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52D8730E-B680-4D0A-8EC5-5F59AB2FDBA6}" xr6:coauthVersionLast="47" xr6:coauthVersionMax="47" xr10:uidLastSave="{00000000-0000-0000-0000-000000000000}"/>
  <bookViews>
    <workbookView xWindow="-120" yWindow="-120" windowWidth="20730" windowHeight="11160" tabRatio="852" activeTab="3" xr2:uid="{00000000-000D-0000-FFFF-FFFF00000000}"/>
  </bookViews>
  <sheets>
    <sheet name="Erkek İl" sheetId="6" r:id="rId1"/>
    <sheet name="Kadın İl" sheetId="7" r:id="rId2"/>
    <sheet name="1.Asama_Mac_Programi" sheetId="10" r:id="rId3"/>
    <sheet name="Gruplar_il" sheetId="17" r:id="rId4"/>
    <sheet name="SIRALAMA" sheetId="25" r:id="rId5"/>
    <sheet name="Kadın Bireysel" sheetId="18" r:id="rId6"/>
    <sheet name="Erkek Bireysel" sheetId="22" r:id="rId7"/>
    <sheet name="Sayfa2" sheetId="24" r:id="rId8"/>
    <sheet name="Sayfa1" sheetId="23" r:id="rId9"/>
  </sheets>
  <definedNames>
    <definedName name="_A66000" localSheetId="6">#REF!</definedName>
    <definedName name="_A66000" localSheetId="3">#REF!</definedName>
    <definedName name="_A66000" localSheetId="5">#REF!</definedName>
    <definedName name="_A66000">#REF!</definedName>
    <definedName name="_A66700" localSheetId="6">#REF!</definedName>
    <definedName name="_A66700" localSheetId="3">#REF!</definedName>
    <definedName name="_A66700" localSheetId="5">#REF!</definedName>
    <definedName name="_A66700">#REF!</definedName>
    <definedName name="_A67000" localSheetId="6">#REF!</definedName>
    <definedName name="_A67000" localSheetId="3">#REF!</definedName>
    <definedName name="_A67000" localSheetId="5">#REF!</definedName>
    <definedName name="_A67000">#REF!</definedName>
    <definedName name="_A67001" localSheetId="6">#REF!</definedName>
    <definedName name="_A67001" localSheetId="3">#REF!</definedName>
    <definedName name="_A67001" localSheetId="5">#REF!</definedName>
    <definedName name="_A67001">#REF!</definedName>
    <definedName name="_A67002" localSheetId="6">#REF!</definedName>
    <definedName name="_A67002">#REF!</definedName>
    <definedName name="_ERK35" localSheetId="6">#REF!</definedName>
    <definedName name="_ERK35" localSheetId="3">#REF!</definedName>
    <definedName name="_ERK35">#REF!</definedName>
    <definedName name="_ERK45" localSheetId="6">#REF!</definedName>
    <definedName name="_ERK45" localSheetId="3">#REF!</definedName>
    <definedName name="_ERK45">#REF!</definedName>
    <definedName name="_ERK50" localSheetId="6">#REF!</definedName>
    <definedName name="_ERK50" localSheetId="3">#REF!</definedName>
    <definedName name="_ERK50">#REF!</definedName>
    <definedName name="_ERK55" localSheetId="6">#REF!</definedName>
    <definedName name="_ERK55" localSheetId="3">#REF!</definedName>
    <definedName name="_ERK55">#REF!</definedName>
    <definedName name="_ERK60" localSheetId="6">#REF!</definedName>
    <definedName name="_ERK60" localSheetId="3">#REF!</definedName>
    <definedName name="_ERK60">#REF!</definedName>
    <definedName name="_ERK65" localSheetId="6">#REF!</definedName>
    <definedName name="_ERK65" localSheetId="3">#REF!</definedName>
    <definedName name="_ERK65" localSheetId="5">#REF!</definedName>
    <definedName name="_ERK65">#REF!</definedName>
    <definedName name="_Order1" hidden="1">255</definedName>
    <definedName name="_xlnm._FilterDatabase" localSheetId="2" hidden="1">'1.Asama_Mac_Programi'!$A$3:$J$359</definedName>
    <definedName name="_xlnm._FilterDatabase" localSheetId="6" hidden="1">'Erkek Bireysel'!$O$6:$W$1099</definedName>
    <definedName name="_xlnm._FilterDatabase" localSheetId="5" hidden="1">'Kadın Bireysel'!$O$6:$X$1695</definedName>
    <definedName name="_xlnm._FilterDatabase" localSheetId="8" hidden="1">Sayfa1!$B$2:$F$11</definedName>
    <definedName name="_xlnm._FilterDatabase" localSheetId="7" hidden="1">Sayfa2!$B$3:$F$359</definedName>
    <definedName name="Adana30K" localSheetId="6">#REF!</definedName>
    <definedName name="Adana30K" localSheetId="3">#REF!</definedName>
    <definedName name="Adana30K">#REF!</definedName>
    <definedName name="Adana30KÇ" localSheetId="6">#REF!</definedName>
    <definedName name="Adana30KÇ" localSheetId="3">#REF!</definedName>
    <definedName name="Adana30KÇ">#REF!</definedName>
    <definedName name="Adana35E" localSheetId="6">#REF!</definedName>
    <definedName name="Adana35E" localSheetId="3">#REF!</definedName>
    <definedName name="Adana35E">#REF!</definedName>
    <definedName name="Adana35EÇ" localSheetId="6">#REF!</definedName>
    <definedName name="Adana35EÇ" localSheetId="3">#REF!</definedName>
    <definedName name="Adana35EÇ">#REF!</definedName>
    <definedName name="Adana40K" localSheetId="6">#REF!</definedName>
    <definedName name="Adana40K" localSheetId="3">#REF!</definedName>
    <definedName name="Adana40K">#REF!</definedName>
    <definedName name="Adana45E" localSheetId="6">#REF!</definedName>
    <definedName name="Adana45E" localSheetId="3">#REF!</definedName>
    <definedName name="Adana45E">#REF!</definedName>
    <definedName name="Adana45EÇ" localSheetId="6">#REF!</definedName>
    <definedName name="Adana45EÇ" localSheetId="3">#REF!</definedName>
    <definedName name="Adana45EÇ">#REF!</definedName>
    <definedName name="Adana50E" localSheetId="6">#REF!</definedName>
    <definedName name="Adana50E" localSheetId="3">#REF!</definedName>
    <definedName name="Adana50E">#REF!</definedName>
    <definedName name="Adana50EÇ" localSheetId="6">#REF!</definedName>
    <definedName name="Adana50EÇ" localSheetId="3">#REF!</definedName>
    <definedName name="Adana50EÇ">#REF!</definedName>
    <definedName name="Adana55E" localSheetId="6">#REF!</definedName>
    <definedName name="Adana55E" localSheetId="3">#REF!</definedName>
    <definedName name="Adana55E">#REF!</definedName>
    <definedName name="AdanaA40K" localSheetId="6">#REF!</definedName>
    <definedName name="AdanaA40K" localSheetId="3">#REF!</definedName>
    <definedName name="AdanaA40K">#REF!</definedName>
    <definedName name="AdanaA40KÇ" localSheetId="6">#REF!</definedName>
    <definedName name="AdanaA40KÇ" localSheetId="3">#REF!</definedName>
    <definedName name="AdanaA40KÇ">#REF!</definedName>
    <definedName name="AdanaB40K" localSheetId="6">#REF!</definedName>
    <definedName name="AdanaB40K" localSheetId="3">#REF!</definedName>
    <definedName name="AdanaB40K">#REF!</definedName>
    <definedName name="AdanaB40KÇ" localSheetId="6">#REF!</definedName>
    <definedName name="AdanaB40KÇ" localSheetId="3">#REF!</definedName>
    <definedName name="AdanaB40KÇ">#REF!</definedName>
    <definedName name="AdanaC40K" localSheetId="6">#REF!</definedName>
    <definedName name="AdanaC40K" localSheetId="3">#REF!</definedName>
    <definedName name="AdanaC40K">#REF!</definedName>
    <definedName name="AdanaC40KÇ" localSheetId="6">#REF!</definedName>
    <definedName name="AdanaC40KÇ" localSheetId="3">#REF!</definedName>
    <definedName name="AdanaC40KÇ">#REF!</definedName>
    <definedName name="Altınceylan30K" localSheetId="6">#REF!</definedName>
    <definedName name="Altınceylan30K" localSheetId="3">#REF!</definedName>
    <definedName name="Altınceylan30K">#REF!</definedName>
    <definedName name="ATA40K" localSheetId="6">#REF!</definedName>
    <definedName name="ATA40K" localSheetId="3">#REF!</definedName>
    <definedName name="ATA40K">#REF!</definedName>
    <definedName name="ATİK35E" localSheetId="6">#REF!</definedName>
    <definedName name="ATİK35E" localSheetId="3">#REF!</definedName>
    <definedName name="ATİK35E">#REF!</definedName>
    <definedName name="ATİK35EÇ" localSheetId="6">#REF!</definedName>
    <definedName name="ATİK35EÇ" localSheetId="3">#REF!</definedName>
    <definedName name="ATİK35EÇ">#REF!</definedName>
    <definedName name="ATİK40K" localSheetId="6">#REF!</definedName>
    <definedName name="ATİK40K" localSheetId="3">#REF!</definedName>
    <definedName name="ATİK40K">#REF!</definedName>
    <definedName name="ATİK40KÇ" localSheetId="6">#REF!</definedName>
    <definedName name="ATİK40KÇ" localSheetId="3">#REF!</definedName>
    <definedName name="ATİK40KÇ">#REF!</definedName>
    <definedName name="ATİK45E" localSheetId="6">#REF!</definedName>
    <definedName name="ATİK45E" localSheetId="3">#REF!</definedName>
    <definedName name="ATİK45E">#REF!</definedName>
    <definedName name="ATİK50E" localSheetId="6">#REF!</definedName>
    <definedName name="ATİK50E" localSheetId="3">#REF!</definedName>
    <definedName name="ATİK50E">#REF!</definedName>
    <definedName name="ATİK50EÇ" localSheetId="6">#REF!</definedName>
    <definedName name="ATİK50EÇ" localSheetId="3">#REF!</definedName>
    <definedName name="ATİK50EÇ">#REF!</definedName>
    <definedName name="ATİK50K" localSheetId="6">#REF!</definedName>
    <definedName name="ATİK50K" localSheetId="3">#REF!</definedName>
    <definedName name="ATİK50K">#REF!</definedName>
    <definedName name="ATİK50KÇ" localSheetId="6">#REF!</definedName>
    <definedName name="ATİK50KÇ" localSheetId="3">#REF!</definedName>
    <definedName name="ATİK50KÇ">#REF!</definedName>
    <definedName name="ATİK55E" localSheetId="6">#REF!</definedName>
    <definedName name="ATİK55E" localSheetId="3">#REF!</definedName>
    <definedName name="ATİK55E">#REF!</definedName>
    <definedName name="ATİK65E" localSheetId="6">#REF!</definedName>
    <definedName name="ATİK65E" localSheetId="3">#REF!</definedName>
    <definedName name="ATİK65E">#REF!</definedName>
    <definedName name="ATİK65EÇ" localSheetId="6">#REF!</definedName>
    <definedName name="ATİK65EÇ" localSheetId="3">#REF!</definedName>
    <definedName name="ATİK65EÇ">#REF!</definedName>
    <definedName name="ATK45E" localSheetId="6">#REF!</definedName>
    <definedName name="ATK45E" localSheetId="3">#REF!</definedName>
    <definedName name="ATK45E">#REF!</definedName>
    <definedName name="ATK50K" localSheetId="6">#REF!</definedName>
    <definedName name="ATK50K" localSheetId="3">#REF!</definedName>
    <definedName name="ATK50K">#REF!</definedName>
    <definedName name="ATK50KÇ" localSheetId="6">#REF!</definedName>
    <definedName name="ATK50KÇ" localSheetId="3">#REF!</definedName>
    <definedName name="ATK50KÇ">#REF!</definedName>
    <definedName name="ATK60E" localSheetId="6">#REF!</definedName>
    <definedName name="ATK60E" localSheetId="3">#REF!</definedName>
    <definedName name="ATK60E">#REF!</definedName>
    <definedName name="ATK60EÇ" localSheetId="6">#REF!</definedName>
    <definedName name="ATK60EÇ" localSheetId="3">#REF!</definedName>
    <definedName name="ATK60EÇ">#REF!</definedName>
    <definedName name="ATŞK45E" localSheetId="6">#REF!</definedName>
    <definedName name="ATŞK45E" localSheetId="3">#REF!</definedName>
    <definedName name="ATŞK45E">#REF!</definedName>
    <definedName name="B.Köy50K" localSheetId="6">#REF!</definedName>
    <definedName name="B.Köy50K" localSheetId="3">#REF!</definedName>
    <definedName name="B.Köy50K">#REF!</definedName>
    <definedName name="Bahçeşehir35E" localSheetId="6">#REF!</definedName>
    <definedName name="Bahçeşehir35E" localSheetId="3">#REF!</definedName>
    <definedName name="Bahçeşehir35E">#REF!</definedName>
    <definedName name="Bahçeşehir35EÇ" localSheetId="6">#REF!</definedName>
    <definedName name="Bahçeşehir35EÇ" localSheetId="3">#REF!</definedName>
    <definedName name="Bahçeşehir35EÇ">#REF!</definedName>
    <definedName name="Bahçeşehir45E" localSheetId="6">#REF!</definedName>
    <definedName name="Bahçeşehir45E" localSheetId="3">#REF!</definedName>
    <definedName name="Bahçeşehir45E">#REF!</definedName>
    <definedName name="Bahçeşehir45EÇ" localSheetId="6">#REF!</definedName>
    <definedName name="Bahçeşehir45EÇ" localSheetId="3">#REF!</definedName>
    <definedName name="Bahçeşehir45EÇ">#REF!</definedName>
    <definedName name="BATİK35E" localSheetId="6">#REF!</definedName>
    <definedName name="BATİK35E" localSheetId="3">#REF!</definedName>
    <definedName name="BATİK35E">#REF!</definedName>
    <definedName name="BATİK35EÇ" localSheetId="6">#REF!</definedName>
    <definedName name="BATİK35EÇ" localSheetId="3">#REF!</definedName>
    <definedName name="BATİK35EÇ">#REF!</definedName>
    <definedName name="BAYAN20" localSheetId="6">#REF!</definedName>
    <definedName name="BAYAN20">#REF!</definedName>
    <definedName name="BAYAN30" localSheetId="6">#REF!</definedName>
    <definedName name="BAYAN30" localSheetId="3">#REF!</definedName>
    <definedName name="BAYAN30" localSheetId="5">#REF!</definedName>
    <definedName name="BAYAN30">#REF!</definedName>
    <definedName name="BAYAN40" localSheetId="6">#REF!</definedName>
    <definedName name="BAYAN40" localSheetId="3">#REF!</definedName>
    <definedName name="BAYAN40" localSheetId="5">#REF!</definedName>
    <definedName name="BAYAN40">#REF!</definedName>
    <definedName name="BAYAN50" localSheetId="6">#REF!</definedName>
    <definedName name="BAYAN50" localSheetId="3">#REF!</definedName>
    <definedName name="BAYAN50" localSheetId="5">#REF!</definedName>
    <definedName name="BAYAN50">#REF!</definedName>
    <definedName name="BodrumGolf40K" localSheetId="6">#REF!</definedName>
    <definedName name="BodrumGolf40K" localSheetId="3">#REF!</definedName>
    <definedName name="BodrumGolf40K">#REF!</definedName>
    <definedName name="BodrumGolf40KÇ" localSheetId="6">#REF!</definedName>
    <definedName name="BodrumGolf40KÇ" localSheetId="3">#REF!</definedName>
    <definedName name="BodrumGolf40KÇ">#REF!</definedName>
    <definedName name="BodrumGolf60E" localSheetId="6">#REF!</definedName>
    <definedName name="BodrumGolf60E" localSheetId="3">#REF!</definedName>
    <definedName name="BodrumGolf60E">#REF!</definedName>
    <definedName name="BodrumGolf60EÇ" localSheetId="6">#REF!</definedName>
    <definedName name="BodrumGolf60EÇ" localSheetId="3">#REF!</definedName>
    <definedName name="BodrumGolf60EÇ">#REF!</definedName>
    <definedName name="BodrumTA45E" localSheetId="6">#REF!</definedName>
    <definedName name="BodrumTA45E" localSheetId="3">#REF!</definedName>
    <definedName name="BodrumTA45E">#REF!</definedName>
    <definedName name="BodrumTA45EÇ" localSheetId="6">#REF!</definedName>
    <definedName name="BodrumTA45EÇ" localSheetId="3">#REF!</definedName>
    <definedName name="BodrumTA45EÇ">#REF!</definedName>
    <definedName name="Bursa35E" localSheetId="6">#REF!</definedName>
    <definedName name="Bursa35E" localSheetId="3">#REF!</definedName>
    <definedName name="Bursa35E">#REF!</definedName>
    <definedName name="Bursa35EÇ" localSheetId="6">#REF!</definedName>
    <definedName name="Bursa35EÇ" localSheetId="3">#REF!</definedName>
    <definedName name="Bursa35EÇ">#REF!</definedName>
    <definedName name="Bursa45E" localSheetId="6">#REF!</definedName>
    <definedName name="Bursa45E" localSheetId="3">#REF!</definedName>
    <definedName name="Bursa45E">#REF!</definedName>
    <definedName name="Bursa45EÇ" localSheetId="6">#REF!</definedName>
    <definedName name="Bursa45EÇ" localSheetId="3">#REF!</definedName>
    <definedName name="Bursa45EÇ">#REF!</definedName>
    <definedName name="C.Sporıum30K" localSheetId="6">#REF!</definedName>
    <definedName name="C.Sporıum30K" localSheetId="3">#REF!</definedName>
    <definedName name="C.Sporıum30K">#REF!</definedName>
    <definedName name="C.Sporıum40K" localSheetId="6">#REF!</definedName>
    <definedName name="C.Sporıum40K" localSheetId="3">#REF!</definedName>
    <definedName name="C.Sporıum40K">#REF!</definedName>
    <definedName name="C.Sporıum50K" localSheetId="6">#REF!</definedName>
    <definedName name="C.Sporıum50K" localSheetId="3">#REF!</definedName>
    <definedName name="C.Sporıum50K">#REF!</definedName>
    <definedName name="C.Sporium35E" localSheetId="6">#REF!</definedName>
    <definedName name="C.Sporium35E" localSheetId="3">#REF!</definedName>
    <definedName name="C.Sporium35E">#REF!</definedName>
    <definedName name="C.Sporium45E" localSheetId="6">#REF!</definedName>
    <definedName name="C.Sporium45E" localSheetId="3">#REF!</definedName>
    <definedName name="C.Sporium45E">#REF!</definedName>
    <definedName name="C.Sporium55E" localSheetId="6">#REF!</definedName>
    <definedName name="C.Sporium55E" localSheetId="3">#REF!</definedName>
    <definedName name="C.Sporium55E">#REF!</definedName>
    <definedName name="C.Sporium65E" localSheetId="6">#REF!</definedName>
    <definedName name="C.Sporium65E" localSheetId="3">#REF!</definedName>
    <definedName name="C.Sporium65E">#REF!</definedName>
    <definedName name="DSİ.NİL.1E" localSheetId="6">#REF!</definedName>
    <definedName name="DSİ.NİL.1E" localSheetId="3">#REF!</definedName>
    <definedName name="DSİ.NİL.1E">#REF!</definedName>
    <definedName name="DSİ.NİL.2.35" localSheetId="6">#REF!</definedName>
    <definedName name="DSİ.NİL.2.35" localSheetId="3">#REF!</definedName>
    <definedName name="DSİ.NİL.2.35">#REF!</definedName>
    <definedName name="DSİ.NİL235E" localSheetId="6">#REF!</definedName>
    <definedName name="DSİ.NİL235E" localSheetId="3">#REF!</definedName>
    <definedName name="DSİ.NİL235E">#REF!</definedName>
    <definedName name="DSİ.Nil35E" localSheetId="6">#REF!</definedName>
    <definedName name="DSİ.Nil35E" localSheetId="3">#REF!</definedName>
    <definedName name="DSİ.Nil35E">#REF!</definedName>
    <definedName name="ETV30K" localSheetId="6">#REF!</definedName>
    <definedName name="ETV30K" localSheetId="3">#REF!</definedName>
    <definedName name="ETV30K">#REF!</definedName>
    <definedName name="ETV30KÇ" localSheetId="6">#REF!</definedName>
    <definedName name="ETV30KÇ" localSheetId="3">#REF!</definedName>
    <definedName name="ETV30KÇ">#REF!</definedName>
    <definedName name="ETV35E" localSheetId="6">#REF!</definedName>
    <definedName name="ETV35E" localSheetId="3">#REF!</definedName>
    <definedName name="ETV35E">#REF!</definedName>
    <definedName name="ETV40K" localSheetId="6">#REF!</definedName>
    <definedName name="ETV40K" localSheetId="3">#REF!</definedName>
    <definedName name="ETV40K">#REF!</definedName>
    <definedName name="ETV45E" localSheetId="6">#REF!</definedName>
    <definedName name="ETV45E" localSheetId="3">#REF!</definedName>
    <definedName name="ETV45E">#REF!</definedName>
    <definedName name="ETV45EÇ" localSheetId="6">#REF!</definedName>
    <definedName name="ETV45EÇ" localSheetId="3">#REF!</definedName>
    <definedName name="ETV45EÇ">#REF!</definedName>
    <definedName name="GATİK35E" localSheetId="6">#REF!</definedName>
    <definedName name="GATİK35E" localSheetId="3">#REF!</definedName>
    <definedName name="GATİK35E">#REF!</definedName>
    <definedName name="GATİK35EÇ" localSheetId="6">#REF!</definedName>
    <definedName name="GATİK35EÇ" localSheetId="3">#REF!</definedName>
    <definedName name="GATİK35EÇ">#REF!</definedName>
    <definedName name="GATİK40K" localSheetId="6">#REF!</definedName>
    <definedName name="GATİK40K" localSheetId="3">#REF!</definedName>
    <definedName name="GATİK40K">#REF!</definedName>
    <definedName name="GATİK40KÇ" localSheetId="6">#REF!</definedName>
    <definedName name="GATİK40KÇ" localSheetId="3">#REF!</definedName>
    <definedName name="GATİK40KÇ">#REF!</definedName>
    <definedName name="GATİK45E" localSheetId="6">#REF!</definedName>
    <definedName name="GATİK45E" localSheetId="3">#REF!</definedName>
    <definedName name="GATİK45E">#REF!</definedName>
    <definedName name="GATİK45EÇ" localSheetId="6">#REF!</definedName>
    <definedName name="GATİK45EÇ" localSheetId="3">#REF!</definedName>
    <definedName name="GATİK45EÇ">#REF!</definedName>
    <definedName name="Hillside30K" localSheetId="6">#REF!</definedName>
    <definedName name="Hillside30K" localSheetId="3">#REF!</definedName>
    <definedName name="Hillside30K">#REF!</definedName>
    <definedName name="Hillside30KÇ" localSheetId="6">#REF!</definedName>
    <definedName name="Hillside30KÇ" localSheetId="3">#REF!</definedName>
    <definedName name="Hillside30KÇ">#REF!</definedName>
    <definedName name="Hillside35E" localSheetId="6">#REF!</definedName>
    <definedName name="Hillside35E" localSheetId="3">#REF!</definedName>
    <definedName name="Hillside35E">#REF!</definedName>
    <definedName name="Hillside40K" localSheetId="6">#REF!</definedName>
    <definedName name="Hillside40K" localSheetId="3">#REF!</definedName>
    <definedName name="Hillside40K">#REF!</definedName>
    <definedName name="Hillside40KA" localSheetId="6">#REF!</definedName>
    <definedName name="Hillside40KA" localSheetId="3">#REF!</definedName>
    <definedName name="Hillside40KA">#REF!</definedName>
    <definedName name="Hillside40KB" localSheetId="6">#REF!</definedName>
    <definedName name="Hillside40KB" localSheetId="3">#REF!</definedName>
    <definedName name="Hillside40KB">#REF!</definedName>
    <definedName name="Hillside40KÇ" localSheetId="6">#REF!</definedName>
    <definedName name="Hillside40KÇ" localSheetId="3">#REF!</definedName>
    <definedName name="Hillside40KÇ">#REF!</definedName>
    <definedName name="Hillside50K" localSheetId="6">#REF!</definedName>
    <definedName name="Hillside50K" localSheetId="3">#REF!</definedName>
    <definedName name="Hillside50K">#REF!</definedName>
    <definedName name="Hillside50KÇ" localSheetId="6">#REF!</definedName>
    <definedName name="Hillside50KÇ" localSheetId="3">#REF!</definedName>
    <definedName name="Hillside50KÇ">#REF!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ITK30K" localSheetId="6">#REF!</definedName>
    <definedName name="ITK30K" localSheetId="3">#REF!</definedName>
    <definedName name="ITK30K">#REF!</definedName>
    <definedName name="İTK30K" localSheetId="6">#REF!</definedName>
    <definedName name="İTK30K" localSheetId="3">#REF!</definedName>
    <definedName name="İTK30K">#REF!</definedName>
    <definedName name="İTK30KÇ" localSheetId="6">#REF!</definedName>
    <definedName name="İTK30KÇ" localSheetId="3">#REF!</definedName>
    <definedName name="İTK30KÇ">#REF!</definedName>
    <definedName name="İzmit35E" localSheetId="6">#REF!</definedName>
    <definedName name="İzmit35E" localSheetId="3">#REF!</definedName>
    <definedName name="İzmit35E">#REF!</definedName>
    <definedName name="İzmit40K" localSheetId="6">#REF!</definedName>
    <definedName name="İzmit40K" localSheetId="3">#REF!</definedName>
    <definedName name="İzmit40K">#REF!</definedName>
    <definedName name="İzmit40KÇ" localSheetId="6">#REF!</definedName>
    <definedName name="İzmit40KÇ" localSheetId="3">#REF!</definedName>
    <definedName name="İzmit40KÇ">#REF!</definedName>
    <definedName name="İzmit50E" localSheetId="6">#REF!</definedName>
    <definedName name="İzmit50E" localSheetId="3">#REF!</definedName>
    <definedName name="İzmit50E">#REF!</definedName>
    <definedName name="İzmit50EÇ" localSheetId="6">#REF!</definedName>
    <definedName name="İzmit50EÇ" localSheetId="3">#REF!</definedName>
    <definedName name="İzmit50EÇ">#REF!</definedName>
    <definedName name="İzmit55E" localSheetId="6">#REF!</definedName>
    <definedName name="İzmit55E" localSheetId="3">#REF!</definedName>
    <definedName name="İzmit55E">#REF!</definedName>
    <definedName name="İzmit55EÇ" localSheetId="6">#REF!</definedName>
    <definedName name="İzmit55EÇ" localSheetId="3">#REF!</definedName>
    <definedName name="İzmit55EÇ">#REF!</definedName>
    <definedName name="İztik40K" localSheetId="6">#REF!</definedName>
    <definedName name="İztik40K" localSheetId="3">#REF!</definedName>
    <definedName name="İztik40K">#REF!</definedName>
    <definedName name="İztik40KÇ" localSheetId="6">#REF!</definedName>
    <definedName name="İztik40KÇ" localSheetId="3">#REF!</definedName>
    <definedName name="İztik40KÇ">#REF!</definedName>
    <definedName name="KTK35E" localSheetId="6">#REF!</definedName>
    <definedName name="KTK35E" localSheetId="3">#REF!</definedName>
    <definedName name="KTK35E">#REF!</definedName>
    <definedName name="KTK35EÇ" localSheetId="6">#REF!</definedName>
    <definedName name="KTK35EÇ" localSheetId="3">#REF!</definedName>
    <definedName name="KTK35EÇ">#REF!</definedName>
    <definedName name="KTK40K" localSheetId="6">#REF!</definedName>
    <definedName name="KTK40K" localSheetId="3">#REF!</definedName>
    <definedName name="KTK40K">#REF!</definedName>
    <definedName name="KTK45E" localSheetId="6">#REF!</definedName>
    <definedName name="KTK45E" localSheetId="3">#REF!</definedName>
    <definedName name="KTK45E">#REF!</definedName>
    <definedName name="KTK45EÇ" localSheetId="6">#REF!</definedName>
    <definedName name="KTK45EÇ" localSheetId="3">#REF!</definedName>
    <definedName name="KTK45EÇ">#REF!</definedName>
    <definedName name="KTK50K" localSheetId="6">#REF!</definedName>
    <definedName name="KTK50K" localSheetId="3">#REF!</definedName>
    <definedName name="KTK50K">#REF!</definedName>
    <definedName name="KTK50KÇ" localSheetId="6">#REF!</definedName>
    <definedName name="KTK50KÇ" localSheetId="3">#REF!</definedName>
    <definedName name="KTK50KÇ">#REF!</definedName>
    <definedName name="KTK55E" localSheetId="6">#REF!</definedName>
    <definedName name="KTK55E" localSheetId="3">#REF!</definedName>
    <definedName name="KTK55E">#REF!</definedName>
    <definedName name="KTK55EÇ" localSheetId="6">#REF!</definedName>
    <definedName name="KTK55EÇ" localSheetId="3">#REF!</definedName>
    <definedName name="KTK55EÇ">#REF!</definedName>
    <definedName name="KTK60E" localSheetId="6">#REF!</definedName>
    <definedName name="KTK60E" localSheetId="3">#REF!</definedName>
    <definedName name="KTK60E">#REF!</definedName>
    <definedName name="KTK60EÇ" localSheetId="6">#REF!</definedName>
    <definedName name="KTK60EÇ" localSheetId="3">#REF!</definedName>
    <definedName name="KTK60EÇ">#REF!</definedName>
    <definedName name="KTKA40K" localSheetId="6">#REF!</definedName>
    <definedName name="KTKA40K" localSheetId="3">#REF!</definedName>
    <definedName name="KTKA40K">#REF!</definedName>
    <definedName name="KTKA40KÇ" localSheetId="6">#REF!</definedName>
    <definedName name="KTKA40KÇ" localSheetId="3">#REF!</definedName>
    <definedName name="KTKA40KÇ">#REF!</definedName>
    <definedName name="KTKB40K" localSheetId="6">#REF!</definedName>
    <definedName name="KTKB40K" localSheetId="3">#REF!</definedName>
    <definedName name="KTKB40K">#REF!</definedName>
    <definedName name="KTKB40KÇ" localSheetId="6">#REF!</definedName>
    <definedName name="KTKB40KÇ" localSheetId="3">#REF!</definedName>
    <definedName name="KTKB40KÇ">#REF!</definedName>
    <definedName name="LEVENT35E" localSheetId="6">#REF!</definedName>
    <definedName name="LEVENT35E" localSheetId="3">#REF!</definedName>
    <definedName name="LEVENT35E">#REF!</definedName>
    <definedName name="LEVENT35EÇ" localSheetId="6">#REF!</definedName>
    <definedName name="LEVENT35EÇ" localSheetId="3">#REF!</definedName>
    <definedName name="LEVENT35EÇ">#REF!</definedName>
    <definedName name="Levent40K" localSheetId="6">#REF!</definedName>
    <definedName name="Levent40K" localSheetId="3">#REF!</definedName>
    <definedName name="Levent40K">#REF!</definedName>
    <definedName name="Levent40KÇ" localSheetId="6">#REF!</definedName>
    <definedName name="Levent40KÇ" localSheetId="3">#REF!</definedName>
    <definedName name="Levent40KÇ">#REF!</definedName>
    <definedName name="Levent45E" localSheetId="6">#REF!</definedName>
    <definedName name="Levent45E" localSheetId="3">#REF!</definedName>
    <definedName name="Levent45E">#REF!</definedName>
    <definedName name="Levent45EÇ" localSheetId="6">#REF!</definedName>
    <definedName name="Levent45EÇ" localSheetId="3">#REF!</definedName>
    <definedName name="Levent45EÇ">#REF!</definedName>
    <definedName name="Levent50K" localSheetId="6">#REF!</definedName>
    <definedName name="Levent50K" localSheetId="3">#REF!</definedName>
    <definedName name="Levent50K">#REF!</definedName>
    <definedName name="Levent50KÇ" localSheetId="6">#REF!</definedName>
    <definedName name="Levent50KÇ" localSheetId="3">#REF!</definedName>
    <definedName name="Levent50KÇ">#REF!</definedName>
    <definedName name="Levent55E" localSheetId="6">#REF!</definedName>
    <definedName name="Levent55E" localSheetId="3">#REF!</definedName>
    <definedName name="Levent55E">#REF!</definedName>
    <definedName name="Levent55EÇ" localSheetId="6">#REF!</definedName>
    <definedName name="Levent55EÇ" localSheetId="3">#REF!</definedName>
    <definedName name="Levent55EÇ">#REF!</definedName>
    <definedName name="Levent65E" localSheetId="6">#REF!</definedName>
    <definedName name="Levent65E" localSheetId="3">#REF!</definedName>
    <definedName name="Levent65E">#REF!</definedName>
    <definedName name="Levent65EÇ" localSheetId="6">#REF!</definedName>
    <definedName name="Levent65EÇ" localSheetId="3">#REF!</definedName>
    <definedName name="Levent65EÇ">#REF!</definedName>
    <definedName name="Lvent55E" localSheetId="6">#REF!</definedName>
    <definedName name="Lvent55E" localSheetId="3">#REF!</definedName>
    <definedName name="Lvent55E">#REF!</definedName>
    <definedName name="Manavgat30K" localSheetId="6">#REF!</definedName>
    <definedName name="Manavgat30K" localSheetId="3">#REF!</definedName>
    <definedName name="Manavgat30K">#REF!</definedName>
    <definedName name="Manavgat30KÇ" localSheetId="6">#REF!</definedName>
    <definedName name="Manavgat30KÇ" localSheetId="3">#REF!</definedName>
    <definedName name="Manavgat30KÇ">#REF!</definedName>
    <definedName name="Manavgat35E" localSheetId="6">#REF!</definedName>
    <definedName name="Manavgat35E" localSheetId="3">#REF!</definedName>
    <definedName name="Manavgat35E">#REF!</definedName>
    <definedName name="Manavgat35EÇ" localSheetId="6">#REF!</definedName>
    <definedName name="Manavgat35EÇ" localSheetId="3">#REF!</definedName>
    <definedName name="Manavgat35EÇ">#REF!</definedName>
    <definedName name="Manavgat40K" localSheetId="6">#REF!</definedName>
    <definedName name="Manavgat40K" localSheetId="3">#REF!</definedName>
    <definedName name="Manavgat40K">#REF!</definedName>
    <definedName name="Manavgat40KÇ" localSheetId="6">#REF!</definedName>
    <definedName name="Manavgat40KÇ" localSheetId="3">#REF!</definedName>
    <definedName name="Manavgat40KÇ">#REF!</definedName>
    <definedName name="Manavgat45E" localSheetId="6">#REF!</definedName>
    <definedName name="Manavgat45E" localSheetId="3">#REF!</definedName>
    <definedName name="Manavgat45E">#REF!</definedName>
    <definedName name="Manavgat45EÇ" localSheetId="6">#REF!</definedName>
    <definedName name="Manavgat45EÇ" localSheetId="3">#REF!</definedName>
    <definedName name="Manavgat45EÇ">#REF!</definedName>
    <definedName name="Mavi30K" localSheetId="6">#REF!</definedName>
    <definedName name="Mavi30K" localSheetId="3">#REF!</definedName>
    <definedName name="Mavi30K">#REF!</definedName>
    <definedName name="Mavi30KÇ" localSheetId="6">#REF!</definedName>
    <definedName name="Mavi30KÇ" localSheetId="3">#REF!</definedName>
    <definedName name="Mavi30KÇ">#REF!</definedName>
    <definedName name="Mavi40K" localSheetId="6">#REF!</definedName>
    <definedName name="Mavi40K" localSheetId="3">#REF!</definedName>
    <definedName name="Mavi40K">#REF!</definedName>
    <definedName name="Mavi40KÇ" localSheetId="6">#REF!</definedName>
    <definedName name="Mavi40KÇ" localSheetId="3">#REF!</definedName>
    <definedName name="Mavi40KÇ">#REF!</definedName>
    <definedName name="Mavi45E" localSheetId="6">#REF!</definedName>
    <definedName name="Mavi45E" localSheetId="3">#REF!</definedName>
    <definedName name="Mavi45E">#REF!</definedName>
    <definedName name="Mavi45EÇ" localSheetId="6">#REF!</definedName>
    <definedName name="Mavi45EÇ" localSheetId="3">#REF!</definedName>
    <definedName name="Mavi45EÇ">#REF!</definedName>
    <definedName name="Mavi50K" localSheetId="6">#REF!</definedName>
    <definedName name="Mavi50K" localSheetId="3">#REF!</definedName>
    <definedName name="Mavi50K">#REF!</definedName>
    <definedName name="Mavi50KÇ" localSheetId="6">#REF!</definedName>
    <definedName name="Mavi50KÇ" localSheetId="3">#REF!</definedName>
    <definedName name="Mavi50KÇ">#REF!</definedName>
    <definedName name="Mersin45E" localSheetId="6">#REF!</definedName>
    <definedName name="Mersin45E" localSheetId="3">#REF!</definedName>
    <definedName name="Mersin45E">#REF!</definedName>
    <definedName name="Mersin50E" localSheetId="6">#REF!</definedName>
    <definedName name="Mersin50E" localSheetId="3">#REF!</definedName>
    <definedName name="Mersin50E">#REF!</definedName>
    <definedName name="METİK30K" localSheetId="6">#REF!</definedName>
    <definedName name="METİK30K" localSheetId="3">#REF!</definedName>
    <definedName name="METİK30K">#REF!</definedName>
    <definedName name="METİK30KÇ" localSheetId="6">#REF!</definedName>
    <definedName name="METİK30KÇ" localSheetId="3">#REF!</definedName>
    <definedName name="METİK30KÇ">#REF!</definedName>
    <definedName name="METİK40K" localSheetId="6">#REF!</definedName>
    <definedName name="METİK40K" localSheetId="3">#REF!</definedName>
    <definedName name="METİK40K">#REF!</definedName>
    <definedName name="METİK40KÇ" localSheetId="6">#REF!</definedName>
    <definedName name="METİK40KÇ" localSheetId="3">#REF!</definedName>
    <definedName name="METİK40KÇ">#REF!</definedName>
    <definedName name="METİK45E" localSheetId="6">#REF!</definedName>
    <definedName name="METİK45E" localSheetId="3">#REF!</definedName>
    <definedName name="METİK45E">#REF!</definedName>
    <definedName name="METİK45EÇ" localSheetId="6">#REF!</definedName>
    <definedName name="METİK45EÇ" localSheetId="3">#REF!</definedName>
    <definedName name="METİK45EÇ">#REF!</definedName>
    <definedName name="METİK50E" localSheetId="6">#REF!</definedName>
    <definedName name="METİK50E" localSheetId="3">#REF!</definedName>
    <definedName name="METİK50E">#REF!</definedName>
    <definedName name="METİK50EÇ" localSheetId="6">#REF!</definedName>
    <definedName name="METİK50EÇ" localSheetId="3">#REF!</definedName>
    <definedName name="METİK50EÇ">#REF!</definedName>
    <definedName name="Moda35E" localSheetId="6">#REF!</definedName>
    <definedName name="Moda35E" localSheetId="3">#REF!</definedName>
    <definedName name="Moda35E">#REF!</definedName>
    <definedName name="Moda35EÇ" localSheetId="6">#REF!</definedName>
    <definedName name="Moda35EÇ" localSheetId="3">#REF!</definedName>
    <definedName name="Moda35EÇ">#REF!</definedName>
    <definedName name="Moda55E" localSheetId="6">#REF!</definedName>
    <definedName name="Moda55E" localSheetId="3">#REF!</definedName>
    <definedName name="Moda55E">#REF!</definedName>
    <definedName name="Moda55EÇ" localSheetId="6">#REF!</definedName>
    <definedName name="Moda55EÇ" localSheetId="3">#REF!</definedName>
    <definedName name="Moda55EÇ">#REF!</definedName>
    <definedName name="MODA55EYENİ" localSheetId="6">#REF!</definedName>
    <definedName name="MODA55EYENİ" localSheetId="3">#REF!</definedName>
    <definedName name="MODA55EYENİ">#REF!</definedName>
    <definedName name="Patek30KA" localSheetId="6">#REF!</definedName>
    <definedName name="Patek30KA" localSheetId="3">#REF!</definedName>
    <definedName name="Patek30KA">#REF!</definedName>
    <definedName name="Patek30KB" localSheetId="6">#REF!</definedName>
    <definedName name="Patek30KB" localSheetId="3">#REF!</definedName>
    <definedName name="Patek30KB">#REF!</definedName>
    <definedName name="Patek45E" localSheetId="6">#REF!</definedName>
    <definedName name="Patek45E" localSheetId="3">#REF!</definedName>
    <definedName name="Patek45E">#REF!</definedName>
    <definedName name="Patek50K" localSheetId="6">#REF!</definedName>
    <definedName name="Patek50K" localSheetId="3">#REF!</definedName>
    <definedName name="Patek50K">#REF!</definedName>
    <definedName name="Sak.50Esiyah" localSheetId="6">#REF!</definedName>
    <definedName name="Sak.50Esiyah" localSheetId="3">#REF!</definedName>
    <definedName name="Sak.50Esiyah">#REF!</definedName>
    <definedName name="Sak.50Eyeşil" localSheetId="6">#REF!</definedName>
    <definedName name="Sak.50Eyeşil" localSheetId="3">#REF!</definedName>
    <definedName name="Sak.50Eyeşil">#REF!</definedName>
    <definedName name="Sak.55Eyeşil" localSheetId="6">#REF!</definedName>
    <definedName name="Sak.55Eyeşil" localSheetId="3">#REF!</definedName>
    <definedName name="Sak.55Eyeşil">#REF!</definedName>
    <definedName name="Sak.65E" localSheetId="6">#REF!</definedName>
    <definedName name="Sak.65E" localSheetId="3">#REF!</definedName>
    <definedName name="Sak.65E">#REF!</definedName>
    <definedName name="Sak30K" localSheetId="6">#REF!</definedName>
    <definedName name="Sak30K" localSheetId="3">#REF!</definedName>
    <definedName name="Sak30K">#REF!</definedName>
    <definedName name="Sak50K" localSheetId="6">#REF!</definedName>
    <definedName name="Sak50K" localSheetId="3">#REF!</definedName>
    <definedName name="Sak50K">#REF!</definedName>
    <definedName name="Sak55E" localSheetId="6">#REF!</definedName>
    <definedName name="Sak55E" localSheetId="3">#REF!</definedName>
    <definedName name="Sak55E">#REF!</definedName>
    <definedName name="Sak55Esiyah" localSheetId="6">#REF!</definedName>
    <definedName name="Sak55Esiyah" localSheetId="3">#REF!</definedName>
    <definedName name="Sak55Esiyah">#REF!</definedName>
    <definedName name="Sak60E" localSheetId="6">#REF!</definedName>
    <definedName name="Sak60E" localSheetId="3">#REF!</definedName>
    <definedName name="Sak60E">#REF!</definedName>
    <definedName name="Sakarya30K" localSheetId="6">#REF!</definedName>
    <definedName name="Sakarya30K" localSheetId="3">#REF!</definedName>
    <definedName name="Sakarya30K">#REF!</definedName>
    <definedName name="Sakarya30KÇ" localSheetId="6">#REF!</definedName>
    <definedName name="Sakarya30KÇ" localSheetId="3">#REF!</definedName>
    <definedName name="Sakarya30KÇ">#REF!</definedName>
    <definedName name="Sakarya35Ç" localSheetId="6">#REF!</definedName>
    <definedName name="Sakarya35Ç" localSheetId="3">#REF!</definedName>
    <definedName name="Sakarya35Ç">#REF!</definedName>
    <definedName name="Sakarya35E" localSheetId="6">#REF!</definedName>
    <definedName name="Sakarya35E" localSheetId="3">#REF!</definedName>
    <definedName name="Sakarya35E">#REF!</definedName>
    <definedName name="Sakarya50E" localSheetId="6">#REF!</definedName>
    <definedName name="Sakarya50E" localSheetId="3">#REF!</definedName>
    <definedName name="Sakarya50E">#REF!</definedName>
    <definedName name="Sakarya50EÇ" localSheetId="6">#REF!</definedName>
    <definedName name="Sakarya50EÇ" localSheetId="3">#REF!</definedName>
    <definedName name="Sakarya50EÇ">#REF!</definedName>
    <definedName name="Sakarya50K" localSheetId="6">#REF!</definedName>
    <definedName name="Sakarya50K" localSheetId="3">#REF!</definedName>
    <definedName name="Sakarya50K">#REF!</definedName>
    <definedName name="Sakarya50KÇ" localSheetId="6">#REF!</definedName>
    <definedName name="Sakarya50KÇ" localSheetId="3">#REF!</definedName>
    <definedName name="Sakarya50KÇ">#REF!</definedName>
    <definedName name="Sakarya55E" localSheetId="6">#REF!</definedName>
    <definedName name="Sakarya55E" localSheetId="3">#REF!</definedName>
    <definedName name="Sakarya55E">#REF!</definedName>
    <definedName name="Sakarya55EÇ" localSheetId="6">#REF!</definedName>
    <definedName name="Sakarya55EÇ" localSheetId="3">#REF!</definedName>
    <definedName name="Sakarya55EÇ">#REF!</definedName>
    <definedName name="Sakarya60E" localSheetId="6">#REF!</definedName>
    <definedName name="Sakarya60E" localSheetId="3">#REF!</definedName>
    <definedName name="Sakarya60E">#REF!</definedName>
    <definedName name="Sakarya60EÇ" localSheetId="6">#REF!</definedName>
    <definedName name="Sakarya60EÇ" localSheetId="3">#REF!</definedName>
    <definedName name="Sakarya60EÇ">#REF!</definedName>
    <definedName name="Sporium30K" localSheetId="6">#REF!</definedName>
    <definedName name="Sporium30K" localSheetId="3">#REF!</definedName>
    <definedName name="Sporium30K">#REF!</definedName>
    <definedName name="Sporium30KÇ" localSheetId="6">#REF!</definedName>
    <definedName name="Sporium30KÇ" localSheetId="3">#REF!</definedName>
    <definedName name="Sporium30KÇ">#REF!</definedName>
    <definedName name="Sporium40K" localSheetId="6">#REF!</definedName>
    <definedName name="Sporium40K" localSheetId="3">#REF!</definedName>
    <definedName name="Sporium40K">#REF!</definedName>
    <definedName name="Sporium40KÇ" localSheetId="6">#REF!</definedName>
    <definedName name="Sporium40KÇ" localSheetId="3">#REF!</definedName>
    <definedName name="Sporium40KÇ">#REF!</definedName>
    <definedName name="Sporium45E" localSheetId="6">#REF!</definedName>
    <definedName name="Sporium45E" localSheetId="3">#REF!</definedName>
    <definedName name="Sporium45E">#REF!</definedName>
    <definedName name="Sporium45EÇ" localSheetId="6">#REF!</definedName>
    <definedName name="Sporium45EÇ" localSheetId="3">#REF!</definedName>
    <definedName name="Sporium45EÇ">#REF!</definedName>
    <definedName name="Sporium50E" localSheetId="6">#REF!</definedName>
    <definedName name="Sporium50E" localSheetId="3">#REF!</definedName>
    <definedName name="Sporium50E">#REF!</definedName>
    <definedName name="Sporium50EÇ" localSheetId="6">#REF!</definedName>
    <definedName name="Sporium50EÇ" localSheetId="3">#REF!</definedName>
    <definedName name="Sporium50EÇ">#REF!</definedName>
    <definedName name="Sporium50K" localSheetId="6">#REF!</definedName>
    <definedName name="Sporium50K" localSheetId="3">#REF!</definedName>
    <definedName name="Sporium50K">#REF!</definedName>
    <definedName name="Sporium50KÇ" localSheetId="6">#REF!</definedName>
    <definedName name="Sporium50KÇ" localSheetId="3">#REF!</definedName>
    <definedName name="Sporium50KÇ">#REF!</definedName>
    <definedName name="Sporium65E" localSheetId="6">#REF!</definedName>
    <definedName name="Sporium65E" localSheetId="3">#REF!</definedName>
    <definedName name="Sporium65E">#REF!</definedName>
    <definedName name="Sporium65EÇ" localSheetId="6">#REF!</definedName>
    <definedName name="Sporium65EÇ" localSheetId="3">#REF!</definedName>
    <definedName name="Sporium65EÇ">#REF!</definedName>
    <definedName name="SporiumA35E" localSheetId="6">#REF!</definedName>
    <definedName name="SporiumA35E" localSheetId="3">#REF!</definedName>
    <definedName name="SporiumA35E">#REF!</definedName>
    <definedName name="SporiumA35EÇ" localSheetId="6">#REF!</definedName>
    <definedName name="SporiumA35EÇ" localSheetId="3">#REF!</definedName>
    <definedName name="SporiumA35EÇ">#REF!</definedName>
    <definedName name="SporiumB35Ç" localSheetId="6">#REF!</definedName>
    <definedName name="SporiumB35Ç" localSheetId="3">#REF!</definedName>
    <definedName name="SporiumB35Ç">#REF!</definedName>
    <definedName name="SporiumB35E" localSheetId="6">#REF!</definedName>
    <definedName name="SporiumB35E" localSheetId="3">#REF!</definedName>
    <definedName name="SporiumB35E">#REF!</definedName>
    <definedName name="TAÇ35E" localSheetId="6">#REF!</definedName>
    <definedName name="TAÇ35E" localSheetId="3">#REF!</definedName>
    <definedName name="TAÇ35E">#REF!</definedName>
    <definedName name="TAÇ35EÇ" localSheetId="6">#REF!</definedName>
    <definedName name="TAÇ35EÇ" localSheetId="3">#REF!</definedName>
    <definedName name="TAÇ35EÇ">#REF!</definedName>
    <definedName name="TAÇ65E" localSheetId="6">#REF!</definedName>
    <definedName name="TAÇ65E" localSheetId="3">#REF!</definedName>
    <definedName name="TAÇ65E">#REF!</definedName>
    <definedName name="TAÇ65EÇ" localSheetId="6">#REF!</definedName>
    <definedName name="TAÇ65EÇ" localSheetId="3">#REF!</definedName>
    <definedName name="TAÇ65EÇ">#REF!</definedName>
    <definedName name="TED35E" localSheetId="6">#REF!</definedName>
    <definedName name="TED35E" localSheetId="3">#REF!</definedName>
    <definedName name="TED35E">#REF!</definedName>
    <definedName name="TED35EÇ" localSheetId="6">#REF!</definedName>
    <definedName name="TED35EÇ" localSheetId="3">#REF!</definedName>
    <definedName name="TED35EÇ">#REF!</definedName>
    <definedName name="TED40K" localSheetId="6">#REF!</definedName>
    <definedName name="TED40K" localSheetId="3">#REF!</definedName>
    <definedName name="TED40K">#REF!</definedName>
    <definedName name="TED40KÇ" localSheetId="6">#REF!</definedName>
    <definedName name="TED40KÇ" localSheetId="3">#REF!</definedName>
    <definedName name="TED40KÇ">#REF!</definedName>
    <definedName name="TED45E" localSheetId="6">#REF!</definedName>
    <definedName name="TED45E" localSheetId="3">#REF!</definedName>
    <definedName name="TED45E">#REF!</definedName>
    <definedName name="TED45EÇ" localSheetId="6">#REF!</definedName>
    <definedName name="TED45EÇ" localSheetId="3">#REF!</definedName>
    <definedName name="TED45EÇ">#REF!</definedName>
    <definedName name="TED50E" localSheetId="6">#REF!</definedName>
    <definedName name="TED50E" localSheetId="3">#REF!</definedName>
    <definedName name="TED50E">#REF!</definedName>
    <definedName name="TED50EÇ" localSheetId="6">#REF!</definedName>
    <definedName name="TED50EÇ" localSheetId="3">#REF!</definedName>
    <definedName name="TED50EÇ">#REF!</definedName>
    <definedName name="TED55E" localSheetId="6">#REF!</definedName>
    <definedName name="TED55E" localSheetId="3">#REF!</definedName>
    <definedName name="TED55E">#REF!</definedName>
    <definedName name="TED55EÇ" localSheetId="6">#REF!</definedName>
    <definedName name="TED55EÇ" localSheetId="3">#REF!</definedName>
    <definedName name="TED55EÇ">#REF!</definedName>
    <definedName name="TED60E" localSheetId="6">#REF!</definedName>
    <definedName name="TED60E" localSheetId="3">#REF!</definedName>
    <definedName name="TED60E">#REF!</definedName>
    <definedName name="TED60EÇ" localSheetId="6">#REF!</definedName>
    <definedName name="TED60EÇ" localSheetId="3">#REF!</definedName>
    <definedName name="TED60EÇ">#REF!</definedName>
    <definedName name="TED65E" localSheetId="6">#REF!</definedName>
    <definedName name="TED65E" localSheetId="3">#REF!</definedName>
    <definedName name="TED65E">#REF!</definedName>
    <definedName name="TED65EÇ" localSheetId="6">#REF!</definedName>
    <definedName name="TED65EÇ" localSheetId="3">#REF!</definedName>
    <definedName name="TED65EÇ">#REF!</definedName>
    <definedName name="_xlnm.Print_Area" localSheetId="6">'Erkek Bireysel'!$C$2:$M$2423</definedName>
    <definedName name="_xlnm.Print_Area" localSheetId="3">Gruplar_il!$B$1:$X$434</definedName>
    <definedName name="_xlnm.Print_Area" localSheetId="5">'Kadın Bireysel'!$C$1:$M$2311</definedName>
    <definedName name="YSK30K" localSheetId="6">#REF!</definedName>
    <definedName name="YSK30K" localSheetId="3">#REF!</definedName>
    <definedName name="YSK30K">#REF!</definedName>
    <definedName name="YSK30KÇ" localSheetId="6">#REF!</definedName>
    <definedName name="YSK30KÇ" localSheetId="3">#REF!</definedName>
    <definedName name="YSK30KÇ">#REF!</definedName>
    <definedName name="YSK35E" localSheetId="6">#REF!</definedName>
    <definedName name="YSK35E" localSheetId="3">#REF!</definedName>
    <definedName name="YSK35E">#REF!</definedName>
    <definedName name="YSK35EÇ" localSheetId="6">#REF!</definedName>
    <definedName name="YSK35EÇ" localSheetId="3">#REF!</definedName>
    <definedName name="YSK35EÇ">#REF!</definedName>
    <definedName name="YSK40K" localSheetId="6">#REF!</definedName>
    <definedName name="YSK40K" localSheetId="3">#REF!</definedName>
    <definedName name="YSK40K">#REF!</definedName>
    <definedName name="YSK40KÇ" localSheetId="6">#REF!</definedName>
    <definedName name="YSK40KÇ" localSheetId="3">#REF!</definedName>
    <definedName name="YSK40KÇ">#REF!</definedName>
    <definedName name="YSK45E" localSheetId="6">#REF!</definedName>
    <definedName name="YSK45E" localSheetId="3">#REF!</definedName>
    <definedName name="YSK45E">#REF!</definedName>
    <definedName name="YSK45EÇ" localSheetId="6">#REF!</definedName>
    <definedName name="YSK45EÇ" localSheetId="3">#REF!</definedName>
    <definedName name="YSK45EÇ">#REF!</definedName>
    <definedName name="YSK50E" localSheetId="6">#REF!</definedName>
    <definedName name="YSK50E" localSheetId="3">#REF!</definedName>
    <definedName name="YSK50E">#REF!</definedName>
    <definedName name="YSK50EÇ" localSheetId="6">#REF!</definedName>
    <definedName name="YSK50EÇ" localSheetId="3">#REF!</definedName>
    <definedName name="YSK50EÇ">#REF!</definedName>
    <definedName name="YSK50K" localSheetId="6">#REF!</definedName>
    <definedName name="YSK50K" localSheetId="3">#REF!</definedName>
    <definedName name="YSK50K">#REF!</definedName>
    <definedName name="YSK50KÇ" localSheetId="6">#REF!</definedName>
    <definedName name="YSK50KÇ" localSheetId="3">#REF!</definedName>
    <definedName name="YSK50KÇ">#REF!</definedName>
    <definedName name="YSK55E" localSheetId="6">#REF!</definedName>
    <definedName name="YSK55E" localSheetId="3">#REF!</definedName>
    <definedName name="YSK55E">#REF!</definedName>
    <definedName name="YSK55EÇ" localSheetId="6">#REF!</definedName>
    <definedName name="YSK55EÇ" localSheetId="3">#REF!</definedName>
    <definedName name="YSK55EÇ">#REF!</definedName>
    <definedName name="YSK60E" localSheetId="6">#REF!</definedName>
    <definedName name="YSK60E" localSheetId="3">#REF!</definedName>
    <definedName name="YSK60E">#REF!</definedName>
    <definedName name="YSK60EÇ" localSheetId="6">#REF!</definedName>
    <definedName name="YSK60EÇ" localSheetId="3">#REF!</definedName>
    <definedName name="YSK60EÇ">#REF!</definedName>
    <definedName name="Zonden" localSheetId="6">#REF!</definedName>
    <definedName name="Zonden" localSheetId="3">#REF!</definedName>
    <definedName name="Zonden" localSheetId="5">#REF!</definedName>
    <definedName name="Zonden">#REF!</definedName>
    <definedName name="ZONDEN30K" localSheetId="6">#REF!</definedName>
    <definedName name="ZONDEN30K" localSheetId="3">#REF!</definedName>
    <definedName name="ZONDEN30K">#REF!</definedName>
    <definedName name="ZONDEN30KÇ" localSheetId="6">#REF!</definedName>
    <definedName name="ZONDEN30KÇ" localSheetId="3">#REF!</definedName>
    <definedName name="ZONDEN30KÇ">#REF!</definedName>
    <definedName name="ZONDEN40K" localSheetId="6">#REF!</definedName>
    <definedName name="ZONDEN40K" localSheetId="3">#REF!</definedName>
    <definedName name="ZONDEN40K">#REF!</definedName>
    <definedName name="Zonden40Kbeyaz" localSheetId="6">#REF!</definedName>
    <definedName name="Zonden40Kbeyaz" localSheetId="3">#REF!</definedName>
    <definedName name="Zonden40Kbeyaz">#REF!</definedName>
    <definedName name="ZONDEN40KÇ" localSheetId="6">#REF!</definedName>
    <definedName name="ZONDEN40KÇ" localSheetId="3">#REF!</definedName>
    <definedName name="ZONDEN40KÇ">#REF!</definedName>
    <definedName name="Zonden40Klac." localSheetId="6">#REF!</definedName>
    <definedName name="Zonden40Klac." localSheetId="3">#REF!</definedName>
    <definedName name="Zonden40Klac.">#REF!</definedName>
    <definedName name="Zonden50K" localSheetId="6">#REF!</definedName>
    <definedName name="Zonden50K" localSheetId="3">#REF!</definedName>
    <definedName name="Zonden50K">#REF!</definedName>
    <definedName name="ZONG40K" localSheetId="6">#REF!</definedName>
    <definedName name="ZONG40K" localSheetId="3">#REF!</definedName>
    <definedName name="ZONG40K">#REF!</definedName>
    <definedName name="Zong40KÇ" localSheetId="6">#REF!</definedName>
    <definedName name="Zong40KÇ" localSheetId="3">#REF!</definedName>
    <definedName name="Zong40KÇ">#REF!</definedName>
  </definedNames>
  <calcPr calcId="191029"/>
</workbook>
</file>

<file path=xl/calcChain.xml><?xml version="1.0" encoding="utf-8"?>
<calcChain xmlns="http://schemas.openxmlformats.org/spreadsheetml/2006/main">
  <c r="Y144" i="17" l="1"/>
  <c r="Z144" i="17"/>
  <c r="AA144" i="17"/>
  <c r="AB144" i="17"/>
  <c r="AC144" i="17"/>
  <c r="AD144" i="17"/>
  <c r="A378" i="25"/>
  <c r="A221" i="25"/>
  <c r="A224" i="25"/>
  <c r="A240" i="25"/>
  <c r="A282" i="25"/>
  <c r="A297" i="25"/>
  <c r="A337" i="25"/>
  <c r="A340" i="25"/>
  <c r="A356" i="25"/>
  <c r="A357" i="25"/>
  <c r="A358" i="25"/>
  <c r="A360" i="25"/>
  <c r="A361" i="25"/>
  <c r="A362" i="25"/>
  <c r="A368" i="25"/>
  <c r="A379" i="25"/>
  <c r="A377" i="25"/>
  <c r="A376" i="25"/>
  <c r="A375" i="25"/>
  <c r="A374" i="25"/>
  <c r="A373" i="25"/>
  <c r="A370" i="25"/>
  <c r="A369" i="25"/>
  <c r="A367" i="25"/>
  <c r="A365" i="25"/>
  <c r="A359" i="25"/>
  <c r="A353" i="25"/>
  <c r="A352" i="25"/>
  <c r="A351" i="25"/>
  <c r="A350" i="25"/>
  <c r="A349" i="25"/>
  <c r="A348" i="25"/>
  <c r="A345" i="25"/>
  <c r="A344" i="25"/>
  <c r="A343" i="25"/>
  <c r="A342" i="25"/>
  <c r="A341" i="25"/>
  <c r="A336" i="25"/>
  <c r="A335" i="25"/>
  <c r="A334" i="25"/>
  <c r="A333" i="25"/>
  <c r="A332" i="25"/>
  <c r="A327" i="25"/>
  <c r="A323" i="25"/>
  <c r="A322" i="25"/>
  <c r="A320" i="25"/>
  <c r="A319" i="25"/>
  <c r="A316" i="25"/>
  <c r="A315" i="25"/>
  <c r="A314" i="25"/>
  <c r="A311" i="25"/>
  <c r="A310" i="25"/>
  <c r="A309" i="25"/>
  <c r="A304" i="25"/>
  <c r="A303" i="25"/>
  <c r="A302" i="25"/>
  <c r="A301" i="25"/>
  <c r="A298" i="25"/>
  <c r="A296" i="25"/>
  <c r="A295" i="25"/>
  <c r="A294" i="25"/>
  <c r="A293" i="25"/>
  <c r="A290" i="25"/>
  <c r="A289" i="25"/>
  <c r="A288" i="25"/>
  <c r="A284" i="25"/>
  <c r="A283" i="25"/>
  <c r="A281" i="25"/>
  <c r="A278" i="25"/>
  <c r="A277" i="25"/>
  <c r="A276" i="25"/>
  <c r="A275" i="25"/>
  <c r="A272" i="25"/>
  <c r="A270" i="25"/>
  <c r="A266" i="25"/>
  <c r="A265" i="25"/>
  <c r="A264" i="25"/>
  <c r="A263" i="25"/>
  <c r="A260" i="25"/>
  <c r="A259" i="25"/>
  <c r="A258" i="25"/>
  <c r="A257" i="25"/>
  <c r="A254" i="25"/>
  <c r="A253" i="25"/>
  <c r="A252" i="25"/>
  <c r="A251" i="25"/>
  <c r="A250" i="25"/>
  <c r="A249" i="25"/>
  <c r="A248" i="25"/>
  <c r="A245" i="25"/>
  <c r="A244" i="25"/>
  <c r="A243" i="25"/>
  <c r="A242" i="25"/>
  <c r="A241" i="25"/>
  <c r="A239" i="25"/>
  <c r="A236" i="25"/>
  <c r="A235" i="25"/>
  <c r="A234" i="25"/>
  <c r="A233" i="25"/>
  <c r="A229" i="25"/>
  <c r="A228" i="25"/>
  <c r="A227" i="25"/>
  <c r="A222" i="25"/>
  <c r="A220" i="25"/>
  <c r="A219" i="25"/>
  <c r="A216" i="25"/>
  <c r="A215" i="25"/>
  <c r="A214" i="25"/>
  <c r="A213" i="25"/>
  <c r="A212" i="25"/>
  <c r="A211" i="25"/>
  <c r="A208" i="25"/>
  <c r="A207" i="25"/>
  <c r="A206" i="25"/>
  <c r="A203" i="25"/>
  <c r="A202" i="25"/>
  <c r="A201" i="25"/>
  <c r="A198" i="25"/>
  <c r="A197" i="25"/>
  <c r="A196" i="25"/>
  <c r="A195" i="25"/>
  <c r="A194" i="25"/>
  <c r="A193" i="25"/>
  <c r="A192" i="25"/>
  <c r="A189" i="25"/>
  <c r="A188" i="25"/>
  <c r="A187" i="25"/>
  <c r="A186" i="25"/>
  <c r="A185" i="25"/>
  <c r="A184" i="25"/>
  <c r="A183" i="25"/>
  <c r="A177" i="25"/>
  <c r="A176" i="25"/>
  <c r="A174" i="25"/>
  <c r="A173" i="25"/>
  <c r="A170" i="25"/>
  <c r="A169" i="25"/>
  <c r="A167" i="25"/>
  <c r="A161" i="25"/>
  <c r="A160" i="25"/>
  <c r="A159" i="25"/>
  <c r="A158" i="25"/>
  <c r="A157" i="25"/>
  <c r="A154" i="25"/>
  <c r="A152" i="25"/>
  <c r="A151" i="25"/>
  <c r="A148" i="25"/>
  <c r="A147" i="25"/>
  <c r="A146" i="25"/>
  <c r="A145" i="25"/>
  <c r="A142" i="25"/>
  <c r="A140" i="25"/>
  <c r="A139" i="25"/>
  <c r="A138" i="25"/>
  <c r="A135" i="25"/>
  <c r="A134" i="25"/>
  <c r="A133" i="25"/>
  <c r="A129" i="25"/>
  <c r="A128" i="25"/>
  <c r="A124" i="25"/>
  <c r="A123" i="25"/>
  <c r="A122" i="25"/>
  <c r="A121" i="25"/>
  <c r="A118" i="25"/>
  <c r="A117" i="25"/>
  <c r="A116" i="25"/>
  <c r="A115" i="25"/>
  <c r="A114" i="25"/>
  <c r="A110" i="25"/>
  <c r="A109" i="25"/>
  <c r="A108" i="25"/>
  <c r="A107" i="25"/>
  <c r="A104" i="25"/>
  <c r="A103" i="25"/>
  <c r="A102" i="25"/>
  <c r="A101" i="25"/>
  <c r="A100" i="25"/>
  <c r="A97" i="25"/>
  <c r="A96" i="25"/>
  <c r="A95" i="25"/>
  <c r="A94" i="25"/>
  <c r="A93" i="25"/>
  <c r="A90" i="25"/>
  <c r="A89" i="25"/>
  <c r="A88" i="25"/>
  <c r="A87" i="25"/>
  <c r="A86" i="25"/>
  <c r="A82" i="25"/>
  <c r="A81" i="25"/>
  <c r="A80" i="25"/>
  <c r="A79" i="25"/>
  <c r="A78" i="25"/>
  <c r="A77" i="25"/>
  <c r="A74" i="25"/>
  <c r="A73" i="25"/>
  <c r="A72" i="25"/>
  <c r="A71" i="25"/>
  <c r="A70" i="25"/>
  <c r="A69" i="25"/>
  <c r="A68" i="25"/>
  <c r="A65" i="25"/>
  <c r="A64" i="25"/>
  <c r="A63" i="25"/>
  <c r="A62" i="25"/>
  <c r="A61" i="25"/>
  <c r="A60" i="25"/>
  <c r="A59" i="25"/>
  <c r="A56" i="25"/>
  <c r="A55" i="25"/>
  <c r="A54" i="25"/>
  <c r="A53" i="25"/>
  <c r="A52" i="25"/>
  <c r="A51" i="25"/>
  <c r="A50" i="25"/>
  <c r="A46" i="25"/>
  <c r="A45" i="25"/>
  <c r="A44" i="25"/>
  <c r="A41" i="25"/>
  <c r="A40" i="25"/>
  <c r="A39" i="25"/>
  <c r="A38" i="25"/>
  <c r="A34" i="25"/>
  <c r="A33" i="25"/>
  <c r="A32" i="25"/>
  <c r="A29" i="25"/>
  <c r="A28" i="25"/>
  <c r="A27" i="25"/>
  <c r="A26" i="25"/>
  <c r="A23" i="25"/>
  <c r="A22" i="25"/>
  <c r="A21" i="25"/>
  <c r="A20" i="25"/>
  <c r="A16" i="25"/>
  <c r="A15" i="25"/>
  <c r="A14" i="25"/>
  <c r="A13" i="25"/>
  <c r="A9" i="25"/>
  <c r="A8" i="25"/>
  <c r="A7" i="25"/>
  <c r="A4" i="25"/>
  <c r="A3" i="25"/>
  <c r="A2" i="25"/>
  <c r="R2420" i="18"/>
  <c r="Q2420" i="18"/>
  <c r="P2420" i="18"/>
  <c r="O2420" i="18"/>
  <c r="R2419" i="18"/>
  <c r="Q2419" i="18"/>
  <c r="P2419" i="18"/>
  <c r="O2419" i="18"/>
  <c r="R2418" i="18"/>
  <c r="R2423" i="18" s="1"/>
  <c r="Q2418" i="18"/>
  <c r="P2418" i="18"/>
  <c r="P2423" i="18" s="1"/>
  <c r="O2418" i="18"/>
  <c r="O2423" i="18" s="1"/>
  <c r="R2406" i="18"/>
  <c r="Q2406" i="18"/>
  <c r="P2406" i="18"/>
  <c r="O2406" i="18"/>
  <c r="R2405" i="18"/>
  <c r="Q2405" i="18"/>
  <c r="T2405" i="18" s="1"/>
  <c r="P2405" i="18"/>
  <c r="O2405" i="18"/>
  <c r="R2404" i="18"/>
  <c r="Q2404" i="18"/>
  <c r="P2404" i="18"/>
  <c r="O2404" i="18"/>
  <c r="O2409" i="18" s="1"/>
  <c r="B2395" i="18"/>
  <c r="R2392" i="18"/>
  <c r="Q2392" i="18"/>
  <c r="P2392" i="18"/>
  <c r="O2392" i="18"/>
  <c r="R2391" i="18"/>
  <c r="Q2391" i="18"/>
  <c r="P2391" i="18"/>
  <c r="O2391" i="18"/>
  <c r="R2390" i="18"/>
  <c r="R2395" i="18" s="1"/>
  <c r="Q2390" i="18"/>
  <c r="P2390" i="18"/>
  <c r="O2390" i="18"/>
  <c r="O2395" i="18" s="1"/>
  <c r="R2560" i="22"/>
  <c r="Q2560" i="22"/>
  <c r="P2560" i="22"/>
  <c r="O2560" i="22"/>
  <c r="R2559" i="22"/>
  <c r="Q2559" i="22"/>
  <c r="P2559" i="22"/>
  <c r="O2559" i="22"/>
  <c r="R2558" i="22"/>
  <c r="Q2558" i="22"/>
  <c r="P2558" i="22"/>
  <c r="P2563" i="22" s="1"/>
  <c r="O2558" i="22"/>
  <c r="O2563" i="22" s="1"/>
  <c r="R2546" i="22"/>
  <c r="Q2546" i="22"/>
  <c r="P2546" i="22"/>
  <c r="O2546" i="22"/>
  <c r="R2545" i="22"/>
  <c r="Q2545" i="22"/>
  <c r="P2545" i="22"/>
  <c r="O2545" i="22"/>
  <c r="R2544" i="22"/>
  <c r="Q2544" i="22"/>
  <c r="Q2549" i="22" s="1"/>
  <c r="P2544" i="22"/>
  <c r="O2544" i="22"/>
  <c r="O2549" i="22" s="1"/>
  <c r="B2549" i="22"/>
  <c r="R2532" i="22"/>
  <c r="Q2532" i="22"/>
  <c r="P2532" i="22"/>
  <c r="O2532" i="22"/>
  <c r="R2531" i="22"/>
  <c r="Q2531" i="22"/>
  <c r="P2531" i="22"/>
  <c r="O2531" i="22"/>
  <c r="R2530" i="22"/>
  <c r="Q2530" i="22"/>
  <c r="P2530" i="22"/>
  <c r="O2530" i="22"/>
  <c r="O2535" i="22" s="1"/>
  <c r="R2518" i="22"/>
  <c r="Q2518" i="22"/>
  <c r="P2518" i="22"/>
  <c r="O2518" i="22"/>
  <c r="R2517" i="22"/>
  <c r="Q2517" i="22"/>
  <c r="P2517" i="22"/>
  <c r="O2517" i="22"/>
  <c r="R2516" i="22"/>
  <c r="R2521" i="22" s="1"/>
  <c r="Q2516" i="22"/>
  <c r="P2516" i="22"/>
  <c r="O2516" i="22"/>
  <c r="O2521" i="22" s="1"/>
  <c r="R2504" i="22"/>
  <c r="Q2504" i="22"/>
  <c r="P2504" i="22"/>
  <c r="O2504" i="22"/>
  <c r="R2503" i="22"/>
  <c r="Q2503" i="22"/>
  <c r="T2503" i="22" s="1"/>
  <c r="P2503" i="22"/>
  <c r="O2503" i="22"/>
  <c r="R2502" i="22"/>
  <c r="R2507" i="22" s="1"/>
  <c r="Q2502" i="22"/>
  <c r="P2502" i="22"/>
  <c r="P2507" i="22" s="1"/>
  <c r="O2502" i="22"/>
  <c r="O2507" i="22" s="1"/>
  <c r="R2378" i="18"/>
  <c r="Q2378" i="18"/>
  <c r="S2378" i="18" s="1"/>
  <c r="P2378" i="18"/>
  <c r="O2378" i="18"/>
  <c r="R2377" i="18"/>
  <c r="Q2377" i="18"/>
  <c r="T2377" i="18" s="1"/>
  <c r="P2377" i="18"/>
  <c r="O2377" i="18"/>
  <c r="R2376" i="18"/>
  <c r="R2381" i="18" s="1"/>
  <c r="Q2376" i="18"/>
  <c r="P2376" i="18"/>
  <c r="O2376" i="18"/>
  <c r="O2381" i="18" s="1"/>
  <c r="R2364" i="18"/>
  <c r="Q2364" i="18"/>
  <c r="P2364" i="18"/>
  <c r="O2364" i="18"/>
  <c r="R2363" i="18"/>
  <c r="Q2363" i="18"/>
  <c r="P2363" i="18"/>
  <c r="O2363" i="18"/>
  <c r="R2362" i="18"/>
  <c r="Q2362" i="18"/>
  <c r="P2362" i="18"/>
  <c r="O2362" i="18"/>
  <c r="O2367" i="18" s="1"/>
  <c r="R2350" i="18"/>
  <c r="Q2350" i="18"/>
  <c r="P2350" i="18"/>
  <c r="O2350" i="18"/>
  <c r="R2349" i="18"/>
  <c r="Q2349" i="18"/>
  <c r="P2349" i="18"/>
  <c r="O2349" i="18"/>
  <c r="R2348" i="18"/>
  <c r="Q2348" i="18"/>
  <c r="P2348" i="18"/>
  <c r="P2353" i="18" s="1"/>
  <c r="O2348" i="18"/>
  <c r="B2339" i="18"/>
  <c r="R2336" i="18"/>
  <c r="Q2336" i="18"/>
  <c r="P2336" i="18"/>
  <c r="O2336" i="18"/>
  <c r="R2335" i="18"/>
  <c r="Q2335" i="18"/>
  <c r="P2335" i="18"/>
  <c r="O2335" i="18"/>
  <c r="R2334" i="18"/>
  <c r="Q2334" i="18"/>
  <c r="P2334" i="18"/>
  <c r="P2339" i="18" s="1"/>
  <c r="O2334" i="18"/>
  <c r="R2322" i="18"/>
  <c r="Q2322" i="18"/>
  <c r="P2322" i="18"/>
  <c r="O2322" i="18"/>
  <c r="R2321" i="18"/>
  <c r="Q2321" i="18"/>
  <c r="P2321" i="18"/>
  <c r="O2321" i="18"/>
  <c r="R2320" i="18"/>
  <c r="Q2320" i="18"/>
  <c r="P2320" i="18"/>
  <c r="O2320" i="18"/>
  <c r="O2325" i="18" s="1"/>
  <c r="R2490" i="22"/>
  <c r="Q2490" i="22"/>
  <c r="P2490" i="22"/>
  <c r="O2490" i="22"/>
  <c r="R2489" i="22"/>
  <c r="Q2489" i="22"/>
  <c r="P2489" i="22"/>
  <c r="O2489" i="22"/>
  <c r="R2488" i="22"/>
  <c r="Q2488" i="22"/>
  <c r="P2488" i="22"/>
  <c r="P2493" i="22" s="1"/>
  <c r="O2488" i="22"/>
  <c r="R2476" i="22"/>
  <c r="Q2476" i="22"/>
  <c r="P2476" i="22"/>
  <c r="O2476" i="22"/>
  <c r="R2475" i="22"/>
  <c r="Q2475" i="22"/>
  <c r="P2475" i="22"/>
  <c r="O2475" i="22"/>
  <c r="R2474" i="22"/>
  <c r="Q2474" i="22"/>
  <c r="P2474" i="22"/>
  <c r="P2479" i="22" s="1"/>
  <c r="O2474" i="22"/>
  <c r="O2479" i="22" s="1"/>
  <c r="R2462" i="22"/>
  <c r="Q2462" i="22"/>
  <c r="P2462" i="22"/>
  <c r="O2462" i="22"/>
  <c r="R2461" i="22"/>
  <c r="Q2461" i="22"/>
  <c r="P2461" i="22"/>
  <c r="O2461" i="22"/>
  <c r="R2460" i="22"/>
  <c r="Q2460" i="22"/>
  <c r="P2460" i="22"/>
  <c r="O2460" i="22"/>
  <c r="R2448" i="22"/>
  <c r="Q2448" i="22"/>
  <c r="P2448" i="22"/>
  <c r="O2448" i="22"/>
  <c r="R2447" i="22"/>
  <c r="Q2447" i="22"/>
  <c r="P2447" i="22"/>
  <c r="O2447" i="22"/>
  <c r="R2446" i="22"/>
  <c r="Q2446" i="22"/>
  <c r="P2446" i="22"/>
  <c r="O2446" i="22"/>
  <c r="R2434" i="22"/>
  <c r="Q2434" i="22"/>
  <c r="P2434" i="22"/>
  <c r="O2434" i="22"/>
  <c r="R2433" i="22"/>
  <c r="Q2433" i="22"/>
  <c r="P2433" i="22"/>
  <c r="O2433" i="22"/>
  <c r="R2432" i="22"/>
  <c r="Q2432" i="22"/>
  <c r="P2432" i="22"/>
  <c r="O2432" i="22"/>
  <c r="O2437" i="22" s="1"/>
  <c r="B2255" i="22"/>
  <c r="AD592" i="17"/>
  <c r="AC592" i="17"/>
  <c r="AB592" i="17"/>
  <c r="AA592" i="17"/>
  <c r="Z592" i="17"/>
  <c r="Y592" i="17"/>
  <c r="AD591" i="17"/>
  <c r="AC591" i="17"/>
  <c r="AB591" i="17"/>
  <c r="AA591" i="17"/>
  <c r="Z591" i="17"/>
  <c r="Y591" i="17"/>
  <c r="AD590" i="17"/>
  <c r="AC590" i="17"/>
  <c r="AB590" i="17"/>
  <c r="AA590" i="17"/>
  <c r="Z590" i="17"/>
  <c r="Y590" i="17"/>
  <c r="AD589" i="17"/>
  <c r="AC589" i="17"/>
  <c r="AB589" i="17"/>
  <c r="AA589" i="17"/>
  <c r="Z589" i="17"/>
  <c r="Y589" i="17"/>
  <c r="AD588" i="17"/>
  <c r="AC588" i="17"/>
  <c r="AB588" i="17"/>
  <c r="AA588" i="17"/>
  <c r="Z588" i="17"/>
  <c r="Y588" i="17"/>
  <c r="AD587" i="17"/>
  <c r="AC587" i="17"/>
  <c r="AB587" i="17"/>
  <c r="AA587" i="17"/>
  <c r="Z587" i="17"/>
  <c r="Y587" i="17"/>
  <c r="AD586" i="17"/>
  <c r="AC586" i="17"/>
  <c r="AB586" i="17"/>
  <c r="AA586" i="17"/>
  <c r="Z586" i="17"/>
  <c r="Y586" i="17"/>
  <c r="AD585" i="17"/>
  <c r="AC585" i="17"/>
  <c r="AB585" i="17"/>
  <c r="AA585" i="17"/>
  <c r="Z585" i="17"/>
  <c r="Y585" i="17"/>
  <c r="AD584" i="17"/>
  <c r="AC584" i="17"/>
  <c r="AB584" i="17"/>
  <c r="AA584" i="17"/>
  <c r="Z584" i="17"/>
  <c r="Y584" i="17"/>
  <c r="AD583" i="17"/>
  <c r="AC583" i="17"/>
  <c r="AB583" i="17"/>
  <c r="AA583" i="17"/>
  <c r="Z583" i="17"/>
  <c r="Y583" i="17"/>
  <c r="AD582" i="17"/>
  <c r="AC582" i="17"/>
  <c r="AB582" i="17"/>
  <c r="AA582" i="17"/>
  <c r="Z582" i="17"/>
  <c r="Y582" i="17"/>
  <c r="AD581" i="17"/>
  <c r="AC581" i="17"/>
  <c r="AB581" i="17"/>
  <c r="AA581" i="17"/>
  <c r="Z581" i="17"/>
  <c r="Y581" i="17"/>
  <c r="AD580" i="17"/>
  <c r="AC580" i="17"/>
  <c r="AB580" i="17"/>
  <c r="AA580" i="17"/>
  <c r="Z580" i="17"/>
  <c r="Y580" i="17"/>
  <c r="AD579" i="17"/>
  <c r="AC579" i="17"/>
  <c r="AB579" i="17"/>
  <c r="AA579" i="17"/>
  <c r="Z579" i="17"/>
  <c r="Y579" i="17"/>
  <c r="AD578" i="17"/>
  <c r="AC578" i="17"/>
  <c r="AB578" i="17"/>
  <c r="AA578" i="17"/>
  <c r="Z578" i="17"/>
  <c r="Y578" i="17"/>
  <c r="AD575" i="17"/>
  <c r="AC575" i="17"/>
  <c r="AB575" i="17"/>
  <c r="AA575" i="17"/>
  <c r="Z575" i="17"/>
  <c r="Y575" i="17"/>
  <c r="AD573" i="17"/>
  <c r="AC573" i="17"/>
  <c r="AB573" i="17"/>
  <c r="AA573" i="17"/>
  <c r="Z573" i="17"/>
  <c r="Y573" i="17"/>
  <c r="AD571" i="17"/>
  <c r="AC571" i="17"/>
  <c r="AB571" i="17"/>
  <c r="AA571" i="17"/>
  <c r="Z571" i="17"/>
  <c r="Y571" i="17"/>
  <c r="AD570" i="17"/>
  <c r="AC570" i="17"/>
  <c r="AB570" i="17"/>
  <c r="AA570" i="17"/>
  <c r="Z570" i="17"/>
  <c r="Y570" i="17"/>
  <c r="AD568" i="17"/>
  <c r="AC568" i="17"/>
  <c r="AB568" i="17"/>
  <c r="AA568" i="17"/>
  <c r="Z568" i="17"/>
  <c r="Y568" i="17"/>
  <c r="AD567" i="17"/>
  <c r="AC567" i="17"/>
  <c r="AB567" i="17"/>
  <c r="AA567" i="17"/>
  <c r="Z567" i="17"/>
  <c r="Y567" i="17"/>
  <c r="AD566" i="17"/>
  <c r="AC566" i="17"/>
  <c r="AB566" i="17"/>
  <c r="AA566" i="17"/>
  <c r="Z566" i="17"/>
  <c r="Y566" i="17"/>
  <c r="AD564" i="17"/>
  <c r="AC564" i="17"/>
  <c r="AB564" i="17"/>
  <c r="AA564" i="17"/>
  <c r="Z564" i="17"/>
  <c r="Y564" i="17"/>
  <c r="AD563" i="17"/>
  <c r="AC563" i="17"/>
  <c r="AB563" i="17"/>
  <c r="AA563" i="17"/>
  <c r="Z563" i="17"/>
  <c r="Y563" i="17"/>
  <c r="AD562" i="17"/>
  <c r="AC562" i="17"/>
  <c r="AB562" i="17"/>
  <c r="AA562" i="17"/>
  <c r="Z562" i="17"/>
  <c r="Y562" i="17"/>
  <c r="AD524" i="17"/>
  <c r="AC524" i="17"/>
  <c r="AB524" i="17"/>
  <c r="AA524" i="17"/>
  <c r="Z524" i="17"/>
  <c r="Y524" i="17"/>
  <c r="AD522" i="17"/>
  <c r="AC522" i="17"/>
  <c r="AB522" i="17"/>
  <c r="AA522" i="17"/>
  <c r="Z522" i="17"/>
  <c r="Y522" i="17"/>
  <c r="AD520" i="17"/>
  <c r="AC520" i="17"/>
  <c r="AB520" i="17"/>
  <c r="AA520" i="17"/>
  <c r="Z520" i="17"/>
  <c r="Y520" i="17"/>
  <c r="AD519" i="17"/>
  <c r="AC519" i="17"/>
  <c r="AB519" i="17"/>
  <c r="AA519" i="17"/>
  <c r="Z519" i="17"/>
  <c r="Y519" i="17"/>
  <c r="AD517" i="17"/>
  <c r="AC517" i="17"/>
  <c r="AB517" i="17"/>
  <c r="AA517" i="17"/>
  <c r="Z517" i="17"/>
  <c r="Y517" i="17"/>
  <c r="AD516" i="17"/>
  <c r="AC516" i="17"/>
  <c r="AB516" i="17"/>
  <c r="AA516" i="17"/>
  <c r="Z516" i="17"/>
  <c r="Y516" i="17"/>
  <c r="AD515" i="17"/>
  <c r="AC515" i="17"/>
  <c r="AB515" i="17"/>
  <c r="AA515" i="17"/>
  <c r="Z515" i="17"/>
  <c r="Y515" i="17"/>
  <c r="AD513" i="17"/>
  <c r="AC513" i="17"/>
  <c r="AB513" i="17"/>
  <c r="AA513" i="17"/>
  <c r="Z513" i="17"/>
  <c r="Y513" i="17"/>
  <c r="AD512" i="17"/>
  <c r="AC512" i="17"/>
  <c r="AB512" i="17"/>
  <c r="AA512" i="17"/>
  <c r="Z512" i="17"/>
  <c r="Y512" i="17"/>
  <c r="AD511" i="17"/>
  <c r="AC511" i="17"/>
  <c r="AB511" i="17"/>
  <c r="AA511" i="17"/>
  <c r="Z511" i="17"/>
  <c r="Y511" i="17"/>
  <c r="AD473" i="17"/>
  <c r="AC473" i="17"/>
  <c r="AB473" i="17"/>
  <c r="AA473" i="17"/>
  <c r="Z473" i="17"/>
  <c r="Y473" i="17"/>
  <c r="AD432" i="17"/>
  <c r="AC432" i="17"/>
  <c r="AB432" i="17"/>
  <c r="AA432" i="17"/>
  <c r="Z432" i="17"/>
  <c r="Y432" i="17"/>
  <c r="AD430" i="17"/>
  <c r="AC430" i="17"/>
  <c r="AB430" i="17"/>
  <c r="AA430" i="17"/>
  <c r="Z430" i="17"/>
  <c r="Y430" i="17"/>
  <c r="AD429" i="17"/>
  <c r="AC429" i="17"/>
  <c r="AB429" i="17"/>
  <c r="AA429" i="17"/>
  <c r="Z429" i="17"/>
  <c r="Y429" i="17"/>
  <c r="AD416" i="17"/>
  <c r="AC416" i="17"/>
  <c r="AB416" i="17"/>
  <c r="AA416" i="17"/>
  <c r="Z416" i="17"/>
  <c r="Y416" i="17"/>
  <c r="AD414" i="17"/>
  <c r="AC414" i="17"/>
  <c r="AB414" i="17"/>
  <c r="AA414" i="17"/>
  <c r="Z414" i="17"/>
  <c r="Y414" i="17"/>
  <c r="AD413" i="17"/>
  <c r="AC413" i="17"/>
  <c r="AB413" i="17"/>
  <c r="AA413" i="17"/>
  <c r="Z413" i="17"/>
  <c r="Y413" i="17"/>
  <c r="AD400" i="17"/>
  <c r="AC400" i="17"/>
  <c r="AB400" i="17"/>
  <c r="AA400" i="17"/>
  <c r="Z400" i="17"/>
  <c r="Y400" i="17"/>
  <c r="AD398" i="17"/>
  <c r="AC398" i="17"/>
  <c r="AB398" i="17"/>
  <c r="AA398" i="17"/>
  <c r="Z398" i="17"/>
  <c r="Y398" i="17"/>
  <c r="AD397" i="17"/>
  <c r="AC397" i="17"/>
  <c r="AB397" i="17"/>
  <c r="AA397" i="17"/>
  <c r="Z397" i="17"/>
  <c r="Y397" i="17"/>
  <c r="AD382" i="17"/>
  <c r="AC382" i="17"/>
  <c r="AB382" i="17"/>
  <c r="AA382" i="17"/>
  <c r="Z382" i="17"/>
  <c r="Y382" i="17"/>
  <c r="AD381" i="17"/>
  <c r="AC381" i="17"/>
  <c r="AB381" i="17"/>
  <c r="AA381" i="17"/>
  <c r="Z381" i="17"/>
  <c r="Y381" i="17"/>
  <c r="AD380" i="17"/>
  <c r="AC380" i="17"/>
  <c r="AB380" i="17"/>
  <c r="AA380" i="17"/>
  <c r="Z380" i="17"/>
  <c r="Y380" i="17"/>
  <c r="AD379" i="17"/>
  <c r="AC379" i="17"/>
  <c r="AB379" i="17"/>
  <c r="AA379" i="17"/>
  <c r="Z379" i="17"/>
  <c r="Y379" i="17"/>
  <c r="AD378" i="17"/>
  <c r="AC378" i="17"/>
  <c r="AB378" i="17"/>
  <c r="AA378" i="17"/>
  <c r="Z378" i="17"/>
  <c r="Y378" i="17"/>
  <c r="AD377" i="17"/>
  <c r="AC377" i="17"/>
  <c r="AB377" i="17"/>
  <c r="AA377" i="17"/>
  <c r="Z377" i="17"/>
  <c r="Y377" i="17"/>
  <c r="AD376" i="17"/>
  <c r="AC376" i="17"/>
  <c r="AB376" i="17"/>
  <c r="AA376" i="17"/>
  <c r="Z376" i="17"/>
  <c r="Y376" i="17"/>
  <c r="AD375" i="17"/>
  <c r="AC375" i="17"/>
  <c r="AB375" i="17"/>
  <c r="AA375" i="17"/>
  <c r="Z375" i="17"/>
  <c r="Y375" i="17"/>
  <c r="AD374" i="17"/>
  <c r="AC374" i="17"/>
  <c r="AB374" i="17"/>
  <c r="AA374" i="17"/>
  <c r="Z374" i="17"/>
  <c r="Y374" i="17"/>
  <c r="AD373" i="17"/>
  <c r="AC373" i="17"/>
  <c r="AB373" i="17"/>
  <c r="AA373" i="17"/>
  <c r="Z373" i="17"/>
  <c r="Y373" i="17"/>
  <c r="AD372" i="17"/>
  <c r="AC372" i="17"/>
  <c r="AB372" i="17"/>
  <c r="AA372" i="17"/>
  <c r="Z372" i="17"/>
  <c r="Y372" i="17"/>
  <c r="AD371" i="17"/>
  <c r="AC371" i="17"/>
  <c r="AB371" i="17"/>
  <c r="AA371" i="17"/>
  <c r="Z371" i="17"/>
  <c r="Y371" i="17"/>
  <c r="AD350" i="17"/>
  <c r="AC350" i="17"/>
  <c r="AB350" i="17"/>
  <c r="AA350" i="17"/>
  <c r="Z350" i="17"/>
  <c r="Y350" i="17"/>
  <c r="AD348" i="17"/>
  <c r="AC348" i="17"/>
  <c r="AB348" i="17"/>
  <c r="AA348" i="17"/>
  <c r="Z348" i="17"/>
  <c r="Y348" i="17"/>
  <c r="AD347" i="17"/>
  <c r="AC347" i="17"/>
  <c r="AB347" i="17"/>
  <c r="AA347" i="17"/>
  <c r="Z347" i="17"/>
  <c r="Y347" i="17"/>
  <c r="AD335" i="17"/>
  <c r="AC335" i="17"/>
  <c r="AB335" i="17"/>
  <c r="AA335" i="17"/>
  <c r="Z335" i="17"/>
  <c r="Y335" i="17"/>
  <c r="AD333" i="17"/>
  <c r="AC333" i="17"/>
  <c r="AB333" i="17"/>
  <c r="AA333" i="17"/>
  <c r="Z333" i="17"/>
  <c r="Y333" i="17"/>
  <c r="AD331" i="17"/>
  <c r="AC331" i="17"/>
  <c r="AB331" i="17"/>
  <c r="AA331" i="17"/>
  <c r="Z331" i="17"/>
  <c r="Y331" i="17"/>
  <c r="AD330" i="17"/>
  <c r="AC330" i="17"/>
  <c r="AB330" i="17"/>
  <c r="AA330" i="17"/>
  <c r="Z330" i="17"/>
  <c r="Y330" i="17"/>
  <c r="AD328" i="17"/>
  <c r="AC328" i="17"/>
  <c r="AB328" i="17"/>
  <c r="AA328" i="17"/>
  <c r="Z328" i="17"/>
  <c r="Y328" i="17"/>
  <c r="AD327" i="17"/>
  <c r="AC327" i="17"/>
  <c r="AB327" i="17"/>
  <c r="AA327" i="17"/>
  <c r="Z327" i="17"/>
  <c r="Y327" i="17"/>
  <c r="AD326" i="17"/>
  <c r="AC326" i="17"/>
  <c r="AB326" i="17"/>
  <c r="AA326" i="17"/>
  <c r="Z326" i="17"/>
  <c r="Y326" i="17"/>
  <c r="AD324" i="17"/>
  <c r="AC324" i="17"/>
  <c r="AB324" i="17"/>
  <c r="AA324" i="17"/>
  <c r="Z324" i="17"/>
  <c r="Y324" i="17"/>
  <c r="AD323" i="17"/>
  <c r="AC323" i="17"/>
  <c r="AB323" i="17"/>
  <c r="AA323" i="17"/>
  <c r="Z323" i="17"/>
  <c r="Y323" i="17"/>
  <c r="AD322" i="17"/>
  <c r="AC322" i="17"/>
  <c r="AB322" i="17"/>
  <c r="AA322" i="17"/>
  <c r="Z322" i="17"/>
  <c r="Y322" i="17"/>
  <c r="AD300" i="17"/>
  <c r="AC300" i="17"/>
  <c r="AB300" i="17"/>
  <c r="AA300" i="17"/>
  <c r="Z300" i="17"/>
  <c r="Y300" i="17"/>
  <c r="AD276" i="17"/>
  <c r="AC276" i="17"/>
  <c r="AB276" i="17"/>
  <c r="AA276" i="17"/>
  <c r="Z276" i="17"/>
  <c r="Y276" i="17"/>
  <c r="AD275" i="17"/>
  <c r="AC275" i="17"/>
  <c r="AB275" i="17"/>
  <c r="AA275" i="17"/>
  <c r="Z275" i="17"/>
  <c r="Y275" i="17"/>
  <c r="AD274" i="17"/>
  <c r="AC274" i="17"/>
  <c r="AB274" i="17"/>
  <c r="AA274" i="17"/>
  <c r="Z274" i="17"/>
  <c r="Y274" i="17"/>
  <c r="AD273" i="17"/>
  <c r="AC273" i="17"/>
  <c r="AB273" i="17"/>
  <c r="AA273" i="17"/>
  <c r="Z273" i="17"/>
  <c r="Y273" i="17"/>
  <c r="AD272" i="17"/>
  <c r="AC272" i="17"/>
  <c r="AB272" i="17"/>
  <c r="AA272" i="17"/>
  <c r="Z272" i="17"/>
  <c r="Y272" i="17"/>
  <c r="AD271" i="17"/>
  <c r="AC271" i="17"/>
  <c r="AB271" i="17"/>
  <c r="AA271" i="17"/>
  <c r="Z271" i="17"/>
  <c r="Y271" i="17"/>
  <c r="AD248" i="17"/>
  <c r="AC248" i="17"/>
  <c r="AB248" i="17"/>
  <c r="AA248" i="17"/>
  <c r="Z248" i="17"/>
  <c r="Y248" i="17"/>
  <c r="AD247" i="17"/>
  <c r="AC247" i="17"/>
  <c r="AB247" i="17"/>
  <c r="AA247" i="17"/>
  <c r="Z247" i="17"/>
  <c r="Y247" i="17"/>
  <c r="AD246" i="17"/>
  <c r="AC246" i="17"/>
  <c r="AB246" i="17"/>
  <c r="AA246" i="17"/>
  <c r="Z246" i="17"/>
  <c r="Y246" i="17"/>
  <c r="AD245" i="17"/>
  <c r="AC245" i="17"/>
  <c r="AB245" i="17"/>
  <c r="AA245" i="17"/>
  <c r="Z245" i="17"/>
  <c r="Y245" i="17"/>
  <c r="AD244" i="17"/>
  <c r="AC244" i="17"/>
  <c r="AB244" i="17"/>
  <c r="AA244" i="17"/>
  <c r="Z244" i="17"/>
  <c r="Y244" i="17"/>
  <c r="AD243" i="17"/>
  <c r="AC243" i="17"/>
  <c r="AB243" i="17"/>
  <c r="AA243" i="17"/>
  <c r="Z243" i="17"/>
  <c r="Y243" i="17"/>
  <c r="AD239" i="17"/>
  <c r="AC239" i="17"/>
  <c r="AB239" i="17"/>
  <c r="AA239" i="17"/>
  <c r="Z239" i="17"/>
  <c r="Y239" i="17"/>
  <c r="AD237" i="17"/>
  <c r="AC237" i="17"/>
  <c r="AB237" i="17"/>
  <c r="AA237" i="17"/>
  <c r="Z237" i="17"/>
  <c r="Y237" i="17"/>
  <c r="AD236" i="17"/>
  <c r="AC236" i="17"/>
  <c r="AB236" i="17"/>
  <c r="AA236" i="17"/>
  <c r="Z236" i="17"/>
  <c r="Y236" i="17"/>
  <c r="AD212" i="17"/>
  <c r="AC212" i="17"/>
  <c r="AB212" i="17"/>
  <c r="AA212" i="17"/>
  <c r="Z212" i="17"/>
  <c r="Y212" i="17"/>
  <c r="AD210" i="17"/>
  <c r="AC210" i="17"/>
  <c r="AB210" i="17"/>
  <c r="AA210" i="17"/>
  <c r="Z210" i="17"/>
  <c r="Y210" i="17"/>
  <c r="AD209" i="17"/>
  <c r="AC209" i="17"/>
  <c r="AB209" i="17"/>
  <c r="AA209" i="17"/>
  <c r="Z209" i="17"/>
  <c r="Y209" i="17"/>
  <c r="AD196" i="17"/>
  <c r="AC196" i="17"/>
  <c r="AB196" i="17"/>
  <c r="AA196" i="17"/>
  <c r="Z196" i="17"/>
  <c r="Y196" i="17"/>
  <c r="AD181" i="17"/>
  <c r="AC181" i="17"/>
  <c r="AB181" i="17"/>
  <c r="AA181" i="17"/>
  <c r="Z181" i="17"/>
  <c r="Y181" i="17"/>
  <c r="AD180" i="17"/>
  <c r="AC180" i="17"/>
  <c r="AB180" i="17"/>
  <c r="AA180" i="17"/>
  <c r="Z180" i="17"/>
  <c r="Y180" i="17"/>
  <c r="AD179" i="17"/>
  <c r="AC179" i="17"/>
  <c r="AB179" i="17"/>
  <c r="AA179" i="17"/>
  <c r="Z179" i="17"/>
  <c r="Y179" i="17"/>
  <c r="AD178" i="17"/>
  <c r="AC178" i="17"/>
  <c r="AB178" i="17"/>
  <c r="AA178" i="17"/>
  <c r="Z178" i="17"/>
  <c r="Y178" i="17"/>
  <c r="AD177" i="17"/>
  <c r="AC177" i="17"/>
  <c r="AB177" i="17"/>
  <c r="AA177" i="17"/>
  <c r="Z177" i="17"/>
  <c r="Y177" i="17"/>
  <c r="AD176" i="17"/>
  <c r="AC176" i="17"/>
  <c r="AB176" i="17"/>
  <c r="AA176" i="17"/>
  <c r="Z176" i="17"/>
  <c r="Y176" i="17"/>
  <c r="AD173" i="17"/>
  <c r="AC173" i="17"/>
  <c r="AB173" i="17"/>
  <c r="AA173" i="17"/>
  <c r="Z173" i="17"/>
  <c r="Y173" i="17"/>
  <c r="AD172" i="17"/>
  <c r="AC172" i="17"/>
  <c r="AB172" i="17"/>
  <c r="AA172" i="17"/>
  <c r="Z172" i="17"/>
  <c r="Y172" i="17"/>
  <c r="AD171" i="17"/>
  <c r="AC171" i="17"/>
  <c r="AB171" i="17"/>
  <c r="AA171" i="17"/>
  <c r="Z171" i="17"/>
  <c r="Y171" i="17"/>
  <c r="AD170" i="17"/>
  <c r="AC170" i="17"/>
  <c r="AB170" i="17"/>
  <c r="AA170" i="17"/>
  <c r="Z170" i="17"/>
  <c r="Y170" i="17"/>
  <c r="AD169" i="17"/>
  <c r="AC169" i="17"/>
  <c r="AB169" i="17"/>
  <c r="AA169" i="17"/>
  <c r="Z169" i="17"/>
  <c r="Y169" i="17"/>
  <c r="AD168" i="17"/>
  <c r="AC168" i="17"/>
  <c r="AB168" i="17"/>
  <c r="AA168" i="17"/>
  <c r="Z168" i="17"/>
  <c r="Y168" i="17"/>
  <c r="AD149" i="17"/>
  <c r="AC149" i="17"/>
  <c r="AB149" i="17"/>
  <c r="AA149" i="17"/>
  <c r="Z149" i="17"/>
  <c r="Y149" i="17"/>
  <c r="AD148" i="17"/>
  <c r="AC148" i="17"/>
  <c r="AB148" i="17"/>
  <c r="AA148" i="17"/>
  <c r="Z148" i="17"/>
  <c r="Y148" i="17"/>
  <c r="AD147" i="17"/>
  <c r="AC147" i="17"/>
  <c r="AB147" i="17"/>
  <c r="AA147" i="17"/>
  <c r="Z147" i="17"/>
  <c r="Y147" i="17"/>
  <c r="AD146" i="17"/>
  <c r="AC146" i="17"/>
  <c r="AB146" i="17"/>
  <c r="AA146" i="17"/>
  <c r="Z146" i="17"/>
  <c r="Y146" i="17"/>
  <c r="AD145" i="17"/>
  <c r="AC145" i="17"/>
  <c r="AB145" i="17"/>
  <c r="AA145" i="17"/>
  <c r="Z145" i="17"/>
  <c r="Y145" i="17"/>
  <c r="AD130" i="17"/>
  <c r="AC130" i="17"/>
  <c r="AB130" i="17"/>
  <c r="AA130" i="17"/>
  <c r="Z130" i="17"/>
  <c r="Y130" i="17"/>
  <c r="AD129" i="17"/>
  <c r="AC129" i="17"/>
  <c r="AB129" i="17"/>
  <c r="AA129" i="17"/>
  <c r="Z129" i="17"/>
  <c r="Y129" i="17"/>
  <c r="AD128" i="17"/>
  <c r="AC128" i="17"/>
  <c r="AB128" i="17"/>
  <c r="AA128" i="17"/>
  <c r="Z128" i="17"/>
  <c r="Y128" i="17"/>
  <c r="AD127" i="17"/>
  <c r="AC127" i="17"/>
  <c r="AB127" i="17"/>
  <c r="AA127" i="17"/>
  <c r="Z127" i="17"/>
  <c r="Y127" i="17"/>
  <c r="AD126" i="17"/>
  <c r="AC126" i="17"/>
  <c r="AB126" i="17"/>
  <c r="AA126" i="17"/>
  <c r="Z126" i="17"/>
  <c r="Y126" i="17"/>
  <c r="AD125" i="17"/>
  <c r="AC125" i="17"/>
  <c r="AB125" i="17"/>
  <c r="AA125" i="17"/>
  <c r="Z125" i="17"/>
  <c r="Y125" i="17"/>
  <c r="AD124" i="17"/>
  <c r="AC124" i="17"/>
  <c r="AB124" i="17"/>
  <c r="AA124" i="17"/>
  <c r="Z124" i="17"/>
  <c r="Y124" i="17"/>
  <c r="AD123" i="17"/>
  <c r="AC123" i="17"/>
  <c r="AB123" i="17"/>
  <c r="AA123" i="17"/>
  <c r="Z123" i="17"/>
  <c r="Y123" i="17"/>
  <c r="AD122" i="17"/>
  <c r="AC122" i="17"/>
  <c r="AB122" i="17"/>
  <c r="AA122" i="17"/>
  <c r="Z122" i="17"/>
  <c r="Y122" i="17"/>
  <c r="AD121" i="17"/>
  <c r="AC121" i="17"/>
  <c r="AB121" i="17"/>
  <c r="AA121" i="17"/>
  <c r="Z121" i="17"/>
  <c r="Y121" i="17"/>
  <c r="AD120" i="17"/>
  <c r="AC120" i="17"/>
  <c r="AB120" i="17"/>
  <c r="AA120" i="17"/>
  <c r="Z120" i="17"/>
  <c r="Y120" i="17"/>
  <c r="AD119" i="17"/>
  <c r="AC119" i="17"/>
  <c r="AB119" i="17"/>
  <c r="AA119" i="17"/>
  <c r="Z119" i="17"/>
  <c r="Y119" i="17"/>
  <c r="AD99" i="17"/>
  <c r="AC99" i="17"/>
  <c r="AB99" i="17"/>
  <c r="AA99" i="17"/>
  <c r="Z99" i="17"/>
  <c r="Y99" i="17"/>
  <c r="AD98" i="17"/>
  <c r="AC98" i="17"/>
  <c r="AB98" i="17"/>
  <c r="AA98" i="17"/>
  <c r="Z98" i="17"/>
  <c r="Y98" i="17"/>
  <c r="AD97" i="17"/>
  <c r="AC97" i="17"/>
  <c r="AB97" i="17"/>
  <c r="AA97" i="17"/>
  <c r="Z97" i="17"/>
  <c r="Y97" i="17"/>
  <c r="AD96" i="17"/>
  <c r="AC96" i="17"/>
  <c r="AB96" i="17"/>
  <c r="AA96" i="17"/>
  <c r="Z96" i="17"/>
  <c r="Y96" i="17"/>
  <c r="AD95" i="17"/>
  <c r="AC95" i="17"/>
  <c r="AB95" i="17"/>
  <c r="AA95" i="17"/>
  <c r="Z95" i="17"/>
  <c r="Y95" i="17"/>
  <c r="AD94" i="17"/>
  <c r="AC94" i="17"/>
  <c r="AB94" i="17"/>
  <c r="AA94" i="17"/>
  <c r="Z94" i="17"/>
  <c r="Y94" i="17"/>
  <c r="AD93" i="17"/>
  <c r="AC93" i="17"/>
  <c r="AB93" i="17"/>
  <c r="AA93" i="17"/>
  <c r="Z93" i="17"/>
  <c r="Y93" i="17"/>
  <c r="AD92" i="17"/>
  <c r="AC92" i="17"/>
  <c r="AB92" i="17"/>
  <c r="AA92" i="17"/>
  <c r="Z92" i="17"/>
  <c r="Y92" i="17"/>
  <c r="AD91" i="17"/>
  <c r="AC91" i="17"/>
  <c r="AB91" i="17"/>
  <c r="AA91" i="17"/>
  <c r="Z91" i="17"/>
  <c r="Y91" i="17"/>
  <c r="AD90" i="17"/>
  <c r="AC90" i="17"/>
  <c r="AB90" i="17"/>
  <c r="AA90" i="17"/>
  <c r="Z90" i="17"/>
  <c r="Y90" i="17"/>
  <c r="AD89" i="17"/>
  <c r="AC89" i="17"/>
  <c r="AB89" i="17"/>
  <c r="AA89" i="17"/>
  <c r="Z89" i="17"/>
  <c r="Y89" i="17"/>
  <c r="AD88" i="17"/>
  <c r="AC88" i="17"/>
  <c r="AB88" i="17"/>
  <c r="AA88" i="17"/>
  <c r="Z88" i="17"/>
  <c r="Y88" i="17"/>
  <c r="AD87" i="17"/>
  <c r="AC87" i="17"/>
  <c r="AB87" i="17"/>
  <c r="AA87" i="17"/>
  <c r="Z87" i="17"/>
  <c r="Y87" i="17"/>
  <c r="AD86" i="17"/>
  <c r="AC86" i="17"/>
  <c r="AB86" i="17"/>
  <c r="AA86" i="17"/>
  <c r="Z86" i="17"/>
  <c r="Y86" i="17"/>
  <c r="AD85" i="17"/>
  <c r="AC85" i="17"/>
  <c r="AB85" i="17"/>
  <c r="AA85" i="17"/>
  <c r="Z85" i="17"/>
  <c r="Y85" i="17"/>
  <c r="AD64" i="17"/>
  <c r="AC64" i="17"/>
  <c r="AB64" i="17"/>
  <c r="AA64" i="17"/>
  <c r="Z64" i="17"/>
  <c r="Y64" i="17"/>
  <c r="AD62" i="17"/>
  <c r="AC62" i="17"/>
  <c r="AB62" i="17"/>
  <c r="AA62" i="17"/>
  <c r="Z62" i="17"/>
  <c r="Y62" i="17"/>
  <c r="AD61" i="17"/>
  <c r="AC61" i="17"/>
  <c r="AB61" i="17"/>
  <c r="AA61" i="17"/>
  <c r="Z61" i="17"/>
  <c r="Y61" i="17"/>
  <c r="AD48" i="17"/>
  <c r="AC48" i="17"/>
  <c r="AB48" i="17"/>
  <c r="AA48" i="17"/>
  <c r="Z48" i="17"/>
  <c r="Y48" i="17"/>
  <c r="AD46" i="17"/>
  <c r="AC46" i="17"/>
  <c r="AB46" i="17"/>
  <c r="AA46" i="17"/>
  <c r="Z46" i="17"/>
  <c r="Y46" i="17"/>
  <c r="AD45" i="17"/>
  <c r="AC45" i="17"/>
  <c r="AB45" i="17"/>
  <c r="AA45" i="17"/>
  <c r="Z45" i="17"/>
  <c r="Y45" i="17"/>
  <c r="AD32" i="17"/>
  <c r="AC32" i="17"/>
  <c r="AB32" i="17"/>
  <c r="AA32" i="17"/>
  <c r="Z32" i="17"/>
  <c r="Y32" i="17"/>
  <c r="AD30" i="17"/>
  <c r="AC30" i="17"/>
  <c r="AB30" i="17"/>
  <c r="AA30" i="17"/>
  <c r="Z30" i="17"/>
  <c r="Y30" i="17"/>
  <c r="AD29" i="17"/>
  <c r="AC29" i="17"/>
  <c r="AB29" i="17"/>
  <c r="AA29" i="17"/>
  <c r="Z29" i="17"/>
  <c r="Y29" i="17"/>
  <c r="AD14" i="17"/>
  <c r="AC14" i="17"/>
  <c r="AB14" i="17"/>
  <c r="AA14" i="17"/>
  <c r="Z14" i="17"/>
  <c r="Y14" i="17"/>
  <c r="AD12" i="17"/>
  <c r="AC12" i="17"/>
  <c r="AB12" i="17"/>
  <c r="AA12" i="17"/>
  <c r="Z12" i="17"/>
  <c r="Y12" i="17"/>
  <c r="AD11" i="17"/>
  <c r="AC11" i="17"/>
  <c r="AB11" i="17"/>
  <c r="AA11" i="17"/>
  <c r="Z11" i="17"/>
  <c r="Y11" i="17"/>
  <c r="T2376" i="18" l="1"/>
  <c r="Q2381" i="18"/>
  <c r="S2406" i="18"/>
  <c r="S2404" i="18"/>
  <c r="S2504" i="22"/>
  <c r="S2392" i="18"/>
  <c r="T2391" i="18"/>
  <c r="S2390" i="18"/>
  <c r="R2451" i="22"/>
  <c r="T2448" i="22"/>
  <c r="S2446" i="22"/>
  <c r="T2447" i="22"/>
  <c r="S2448" i="22"/>
  <c r="T2488" i="22"/>
  <c r="T2516" i="22"/>
  <c r="T2517" i="22"/>
  <c r="T2521" i="22" s="1"/>
  <c r="K2514" i="22" s="1"/>
  <c r="S2518" i="22"/>
  <c r="S2530" i="22"/>
  <c r="T2531" i="22"/>
  <c r="S2532" i="22"/>
  <c r="A35" i="25"/>
  <c r="A47" i="25"/>
  <c r="A83" i="25"/>
  <c r="A111" i="25"/>
  <c r="A130" i="25"/>
  <c r="A125" i="25"/>
  <c r="A141" i="25"/>
  <c r="A153" i="25"/>
  <c r="A168" i="25"/>
  <c r="A223" i="25"/>
  <c r="A175" i="25"/>
  <c r="A230" i="25"/>
  <c r="A306" i="25"/>
  <c r="A269" i="25"/>
  <c r="A271" i="25"/>
  <c r="A321" i="25"/>
  <c r="A287" i="25"/>
  <c r="A329" i="25"/>
  <c r="A305" i="25"/>
  <c r="A326" i="25"/>
  <c r="A328" i="25"/>
  <c r="A366" i="25"/>
  <c r="S2350" i="18"/>
  <c r="T2350" i="18"/>
  <c r="T2353" i="18" s="1"/>
  <c r="K2346" i="18" s="1"/>
  <c r="T2349" i="18"/>
  <c r="S2336" i="18"/>
  <c r="T2336" i="18"/>
  <c r="T2335" i="18"/>
  <c r="S2321" i="18"/>
  <c r="T2320" i="18"/>
  <c r="T2434" i="22"/>
  <c r="T2432" i="22"/>
  <c r="S2462" i="22"/>
  <c r="O2465" i="22"/>
  <c r="T2461" i="22"/>
  <c r="T2460" i="22"/>
  <c r="S2420" i="18"/>
  <c r="T2419" i="18"/>
  <c r="T2418" i="18"/>
  <c r="S2560" i="22"/>
  <c r="R2563" i="22"/>
  <c r="T2559" i="22"/>
  <c r="T2558" i="22"/>
  <c r="T2546" i="22"/>
  <c r="S2546" i="22"/>
  <c r="S2362" i="18"/>
  <c r="R2367" i="18"/>
  <c r="T2476" i="22"/>
  <c r="T2474" i="22"/>
  <c r="T2490" i="22"/>
  <c r="R2493" i="22"/>
  <c r="Q2395" i="18"/>
  <c r="Q2409" i="18"/>
  <c r="S2376" i="18"/>
  <c r="P2381" i="18"/>
  <c r="T2390" i="18"/>
  <c r="T2404" i="18"/>
  <c r="R2409" i="18"/>
  <c r="T2420" i="18"/>
  <c r="T2423" i="18" s="1"/>
  <c r="K2416" i="18" s="1"/>
  <c r="T2378" i="18"/>
  <c r="T2381" i="18" s="1"/>
  <c r="K2374" i="18" s="1"/>
  <c r="P2395" i="18"/>
  <c r="T2392" i="18"/>
  <c r="P2409" i="18"/>
  <c r="T2406" i="18"/>
  <c r="S2418" i="18"/>
  <c r="Q2423" i="18"/>
  <c r="B2423" i="18"/>
  <c r="S2419" i="18"/>
  <c r="T2409" i="18"/>
  <c r="K2402" i="18" s="1"/>
  <c r="S2405" i="18"/>
  <c r="S2409" i="18" s="1"/>
  <c r="B2409" i="18"/>
  <c r="S2391" i="18"/>
  <c r="T2502" i="22"/>
  <c r="S2544" i="22"/>
  <c r="T2545" i="22"/>
  <c r="T2504" i="22"/>
  <c r="T2530" i="22"/>
  <c r="S2531" i="22"/>
  <c r="T2544" i="22"/>
  <c r="T2560" i="22"/>
  <c r="Q2535" i="22"/>
  <c r="S2502" i="22"/>
  <c r="Q2507" i="22"/>
  <c r="P2535" i="22"/>
  <c r="T2532" i="22"/>
  <c r="P2549" i="22"/>
  <c r="S2558" i="22"/>
  <c r="Q2563" i="22"/>
  <c r="S2559" i="22"/>
  <c r="B2563" i="22"/>
  <c r="T2549" i="22"/>
  <c r="K2542" i="22" s="1"/>
  <c r="S2545" i="22"/>
  <c r="R2549" i="22"/>
  <c r="R2535" i="22"/>
  <c r="B2535" i="22"/>
  <c r="B2521" i="22"/>
  <c r="P2521" i="22"/>
  <c r="T2518" i="22"/>
  <c r="S2516" i="22"/>
  <c r="Q2521" i="22"/>
  <c r="B2507" i="22"/>
  <c r="S2517" i="22"/>
  <c r="Q2451" i="22"/>
  <c r="S2433" i="22"/>
  <c r="R2465" i="22"/>
  <c r="S2488" i="22"/>
  <c r="Q2493" i="22"/>
  <c r="P2437" i="22"/>
  <c r="O2451" i="22"/>
  <c r="T2446" i="22"/>
  <c r="S2447" i="22"/>
  <c r="S2451" i="22" s="1"/>
  <c r="H2444" i="22" s="1"/>
  <c r="P2465" i="22"/>
  <c r="T2462" i="22"/>
  <c r="S2474" i="22"/>
  <c r="Q2479" i="22"/>
  <c r="T2489" i="22"/>
  <c r="S2490" i="22"/>
  <c r="P2451" i="22"/>
  <c r="S2460" i="22"/>
  <c r="Q2465" i="22"/>
  <c r="R2479" i="22"/>
  <c r="T2475" i="22"/>
  <c r="S2476" i="22"/>
  <c r="O2493" i="22"/>
  <c r="S2503" i="22"/>
  <c r="Q2367" i="18"/>
  <c r="T2322" i="18"/>
  <c r="S2334" i="18"/>
  <c r="S2348" i="18"/>
  <c r="Q2353" i="18"/>
  <c r="T2363" i="18"/>
  <c r="S2364" i="18"/>
  <c r="Q2339" i="18"/>
  <c r="T2362" i="18"/>
  <c r="P2325" i="18"/>
  <c r="Z280" i="17" s="1"/>
  <c r="O2339" i="18"/>
  <c r="T2334" i="18"/>
  <c r="T2339" i="18" s="1"/>
  <c r="K2332" i="18" s="1"/>
  <c r="R2339" i="18"/>
  <c r="AB281" i="17" s="1"/>
  <c r="O2353" i="18"/>
  <c r="T2348" i="18"/>
  <c r="R2353" i="18"/>
  <c r="P2367" i="18"/>
  <c r="T2364" i="18"/>
  <c r="B2381" i="18"/>
  <c r="S2377" i="18"/>
  <c r="S2363" i="18"/>
  <c r="B2367" i="18"/>
  <c r="S2349" i="18"/>
  <c r="B2353" i="18"/>
  <c r="AB487" i="17" s="1"/>
  <c r="B2325" i="18"/>
  <c r="Z281" i="17"/>
  <c r="Z282" i="17"/>
  <c r="Y282" i="17"/>
  <c r="AA281" i="17"/>
  <c r="Y280" i="17"/>
  <c r="Y281" i="17"/>
  <c r="S2335" i="18"/>
  <c r="S2320" i="18"/>
  <c r="R2325" i="18"/>
  <c r="AB280" i="17" s="1"/>
  <c r="T2321" i="18"/>
  <c r="S2322" i="18"/>
  <c r="Q2325" i="18"/>
  <c r="AA280" i="17" s="1"/>
  <c r="B2451" i="22"/>
  <c r="B2493" i="22"/>
  <c r="S2489" i="22"/>
  <c r="T2479" i="22"/>
  <c r="K2472" i="22" s="1"/>
  <c r="S2475" i="22"/>
  <c r="B2479" i="22"/>
  <c r="S2461" i="22"/>
  <c r="B2465" i="22"/>
  <c r="B2437" i="22"/>
  <c r="S2432" i="22"/>
  <c r="R2437" i="22"/>
  <c r="T2433" i="22"/>
  <c r="S2434" i="22"/>
  <c r="Q2437" i="22"/>
  <c r="K2024" i="18"/>
  <c r="H2024" i="18"/>
  <c r="R2308" i="18"/>
  <c r="Q2308" i="18"/>
  <c r="P2308" i="18"/>
  <c r="O2308" i="18"/>
  <c r="R2307" i="18"/>
  <c r="Q2307" i="18"/>
  <c r="P2307" i="18"/>
  <c r="O2307" i="18"/>
  <c r="R2306" i="18"/>
  <c r="R2311" i="18" s="1"/>
  <c r="Q2306" i="18"/>
  <c r="P2306" i="18"/>
  <c r="O2306" i="18"/>
  <c r="B2311" i="18"/>
  <c r="R2294" i="18"/>
  <c r="Q2294" i="18"/>
  <c r="P2294" i="18"/>
  <c r="O2294" i="18"/>
  <c r="R2293" i="18"/>
  <c r="Q2293" i="18"/>
  <c r="P2293" i="18"/>
  <c r="O2293" i="18"/>
  <c r="R2292" i="18"/>
  <c r="Q2292" i="18"/>
  <c r="P2292" i="18"/>
  <c r="O2292" i="18"/>
  <c r="O2297" i="18" s="1"/>
  <c r="R2280" i="18"/>
  <c r="Q2280" i="18"/>
  <c r="P2280" i="18"/>
  <c r="O2280" i="18"/>
  <c r="R2279" i="18"/>
  <c r="Q2279" i="18"/>
  <c r="P2279" i="18"/>
  <c r="O2279" i="18"/>
  <c r="R2278" i="18"/>
  <c r="R2283" i="18" s="1"/>
  <c r="Q2278" i="18"/>
  <c r="P2278" i="18"/>
  <c r="P2283" i="18" s="1"/>
  <c r="O2278" i="18"/>
  <c r="R2266" i="18"/>
  <c r="Q2266" i="18"/>
  <c r="P2266" i="18"/>
  <c r="O2266" i="18"/>
  <c r="R2265" i="18"/>
  <c r="Q2265" i="18"/>
  <c r="P2265" i="18"/>
  <c r="O2265" i="18"/>
  <c r="R2264" i="18"/>
  <c r="Q2264" i="18"/>
  <c r="P2264" i="18"/>
  <c r="O2264" i="18"/>
  <c r="R2252" i="18"/>
  <c r="Q2252" i="18"/>
  <c r="P2252" i="18"/>
  <c r="O2252" i="18"/>
  <c r="R2251" i="18"/>
  <c r="Q2251" i="18"/>
  <c r="P2251" i="18"/>
  <c r="O2251" i="18"/>
  <c r="R2250" i="18"/>
  <c r="Q2250" i="18"/>
  <c r="P2250" i="18"/>
  <c r="O2250" i="18"/>
  <c r="O2255" i="18" s="1"/>
  <c r="R2238" i="18"/>
  <c r="Q2238" i="18"/>
  <c r="P2238" i="18"/>
  <c r="O2238" i="18"/>
  <c r="R2237" i="18"/>
  <c r="Q2237" i="18"/>
  <c r="P2237" i="18"/>
  <c r="O2237" i="18"/>
  <c r="R2236" i="18"/>
  <c r="Q2236" i="18"/>
  <c r="P2236" i="18"/>
  <c r="O2236" i="18"/>
  <c r="R2224" i="18"/>
  <c r="Q2224" i="18"/>
  <c r="P2224" i="18"/>
  <c r="O2224" i="18"/>
  <c r="R2223" i="18"/>
  <c r="Q2223" i="18"/>
  <c r="P2223" i="18"/>
  <c r="O2223" i="18"/>
  <c r="R2222" i="18"/>
  <c r="R2227" i="18" s="1"/>
  <c r="Q2222" i="18"/>
  <c r="P2222" i="18"/>
  <c r="P2227" i="18" s="1"/>
  <c r="O2222" i="18"/>
  <c r="R2210" i="18"/>
  <c r="Q2210" i="18"/>
  <c r="P2210" i="18"/>
  <c r="O2210" i="18"/>
  <c r="R2209" i="18"/>
  <c r="Q2209" i="18"/>
  <c r="S2209" i="18" s="1"/>
  <c r="P2209" i="18"/>
  <c r="O2209" i="18"/>
  <c r="R2208" i="18"/>
  <c r="Q2208" i="18"/>
  <c r="P2208" i="18"/>
  <c r="O2208" i="18"/>
  <c r="R2196" i="18"/>
  <c r="Q2196" i="18"/>
  <c r="P2196" i="18"/>
  <c r="O2196" i="18"/>
  <c r="R2195" i="18"/>
  <c r="Q2195" i="18"/>
  <c r="P2195" i="18"/>
  <c r="O2195" i="18"/>
  <c r="R2194" i="18"/>
  <c r="Q2194" i="18"/>
  <c r="P2194" i="18"/>
  <c r="P2199" i="18" s="1"/>
  <c r="Z385" i="17" s="1"/>
  <c r="O2194" i="18"/>
  <c r="R2182" i="18"/>
  <c r="Q2182" i="18"/>
  <c r="P2182" i="18"/>
  <c r="O2182" i="18"/>
  <c r="R2181" i="18"/>
  <c r="Q2181" i="18"/>
  <c r="P2181" i="18"/>
  <c r="O2181" i="18"/>
  <c r="R2180" i="18"/>
  <c r="Q2180" i="18"/>
  <c r="P2180" i="18"/>
  <c r="O2180" i="18"/>
  <c r="R2168" i="18"/>
  <c r="Q2168" i="18"/>
  <c r="P2168" i="18"/>
  <c r="O2168" i="18"/>
  <c r="R2167" i="18"/>
  <c r="Q2167" i="18"/>
  <c r="P2167" i="18"/>
  <c r="O2167" i="18"/>
  <c r="R2166" i="18"/>
  <c r="Q2166" i="18"/>
  <c r="P2166" i="18"/>
  <c r="O2166" i="18"/>
  <c r="R2154" i="18"/>
  <c r="Q2154" i="18"/>
  <c r="P2154" i="18"/>
  <c r="O2154" i="18"/>
  <c r="R2153" i="18"/>
  <c r="Q2153" i="18"/>
  <c r="P2153" i="18"/>
  <c r="O2153" i="18"/>
  <c r="R2152" i="18"/>
  <c r="Q2152" i="18"/>
  <c r="P2152" i="18"/>
  <c r="O2152" i="18"/>
  <c r="R2140" i="18"/>
  <c r="Q2140" i="18"/>
  <c r="S2140" i="18" s="1"/>
  <c r="P2140" i="18"/>
  <c r="O2140" i="18"/>
  <c r="R2139" i="18"/>
  <c r="Q2139" i="18"/>
  <c r="P2139" i="18"/>
  <c r="O2139" i="18"/>
  <c r="R2138" i="18"/>
  <c r="R2143" i="18" s="1"/>
  <c r="Q2138" i="18"/>
  <c r="P2138" i="18"/>
  <c r="P2143" i="18" s="1"/>
  <c r="O2138" i="18"/>
  <c r="R2126" i="18"/>
  <c r="Q2126" i="18"/>
  <c r="P2126" i="18"/>
  <c r="O2126" i="18"/>
  <c r="R2125" i="18"/>
  <c r="Q2125" i="18"/>
  <c r="P2125" i="18"/>
  <c r="O2125" i="18"/>
  <c r="R2124" i="18"/>
  <c r="Q2124" i="18"/>
  <c r="P2124" i="18"/>
  <c r="O2124" i="18"/>
  <c r="O2129" i="18" s="1"/>
  <c r="Y279" i="17" s="1"/>
  <c r="R2112" i="18"/>
  <c r="Q2112" i="18"/>
  <c r="P2112" i="18"/>
  <c r="O2112" i="18"/>
  <c r="R2111" i="18"/>
  <c r="Q2111" i="18"/>
  <c r="P2111" i="18"/>
  <c r="O2111" i="18"/>
  <c r="R2110" i="18"/>
  <c r="R2115" i="18" s="1"/>
  <c r="AB278" i="17" s="1"/>
  <c r="Q2110" i="18"/>
  <c r="P2110" i="18"/>
  <c r="O2110" i="18"/>
  <c r="R2098" i="18"/>
  <c r="Q2098" i="18"/>
  <c r="P2098" i="18"/>
  <c r="O2098" i="18"/>
  <c r="R2097" i="18"/>
  <c r="Q2097" i="18"/>
  <c r="P2097" i="18"/>
  <c r="O2097" i="18"/>
  <c r="R2096" i="18"/>
  <c r="Q2096" i="18"/>
  <c r="P2096" i="18"/>
  <c r="O2096" i="18"/>
  <c r="R2084" i="18"/>
  <c r="Q2084" i="18"/>
  <c r="P2084" i="18"/>
  <c r="O2084" i="18"/>
  <c r="R2083" i="18"/>
  <c r="Q2083" i="18"/>
  <c r="P2083" i="18"/>
  <c r="O2083" i="18"/>
  <c r="R2082" i="18"/>
  <c r="R2087" i="18" s="1"/>
  <c r="AB133" i="17" s="1"/>
  <c r="Q2082" i="18"/>
  <c r="P2082" i="18"/>
  <c r="P2087" i="18" s="1"/>
  <c r="Z133" i="17" s="1"/>
  <c r="O2082" i="18"/>
  <c r="O2087" i="18" s="1"/>
  <c r="Y133" i="17" s="1"/>
  <c r="R2070" i="18"/>
  <c r="Q2070" i="18"/>
  <c r="P2070" i="18"/>
  <c r="O2070" i="18"/>
  <c r="R2069" i="18"/>
  <c r="Q2069" i="18"/>
  <c r="P2069" i="18"/>
  <c r="O2069" i="18"/>
  <c r="R2068" i="18"/>
  <c r="Q2068" i="18"/>
  <c r="P2068" i="18"/>
  <c r="P2073" i="18" s="1"/>
  <c r="Z132" i="17" s="1"/>
  <c r="O2068" i="18"/>
  <c r="R2056" i="18"/>
  <c r="Q2056" i="18"/>
  <c r="P2056" i="18"/>
  <c r="O2056" i="18"/>
  <c r="R2055" i="18"/>
  <c r="Q2055" i="18"/>
  <c r="P2055" i="18"/>
  <c r="O2055" i="18"/>
  <c r="R2054" i="18"/>
  <c r="R2059" i="18" s="1"/>
  <c r="AB131" i="17" s="1"/>
  <c r="Q2054" i="18"/>
  <c r="Q2059" i="18" s="1"/>
  <c r="AA131" i="17" s="1"/>
  <c r="P2054" i="18"/>
  <c r="O2054" i="18"/>
  <c r="O2059" i="18" s="1"/>
  <c r="Y131" i="17" s="1"/>
  <c r="R2042" i="18"/>
  <c r="Q2042" i="18"/>
  <c r="P2042" i="18"/>
  <c r="O2042" i="18"/>
  <c r="R2041" i="18"/>
  <c r="Q2041" i="18"/>
  <c r="P2041" i="18"/>
  <c r="O2041" i="18"/>
  <c r="R2040" i="18"/>
  <c r="R2045" i="18" s="1"/>
  <c r="Q2040" i="18"/>
  <c r="P2040" i="18"/>
  <c r="O2040" i="18"/>
  <c r="O2045" i="18" s="1"/>
  <c r="R2028" i="18"/>
  <c r="Q2028" i="18"/>
  <c r="P2028" i="18"/>
  <c r="O2028" i="18"/>
  <c r="R2027" i="18"/>
  <c r="Q2027" i="18"/>
  <c r="P2027" i="18"/>
  <c r="O2027" i="18"/>
  <c r="R2026" i="18"/>
  <c r="R2031" i="18" s="1"/>
  <c r="Q2026" i="18"/>
  <c r="P2026" i="18"/>
  <c r="O2026" i="18"/>
  <c r="O2031" i="18" s="1"/>
  <c r="R2014" i="18"/>
  <c r="Q2014" i="18"/>
  <c r="P2014" i="18"/>
  <c r="O2014" i="18"/>
  <c r="R2013" i="18"/>
  <c r="Q2013" i="18"/>
  <c r="P2013" i="18"/>
  <c r="O2013" i="18"/>
  <c r="R2012" i="18"/>
  <c r="R2017" i="18" s="1"/>
  <c r="Q2012" i="18"/>
  <c r="P2012" i="18"/>
  <c r="O2012" i="18"/>
  <c r="O2017" i="18" s="1"/>
  <c r="R2420" i="22"/>
  <c r="Q2420" i="22"/>
  <c r="P2420" i="22"/>
  <c r="O2420" i="22"/>
  <c r="R2419" i="22"/>
  <c r="Q2419" i="22"/>
  <c r="P2419" i="22"/>
  <c r="O2419" i="22"/>
  <c r="R2418" i="22"/>
  <c r="R2423" i="22" s="1"/>
  <c r="Q2418" i="22"/>
  <c r="P2418" i="22"/>
  <c r="P2423" i="22" s="1"/>
  <c r="O2418" i="22"/>
  <c r="O2423" i="22" s="1"/>
  <c r="R2406" i="22"/>
  <c r="Q2406" i="22"/>
  <c r="P2406" i="22"/>
  <c r="O2406" i="22"/>
  <c r="R2405" i="22"/>
  <c r="Q2405" i="22"/>
  <c r="P2405" i="22"/>
  <c r="O2405" i="22"/>
  <c r="R2404" i="22"/>
  <c r="R2409" i="22" s="1"/>
  <c r="Q2404" i="22"/>
  <c r="P2404" i="22"/>
  <c r="O2404" i="22"/>
  <c r="O2409" i="22" s="1"/>
  <c r="R2392" i="22"/>
  <c r="Q2392" i="22"/>
  <c r="P2392" i="22"/>
  <c r="O2392" i="22"/>
  <c r="R2391" i="22"/>
  <c r="Q2391" i="22"/>
  <c r="P2391" i="22"/>
  <c r="O2391" i="22"/>
  <c r="R2390" i="22"/>
  <c r="R2395" i="22" s="1"/>
  <c r="Q2390" i="22"/>
  <c r="P2390" i="22"/>
  <c r="P2395" i="22" s="1"/>
  <c r="O2390" i="22"/>
  <c r="R2378" i="22"/>
  <c r="Q2378" i="22"/>
  <c r="P2378" i="22"/>
  <c r="O2378" i="22"/>
  <c r="R2377" i="22"/>
  <c r="Q2377" i="22"/>
  <c r="P2377" i="22"/>
  <c r="O2377" i="22"/>
  <c r="R2376" i="22"/>
  <c r="Q2376" i="22"/>
  <c r="P2376" i="22"/>
  <c r="O2376" i="22"/>
  <c r="O2381" i="22" s="1"/>
  <c r="R2364" i="22"/>
  <c r="Q2364" i="22"/>
  <c r="P2364" i="22"/>
  <c r="O2364" i="22"/>
  <c r="R2363" i="22"/>
  <c r="Q2363" i="22"/>
  <c r="P2363" i="22"/>
  <c r="O2363" i="22"/>
  <c r="R2362" i="22"/>
  <c r="Q2362" i="22"/>
  <c r="P2362" i="22"/>
  <c r="P2367" i="22" s="1"/>
  <c r="O2362" i="22"/>
  <c r="R2350" i="22"/>
  <c r="Q2350" i="22"/>
  <c r="P2350" i="22"/>
  <c r="O2350" i="22"/>
  <c r="R2349" i="22"/>
  <c r="Q2349" i="22"/>
  <c r="P2349" i="22"/>
  <c r="O2349" i="22"/>
  <c r="R2348" i="22"/>
  <c r="Q2348" i="22"/>
  <c r="P2348" i="22"/>
  <c r="O2348" i="22"/>
  <c r="B2339" i="22"/>
  <c r="R2336" i="22"/>
  <c r="Q2336" i="22"/>
  <c r="P2336" i="22"/>
  <c r="O2336" i="22"/>
  <c r="R2335" i="22"/>
  <c r="Q2335" i="22"/>
  <c r="P2335" i="22"/>
  <c r="O2335" i="22"/>
  <c r="R2334" i="22"/>
  <c r="R2339" i="22" s="1"/>
  <c r="Q2334" i="22"/>
  <c r="P2334" i="22"/>
  <c r="P2339" i="22" s="1"/>
  <c r="O2334" i="22"/>
  <c r="O2339" i="22" s="1"/>
  <c r="R2322" i="22"/>
  <c r="Q2322" i="22"/>
  <c r="P2322" i="22"/>
  <c r="O2322" i="22"/>
  <c r="R2321" i="22"/>
  <c r="Q2321" i="22"/>
  <c r="P2321" i="22"/>
  <c r="O2321" i="22"/>
  <c r="R2320" i="22"/>
  <c r="Q2320" i="22"/>
  <c r="P2320" i="22"/>
  <c r="P2325" i="22" s="1"/>
  <c r="O2320" i="22"/>
  <c r="R2308" i="22"/>
  <c r="Q2308" i="22"/>
  <c r="P2308" i="22"/>
  <c r="O2308" i="22"/>
  <c r="R2307" i="22"/>
  <c r="Q2307" i="22"/>
  <c r="P2307" i="22"/>
  <c r="O2307" i="22"/>
  <c r="R2306" i="22"/>
  <c r="R2311" i="22" s="1"/>
  <c r="Q2306" i="22"/>
  <c r="Q2311" i="22" s="1"/>
  <c r="P2306" i="22"/>
  <c r="O2306" i="22"/>
  <c r="R2294" i="22"/>
  <c r="Q2294" i="22"/>
  <c r="P2294" i="22"/>
  <c r="O2294" i="22"/>
  <c r="R2293" i="22"/>
  <c r="Q2293" i="22"/>
  <c r="P2293" i="22"/>
  <c r="O2293" i="22"/>
  <c r="R2292" i="22"/>
  <c r="R2297" i="22" s="1"/>
  <c r="Q2292" i="22"/>
  <c r="Q2297" i="22" s="1"/>
  <c r="P2292" i="22"/>
  <c r="O2292" i="22"/>
  <c r="O2297" i="22" s="1"/>
  <c r="R2280" i="22"/>
  <c r="Q2280" i="22"/>
  <c r="P2280" i="22"/>
  <c r="O2280" i="22"/>
  <c r="R2279" i="22"/>
  <c r="Q2279" i="22"/>
  <c r="P2279" i="22"/>
  <c r="O2279" i="22"/>
  <c r="R2278" i="22"/>
  <c r="Q2278" i="22"/>
  <c r="Q2283" i="22" s="1"/>
  <c r="P2278" i="22"/>
  <c r="O2278" i="22"/>
  <c r="O2283" i="22" s="1"/>
  <c r="R2266" i="22"/>
  <c r="Q2266" i="22"/>
  <c r="P2266" i="22"/>
  <c r="O2266" i="22"/>
  <c r="R2265" i="22"/>
  <c r="Q2265" i="22"/>
  <c r="P2265" i="22"/>
  <c r="O2265" i="22"/>
  <c r="R2264" i="22"/>
  <c r="Q2264" i="22"/>
  <c r="P2264" i="22"/>
  <c r="O2264" i="22"/>
  <c r="O2269" i="22" s="1"/>
  <c r="R2252" i="22"/>
  <c r="Q2252" i="22"/>
  <c r="P2252" i="22"/>
  <c r="O2252" i="22"/>
  <c r="R2251" i="22"/>
  <c r="Q2251" i="22"/>
  <c r="P2251" i="22"/>
  <c r="O2251" i="22"/>
  <c r="R2250" i="22"/>
  <c r="R2255" i="22" s="1"/>
  <c r="Q2250" i="22"/>
  <c r="Q2255" i="22" s="1"/>
  <c r="P2250" i="22"/>
  <c r="P2255" i="22" s="1"/>
  <c r="O2250" i="22"/>
  <c r="O2255" i="22" s="1"/>
  <c r="R2238" i="22"/>
  <c r="Q2238" i="22"/>
  <c r="P2238" i="22"/>
  <c r="O2238" i="22"/>
  <c r="R2237" i="22"/>
  <c r="Q2237" i="22"/>
  <c r="P2237" i="22"/>
  <c r="O2237" i="22"/>
  <c r="R2236" i="22"/>
  <c r="R2241" i="22" s="1"/>
  <c r="Q2236" i="22"/>
  <c r="P2236" i="22"/>
  <c r="O2236" i="22"/>
  <c r="R2224" i="22"/>
  <c r="Q2224" i="22"/>
  <c r="P2224" i="22"/>
  <c r="O2224" i="22"/>
  <c r="R2223" i="22"/>
  <c r="Q2223" i="22"/>
  <c r="P2223" i="22"/>
  <c r="O2223" i="22"/>
  <c r="R2222" i="22"/>
  <c r="Q2222" i="22"/>
  <c r="P2222" i="22"/>
  <c r="O2222" i="22"/>
  <c r="R2210" i="22"/>
  <c r="Q2210" i="22"/>
  <c r="P2210" i="22"/>
  <c r="O2210" i="22"/>
  <c r="R2209" i="22"/>
  <c r="Q2209" i="22"/>
  <c r="P2209" i="22"/>
  <c r="O2209" i="22"/>
  <c r="R2208" i="22"/>
  <c r="Q2208" i="22"/>
  <c r="P2208" i="22"/>
  <c r="O2208" i="22"/>
  <c r="R2196" i="22"/>
  <c r="Q2196" i="22"/>
  <c r="T2196" i="22" s="1"/>
  <c r="P2196" i="22"/>
  <c r="O2196" i="22"/>
  <c r="R2195" i="22"/>
  <c r="Q2195" i="22"/>
  <c r="P2195" i="22"/>
  <c r="O2195" i="22"/>
  <c r="R2194" i="22"/>
  <c r="Q2194" i="22"/>
  <c r="P2194" i="22"/>
  <c r="O2194" i="22"/>
  <c r="O2199" i="22" s="1"/>
  <c r="R2182" i="22"/>
  <c r="Q2182" i="22"/>
  <c r="P2182" i="22"/>
  <c r="O2182" i="22"/>
  <c r="R2181" i="22"/>
  <c r="Q2181" i="22"/>
  <c r="P2181" i="22"/>
  <c r="O2181" i="22"/>
  <c r="R2180" i="22"/>
  <c r="Q2180" i="22"/>
  <c r="T2180" i="22" s="1"/>
  <c r="P2180" i="22"/>
  <c r="O2180" i="22"/>
  <c r="O2185" i="22" s="1"/>
  <c r="R2168" i="22"/>
  <c r="Q2168" i="22"/>
  <c r="P2168" i="22"/>
  <c r="O2168" i="22"/>
  <c r="R2167" i="22"/>
  <c r="Q2167" i="22"/>
  <c r="P2167" i="22"/>
  <c r="O2167" i="22"/>
  <c r="R2166" i="22"/>
  <c r="Q2166" i="22"/>
  <c r="P2166" i="22"/>
  <c r="P2171" i="22" s="1"/>
  <c r="O2166" i="22"/>
  <c r="R2154" i="22"/>
  <c r="Q2154" i="22"/>
  <c r="P2154" i="22"/>
  <c r="O2154" i="22"/>
  <c r="R2153" i="22"/>
  <c r="Q2153" i="22"/>
  <c r="P2153" i="22"/>
  <c r="O2153" i="22"/>
  <c r="R2152" i="22"/>
  <c r="R2157" i="22" s="1"/>
  <c r="Q2152" i="22"/>
  <c r="T2152" i="22" s="1"/>
  <c r="P2152" i="22"/>
  <c r="P2157" i="22" s="1"/>
  <c r="O2152" i="22"/>
  <c r="R2140" i="22"/>
  <c r="Q2140" i="22"/>
  <c r="P2140" i="22"/>
  <c r="O2140" i="22"/>
  <c r="R2139" i="22"/>
  <c r="Q2139" i="22"/>
  <c r="P2139" i="22"/>
  <c r="O2139" i="22"/>
  <c r="R2138" i="22"/>
  <c r="Q2138" i="22"/>
  <c r="P2138" i="22"/>
  <c r="O2138" i="22"/>
  <c r="O2143" i="22" s="1"/>
  <c r="R2126" i="22"/>
  <c r="Q2126" i="22"/>
  <c r="S2126" i="22" s="1"/>
  <c r="P2126" i="22"/>
  <c r="O2126" i="22"/>
  <c r="R2125" i="22"/>
  <c r="Q2125" i="22"/>
  <c r="T2125" i="22" s="1"/>
  <c r="P2125" i="22"/>
  <c r="O2125" i="22"/>
  <c r="R2124" i="22"/>
  <c r="R2129" i="22" s="1"/>
  <c r="Q2124" i="22"/>
  <c r="P2124" i="22"/>
  <c r="P2129" i="22" s="1"/>
  <c r="O2124" i="22"/>
  <c r="B2129" i="22"/>
  <c r="R2112" i="22"/>
  <c r="Q2112" i="22"/>
  <c r="P2112" i="22"/>
  <c r="O2112" i="22"/>
  <c r="R2111" i="22"/>
  <c r="Q2111" i="22"/>
  <c r="P2111" i="22"/>
  <c r="O2111" i="22"/>
  <c r="R2110" i="22"/>
  <c r="R2115" i="22" s="1"/>
  <c r="Q2110" i="22"/>
  <c r="P2110" i="22"/>
  <c r="O2110" i="22"/>
  <c r="B2115" i="22"/>
  <c r="B2101" i="22"/>
  <c r="R2098" i="22"/>
  <c r="Q2098" i="22"/>
  <c r="P2098" i="22"/>
  <c r="O2098" i="22"/>
  <c r="R2097" i="22"/>
  <c r="Q2097" i="22"/>
  <c r="P2097" i="22"/>
  <c r="O2097" i="22"/>
  <c r="R2096" i="22"/>
  <c r="Q2096" i="22"/>
  <c r="P2096" i="22"/>
  <c r="O2096" i="22"/>
  <c r="O2101" i="22" s="1"/>
  <c r="R2084" i="22"/>
  <c r="Q2084" i="22"/>
  <c r="P2084" i="22"/>
  <c r="O2084" i="22"/>
  <c r="R2083" i="22"/>
  <c r="Q2083" i="22"/>
  <c r="P2083" i="22"/>
  <c r="O2083" i="22"/>
  <c r="R2082" i="22"/>
  <c r="Q2082" i="22"/>
  <c r="P2082" i="22"/>
  <c r="O2082" i="22"/>
  <c r="O2087" i="22" s="1"/>
  <c r="R2000" i="18"/>
  <c r="Q2000" i="18"/>
  <c r="P2000" i="18"/>
  <c r="O2000" i="18"/>
  <c r="R1999" i="18"/>
  <c r="Q1999" i="18"/>
  <c r="P1999" i="18"/>
  <c r="O1999" i="18"/>
  <c r="R1998" i="18"/>
  <c r="Q1998" i="18"/>
  <c r="P1998" i="18"/>
  <c r="O1998" i="18"/>
  <c r="R1986" i="18"/>
  <c r="Q1986" i="18"/>
  <c r="P1986" i="18"/>
  <c r="O1986" i="18"/>
  <c r="R1985" i="18"/>
  <c r="Q1985" i="18"/>
  <c r="P1985" i="18"/>
  <c r="O1985" i="18"/>
  <c r="R1984" i="18"/>
  <c r="R1989" i="18" s="1"/>
  <c r="Q1984" i="18"/>
  <c r="P1984" i="18"/>
  <c r="P1989" i="18" s="1"/>
  <c r="O1984" i="18"/>
  <c r="O1989" i="18" s="1"/>
  <c r="R1972" i="18"/>
  <c r="Q1972" i="18"/>
  <c r="P1972" i="18"/>
  <c r="O1972" i="18"/>
  <c r="R1971" i="18"/>
  <c r="Q1971" i="18"/>
  <c r="P1971" i="18"/>
  <c r="O1971" i="18"/>
  <c r="R1970" i="18"/>
  <c r="R1975" i="18" s="1"/>
  <c r="Q1970" i="18"/>
  <c r="P1970" i="18"/>
  <c r="P1975" i="18" s="1"/>
  <c r="O1970" i="18"/>
  <c r="O1975" i="18" s="1"/>
  <c r="R1958" i="18"/>
  <c r="Q1958" i="18"/>
  <c r="P1958" i="18"/>
  <c r="O1958" i="18"/>
  <c r="R1957" i="18"/>
  <c r="Q1957" i="18"/>
  <c r="P1957" i="18"/>
  <c r="O1957" i="18"/>
  <c r="R1956" i="18"/>
  <c r="R1961" i="18" s="1"/>
  <c r="Q1956" i="18"/>
  <c r="P1956" i="18"/>
  <c r="P1961" i="18" s="1"/>
  <c r="O1956" i="18"/>
  <c r="R1944" i="18"/>
  <c r="Q1944" i="18"/>
  <c r="P1944" i="18"/>
  <c r="O1944" i="18"/>
  <c r="R1943" i="18"/>
  <c r="Q1943" i="18"/>
  <c r="P1943" i="18"/>
  <c r="O1943" i="18"/>
  <c r="R1942" i="18"/>
  <c r="Q1942" i="18"/>
  <c r="P1942" i="18"/>
  <c r="P1947" i="18" s="1"/>
  <c r="O1942" i="18"/>
  <c r="O1947" i="18" s="1"/>
  <c r="R1930" i="18"/>
  <c r="Q1930" i="18"/>
  <c r="P1930" i="18"/>
  <c r="O1930" i="18"/>
  <c r="R1929" i="18"/>
  <c r="Q1929" i="18"/>
  <c r="P1929" i="18"/>
  <c r="O1929" i="18"/>
  <c r="R1928" i="18"/>
  <c r="Q1928" i="18"/>
  <c r="P1928" i="18"/>
  <c r="P1933" i="18" s="1"/>
  <c r="O1928" i="18"/>
  <c r="O1933" i="18" s="1"/>
  <c r="R1916" i="18"/>
  <c r="Q1916" i="18"/>
  <c r="P1916" i="18"/>
  <c r="O1916" i="18"/>
  <c r="R1915" i="18"/>
  <c r="Q1915" i="18"/>
  <c r="P1915" i="18"/>
  <c r="O1915" i="18"/>
  <c r="R1914" i="18"/>
  <c r="Q1914" i="18"/>
  <c r="P1914" i="18"/>
  <c r="P1919" i="18" s="1"/>
  <c r="O1914" i="18"/>
  <c r="O1919" i="18" s="1"/>
  <c r="R1902" i="18"/>
  <c r="Q1902" i="18"/>
  <c r="P1902" i="18"/>
  <c r="O1902" i="18"/>
  <c r="R1901" i="18"/>
  <c r="Q1901" i="18"/>
  <c r="P1901" i="18"/>
  <c r="O1901" i="18"/>
  <c r="R1900" i="18"/>
  <c r="Q1900" i="18"/>
  <c r="P1900" i="18"/>
  <c r="O1900" i="18"/>
  <c r="O1905" i="18" s="1"/>
  <c r="R1888" i="18"/>
  <c r="Q1888" i="18"/>
  <c r="P1888" i="18"/>
  <c r="O1888" i="18"/>
  <c r="R1887" i="18"/>
  <c r="Q1887" i="18"/>
  <c r="P1887" i="18"/>
  <c r="O1887" i="18"/>
  <c r="R1886" i="18"/>
  <c r="Q1886" i="18"/>
  <c r="P1886" i="18"/>
  <c r="P1891" i="18" s="1"/>
  <c r="O1886" i="18"/>
  <c r="R1874" i="18"/>
  <c r="Q1874" i="18"/>
  <c r="P1874" i="18"/>
  <c r="O1874" i="18"/>
  <c r="R1873" i="18"/>
  <c r="Q1873" i="18"/>
  <c r="P1873" i="18"/>
  <c r="O1873" i="18"/>
  <c r="R1872" i="18"/>
  <c r="Q1872" i="18"/>
  <c r="P1872" i="18"/>
  <c r="P1877" i="18" s="1"/>
  <c r="O1872" i="18"/>
  <c r="R1860" i="18"/>
  <c r="Q1860" i="18"/>
  <c r="P1860" i="18"/>
  <c r="O1860" i="18"/>
  <c r="R1859" i="18"/>
  <c r="Q1859" i="18"/>
  <c r="P1859" i="18"/>
  <c r="O1859" i="18"/>
  <c r="R1858" i="18"/>
  <c r="Q1858" i="18"/>
  <c r="P1858" i="18"/>
  <c r="O1858" i="18"/>
  <c r="R1846" i="18"/>
  <c r="Q1846" i="18"/>
  <c r="P1846" i="18"/>
  <c r="O1846" i="18"/>
  <c r="R1845" i="18"/>
  <c r="Q1845" i="18"/>
  <c r="P1845" i="18"/>
  <c r="O1845" i="18"/>
  <c r="R1844" i="18"/>
  <c r="Q1844" i="18"/>
  <c r="P1844" i="18"/>
  <c r="P1849" i="18" s="1"/>
  <c r="O1844" i="18"/>
  <c r="R1832" i="18"/>
  <c r="Q1832" i="18"/>
  <c r="P1832" i="18"/>
  <c r="O1832" i="18"/>
  <c r="R1831" i="18"/>
  <c r="Q1831" i="18"/>
  <c r="P1831" i="18"/>
  <c r="O1831" i="18"/>
  <c r="R1830" i="18"/>
  <c r="R1835" i="18" s="1"/>
  <c r="Q1830" i="18"/>
  <c r="P1830" i="18"/>
  <c r="O1830" i="18"/>
  <c r="O1835" i="18" s="1"/>
  <c r="I5" i="24"/>
  <c r="I6" i="24"/>
  <c r="I7" i="24"/>
  <c r="I8" i="24"/>
  <c r="I9" i="24"/>
  <c r="I10" i="24"/>
  <c r="I4" i="24"/>
  <c r="R1818" i="18"/>
  <c r="Q1818" i="18"/>
  <c r="P1818" i="18"/>
  <c r="O1818" i="18"/>
  <c r="R1817" i="18"/>
  <c r="Q1817" i="18"/>
  <c r="P1817" i="18"/>
  <c r="O1817" i="18"/>
  <c r="R1816" i="18"/>
  <c r="R1821" i="18" s="1"/>
  <c r="Q1816" i="18"/>
  <c r="P1816" i="18"/>
  <c r="P1821" i="18" s="1"/>
  <c r="O1816" i="18"/>
  <c r="O1821" i="18" s="1"/>
  <c r="R1804" i="18"/>
  <c r="Q1804" i="18"/>
  <c r="P1804" i="18"/>
  <c r="O1804" i="18"/>
  <c r="R1803" i="18"/>
  <c r="Q1803" i="18"/>
  <c r="P1803" i="18"/>
  <c r="O1803" i="18"/>
  <c r="R1802" i="18"/>
  <c r="R1807" i="18" s="1"/>
  <c r="Q1802" i="18"/>
  <c r="P1802" i="18"/>
  <c r="O1802" i="18"/>
  <c r="O1807" i="18" s="1"/>
  <c r="R1790" i="18"/>
  <c r="Q1790" i="18"/>
  <c r="P1790" i="18"/>
  <c r="O1790" i="18"/>
  <c r="R1789" i="18"/>
  <c r="Q1789" i="18"/>
  <c r="P1789" i="18"/>
  <c r="O1789" i="18"/>
  <c r="R1788" i="18"/>
  <c r="Q1788" i="18"/>
  <c r="Q1793" i="18" s="1"/>
  <c r="P1788" i="18"/>
  <c r="O1788" i="18"/>
  <c r="R1776" i="18"/>
  <c r="Q1776" i="18"/>
  <c r="P1776" i="18"/>
  <c r="O1776" i="18"/>
  <c r="R1775" i="18"/>
  <c r="Q1775" i="18"/>
  <c r="P1775" i="18"/>
  <c r="O1775" i="18"/>
  <c r="R1774" i="18"/>
  <c r="R1779" i="18" s="1"/>
  <c r="Q1774" i="18"/>
  <c r="P1774" i="18"/>
  <c r="O1774" i="18"/>
  <c r="O1779" i="18" s="1"/>
  <c r="R1762" i="18"/>
  <c r="Q1762" i="18"/>
  <c r="P1762" i="18"/>
  <c r="O1762" i="18"/>
  <c r="R1761" i="18"/>
  <c r="Q1761" i="18"/>
  <c r="P1761" i="18"/>
  <c r="O1761" i="18"/>
  <c r="R1760" i="18"/>
  <c r="Q1760" i="18"/>
  <c r="Q1765" i="18" s="1"/>
  <c r="P1760" i="18"/>
  <c r="O1760" i="18"/>
  <c r="O1765" i="18" s="1"/>
  <c r="R1748" i="18"/>
  <c r="Q1748" i="18"/>
  <c r="P1748" i="18"/>
  <c r="O1748" i="18"/>
  <c r="R1747" i="18"/>
  <c r="Q1747" i="18"/>
  <c r="P1747" i="18"/>
  <c r="O1747" i="18"/>
  <c r="R1746" i="18"/>
  <c r="R1751" i="18" s="1"/>
  <c r="Q1746" i="18"/>
  <c r="P1746" i="18"/>
  <c r="O1746" i="18"/>
  <c r="O1751" i="18" s="1"/>
  <c r="R1734" i="18"/>
  <c r="Q1734" i="18"/>
  <c r="P1734" i="18"/>
  <c r="O1734" i="18"/>
  <c r="R1733" i="18"/>
  <c r="Q1733" i="18"/>
  <c r="P1733" i="18"/>
  <c r="O1733" i="18"/>
  <c r="R1732" i="18"/>
  <c r="R1737" i="18" s="1"/>
  <c r="Q1732" i="18"/>
  <c r="P1732" i="18"/>
  <c r="O1732" i="18"/>
  <c r="O1737" i="18" s="1"/>
  <c r="R1720" i="18"/>
  <c r="Q1720" i="18"/>
  <c r="P1720" i="18"/>
  <c r="O1720" i="18"/>
  <c r="R1719" i="18"/>
  <c r="Q1719" i="18"/>
  <c r="P1719" i="18"/>
  <c r="O1719" i="18"/>
  <c r="R1718" i="18"/>
  <c r="R1723" i="18" s="1"/>
  <c r="Q1718" i="18"/>
  <c r="P1718" i="18"/>
  <c r="P1723" i="18" s="1"/>
  <c r="O1718" i="18"/>
  <c r="R1706" i="18"/>
  <c r="Q1706" i="18"/>
  <c r="P1706" i="18"/>
  <c r="O1706" i="18"/>
  <c r="R1705" i="18"/>
  <c r="Q1705" i="18"/>
  <c r="P1705" i="18"/>
  <c r="O1705" i="18"/>
  <c r="R1704" i="18"/>
  <c r="Q1704" i="18"/>
  <c r="P1704" i="18"/>
  <c r="O1704" i="18"/>
  <c r="R1692" i="18"/>
  <c r="Q1692" i="18"/>
  <c r="P1692" i="18"/>
  <c r="O1692" i="18"/>
  <c r="R1691" i="18"/>
  <c r="Q1691" i="18"/>
  <c r="P1691" i="18"/>
  <c r="O1691" i="18"/>
  <c r="R1690" i="18"/>
  <c r="R1695" i="18" s="1"/>
  <c r="Q1690" i="18"/>
  <c r="P1690" i="18"/>
  <c r="P1695" i="18" s="1"/>
  <c r="O1690" i="18"/>
  <c r="R1678" i="18"/>
  <c r="Q1678" i="18"/>
  <c r="P1678" i="18"/>
  <c r="O1678" i="18"/>
  <c r="R1677" i="18"/>
  <c r="Q1677" i="18"/>
  <c r="P1677" i="18"/>
  <c r="O1677" i="18"/>
  <c r="R1676" i="18"/>
  <c r="Q1676" i="18"/>
  <c r="P1676" i="18"/>
  <c r="O1676" i="18"/>
  <c r="O1681" i="18" s="1"/>
  <c r="R2070" i="22"/>
  <c r="Q2070" i="22"/>
  <c r="P2070" i="22"/>
  <c r="O2070" i="22"/>
  <c r="R2069" i="22"/>
  <c r="Q2069" i="22"/>
  <c r="P2069" i="22"/>
  <c r="O2069" i="22"/>
  <c r="R2068" i="22"/>
  <c r="Q2068" i="22"/>
  <c r="P2068" i="22"/>
  <c r="P2073" i="22" s="1"/>
  <c r="O2068" i="22"/>
  <c r="R2056" i="22"/>
  <c r="Q2056" i="22"/>
  <c r="P2056" i="22"/>
  <c r="O2056" i="22"/>
  <c r="R2055" i="22"/>
  <c r="Q2055" i="22"/>
  <c r="P2055" i="22"/>
  <c r="O2055" i="22"/>
  <c r="R2054" i="22"/>
  <c r="Q2054" i="22"/>
  <c r="P2054" i="22"/>
  <c r="O2054" i="22"/>
  <c r="O2059" i="22" s="1"/>
  <c r="R2042" i="22"/>
  <c r="Q2042" i="22"/>
  <c r="P2042" i="22"/>
  <c r="O2042" i="22"/>
  <c r="R2041" i="22"/>
  <c r="Q2041" i="22"/>
  <c r="P2041" i="22"/>
  <c r="O2041" i="22"/>
  <c r="R2040" i="22"/>
  <c r="Q2040" i="22"/>
  <c r="P2040" i="22"/>
  <c r="P2045" i="22" s="1"/>
  <c r="O2040" i="22"/>
  <c r="R2028" i="22"/>
  <c r="Q2028" i="22"/>
  <c r="P2028" i="22"/>
  <c r="O2028" i="22"/>
  <c r="R2027" i="22"/>
  <c r="Q2027" i="22"/>
  <c r="P2027" i="22"/>
  <c r="O2027" i="22"/>
  <c r="R2026" i="22"/>
  <c r="Q2026" i="22"/>
  <c r="P2026" i="22"/>
  <c r="O2026" i="22"/>
  <c r="O2031" i="22" s="1"/>
  <c r="R2014" i="22"/>
  <c r="Q2014" i="22"/>
  <c r="P2014" i="22"/>
  <c r="O2014" i="22"/>
  <c r="R2013" i="22"/>
  <c r="Q2013" i="22"/>
  <c r="P2013" i="22"/>
  <c r="O2013" i="22"/>
  <c r="R2012" i="22"/>
  <c r="R2017" i="22" s="1"/>
  <c r="Q2012" i="22"/>
  <c r="P2012" i="22"/>
  <c r="O2012" i="22"/>
  <c r="R2000" i="22"/>
  <c r="Q2000" i="22"/>
  <c r="P2000" i="22"/>
  <c r="O2000" i="22"/>
  <c r="R1999" i="22"/>
  <c r="Q1999" i="22"/>
  <c r="P1999" i="22"/>
  <c r="O1999" i="22"/>
  <c r="R1998" i="22"/>
  <c r="Q1998" i="22"/>
  <c r="P1998" i="22"/>
  <c r="O1998" i="22"/>
  <c r="O2003" i="22" s="1"/>
  <c r="R1986" i="22"/>
  <c r="Q1986" i="22"/>
  <c r="P1986" i="22"/>
  <c r="O1986" i="22"/>
  <c r="R1985" i="22"/>
  <c r="Q1985" i="22"/>
  <c r="P1985" i="22"/>
  <c r="O1985" i="22"/>
  <c r="R1984" i="22"/>
  <c r="Q1984" i="22"/>
  <c r="P1984" i="22"/>
  <c r="O1984" i="22"/>
  <c r="R1972" i="22"/>
  <c r="Q1972" i="22"/>
  <c r="P1972" i="22"/>
  <c r="O1972" i="22"/>
  <c r="R1971" i="22"/>
  <c r="Q1971" i="22"/>
  <c r="P1971" i="22"/>
  <c r="O1971" i="22"/>
  <c r="R1970" i="22"/>
  <c r="Q1970" i="22"/>
  <c r="P1970" i="22"/>
  <c r="O1970" i="22"/>
  <c r="O1975" i="22" s="1"/>
  <c r="R1958" i="22"/>
  <c r="Q1958" i="22"/>
  <c r="P1958" i="22"/>
  <c r="O1958" i="22"/>
  <c r="R1957" i="22"/>
  <c r="Q1957" i="22"/>
  <c r="P1957" i="22"/>
  <c r="O1957" i="22"/>
  <c r="R1956" i="22"/>
  <c r="Q1956" i="22"/>
  <c r="P1956" i="22"/>
  <c r="O1956" i="22"/>
  <c r="R1944" i="22"/>
  <c r="Q1944" i="22"/>
  <c r="P1944" i="22"/>
  <c r="O1944" i="22"/>
  <c r="R1943" i="22"/>
  <c r="Q1943" i="22"/>
  <c r="P1943" i="22"/>
  <c r="O1943" i="22"/>
  <c r="R1942" i="22"/>
  <c r="Q1942" i="22"/>
  <c r="P1942" i="22"/>
  <c r="O1942" i="22"/>
  <c r="R1930" i="22"/>
  <c r="Q1930" i="22"/>
  <c r="P1930" i="22"/>
  <c r="O1930" i="22"/>
  <c r="R1929" i="22"/>
  <c r="Q1929" i="22"/>
  <c r="P1929" i="22"/>
  <c r="O1929" i="22"/>
  <c r="R1928" i="22"/>
  <c r="Q1928" i="22"/>
  <c r="P1928" i="22"/>
  <c r="O1928" i="22"/>
  <c r="O1933" i="22" s="1"/>
  <c r="R1916" i="22"/>
  <c r="Q1916" i="22"/>
  <c r="P1916" i="22"/>
  <c r="O1916" i="22"/>
  <c r="R1915" i="22"/>
  <c r="Q1915" i="22"/>
  <c r="P1915" i="22"/>
  <c r="O1915" i="22"/>
  <c r="R1914" i="22"/>
  <c r="Q1914" i="22"/>
  <c r="P1914" i="22"/>
  <c r="O1914" i="22"/>
  <c r="O1919" i="22" s="1"/>
  <c r="R1902" i="22"/>
  <c r="Q1902" i="22"/>
  <c r="P1902" i="22"/>
  <c r="O1902" i="22"/>
  <c r="R1901" i="22"/>
  <c r="Q1901" i="22"/>
  <c r="P1901" i="22"/>
  <c r="O1901" i="22"/>
  <c r="R1900" i="22"/>
  <c r="Q1900" i="22"/>
  <c r="P1900" i="22"/>
  <c r="O1900" i="22"/>
  <c r="O1905" i="22" s="1"/>
  <c r="R1888" i="22"/>
  <c r="Q1888" i="22"/>
  <c r="P1888" i="22"/>
  <c r="O1888" i="22"/>
  <c r="R1887" i="22"/>
  <c r="Q1887" i="22"/>
  <c r="P1887" i="22"/>
  <c r="O1887" i="22"/>
  <c r="R1886" i="22"/>
  <c r="Q1886" i="22"/>
  <c r="P1886" i="22"/>
  <c r="O1886" i="22"/>
  <c r="O1891" i="22" s="1"/>
  <c r="R1874" i="22"/>
  <c r="Q1874" i="22"/>
  <c r="P1874" i="22"/>
  <c r="O1874" i="22"/>
  <c r="R1873" i="22"/>
  <c r="Q1873" i="22"/>
  <c r="P1873" i="22"/>
  <c r="O1873" i="22"/>
  <c r="R1872" i="22"/>
  <c r="R1877" i="22" s="1"/>
  <c r="Q1872" i="22"/>
  <c r="P1872" i="22"/>
  <c r="O1872" i="22"/>
  <c r="O1877" i="22" s="1"/>
  <c r="R1860" i="22"/>
  <c r="Q1860" i="22"/>
  <c r="P1860" i="22"/>
  <c r="O1860" i="22"/>
  <c r="R1859" i="22"/>
  <c r="Q1859" i="22"/>
  <c r="P1859" i="22"/>
  <c r="O1859" i="22"/>
  <c r="R1858" i="22"/>
  <c r="Q1858" i="22"/>
  <c r="P1858" i="22"/>
  <c r="O1858" i="22"/>
  <c r="R1846" i="22"/>
  <c r="Q1846" i="22"/>
  <c r="P1846" i="22"/>
  <c r="O1846" i="22"/>
  <c r="R1845" i="22"/>
  <c r="Q1845" i="22"/>
  <c r="P1845" i="22"/>
  <c r="O1845" i="22"/>
  <c r="R1844" i="22"/>
  <c r="Q1844" i="22"/>
  <c r="Q1849" i="22" s="1"/>
  <c r="P1844" i="22"/>
  <c r="P1849" i="22" s="1"/>
  <c r="O1844" i="22"/>
  <c r="R1832" i="22"/>
  <c r="Q1832" i="22"/>
  <c r="P1832" i="22"/>
  <c r="O1832" i="22"/>
  <c r="R1831" i="22"/>
  <c r="Q1831" i="22"/>
  <c r="P1831" i="22"/>
  <c r="O1831" i="22"/>
  <c r="R1830" i="22"/>
  <c r="Q1830" i="22"/>
  <c r="P1830" i="22"/>
  <c r="P1835" i="22" s="1"/>
  <c r="O1830" i="22"/>
  <c r="R1818" i="22"/>
  <c r="Q1818" i="22"/>
  <c r="P1818" i="22"/>
  <c r="O1818" i="22"/>
  <c r="R1817" i="22"/>
  <c r="Q1817" i="22"/>
  <c r="P1817" i="22"/>
  <c r="O1817" i="22"/>
  <c r="R1816" i="22"/>
  <c r="Q1816" i="22"/>
  <c r="P1816" i="22"/>
  <c r="P1821" i="22" s="1"/>
  <c r="O1816" i="22"/>
  <c r="R1804" i="22"/>
  <c r="Q1804" i="22"/>
  <c r="P1804" i="22"/>
  <c r="O1804" i="22"/>
  <c r="R1803" i="22"/>
  <c r="Q1803" i="22"/>
  <c r="P1803" i="22"/>
  <c r="O1803" i="22"/>
  <c r="R1802" i="22"/>
  <c r="R1807" i="22" s="1"/>
  <c r="Q1802" i="22"/>
  <c r="P1802" i="22"/>
  <c r="O1802" i="22"/>
  <c r="O1807" i="22" s="1"/>
  <c r="R1790" i="22"/>
  <c r="Q1790" i="22"/>
  <c r="P1790" i="22"/>
  <c r="O1790" i="22"/>
  <c r="R1789" i="22"/>
  <c r="Q1789" i="22"/>
  <c r="P1789" i="22"/>
  <c r="O1789" i="22"/>
  <c r="R1788" i="22"/>
  <c r="Q1788" i="22"/>
  <c r="P1788" i="22"/>
  <c r="O1788" i="22"/>
  <c r="R1776" i="22"/>
  <c r="Q1776" i="22"/>
  <c r="P1776" i="22"/>
  <c r="O1776" i="22"/>
  <c r="R1775" i="22"/>
  <c r="Q1775" i="22"/>
  <c r="P1775" i="22"/>
  <c r="O1775" i="22"/>
  <c r="R1774" i="22"/>
  <c r="R1779" i="22" s="1"/>
  <c r="Q1774" i="22"/>
  <c r="P1774" i="22"/>
  <c r="O1774" i="22"/>
  <c r="O1779" i="22" s="1"/>
  <c r="R1762" i="22"/>
  <c r="Q1762" i="22"/>
  <c r="P1762" i="22"/>
  <c r="O1762" i="22"/>
  <c r="R1761" i="22"/>
  <c r="Q1761" i="22"/>
  <c r="P1761" i="22"/>
  <c r="O1761" i="22"/>
  <c r="R1760" i="22"/>
  <c r="Q1760" i="22"/>
  <c r="P1760" i="22"/>
  <c r="P1765" i="22" s="1"/>
  <c r="O1760" i="22"/>
  <c r="R1748" i="22"/>
  <c r="Q1748" i="22"/>
  <c r="P1748" i="22"/>
  <c r="O1748" i="22"/>
  <c r="R1747" i="22"/>
  <c r="Q1747" i="22"/>
  <c r="P1747" i="22"/>
  <c r="O1747" i="22"/>
  <c r="R1746" i="22"/>
  <c r="Q1746" i="22"/>
  <c r="P1746" i="22"/>
  <c r="O1746" i="22"/>
  <c r="R1734" i="22"/>
  <c r="Q1734" i="22"/>
  <c r="P1734" i="22"/>
  <c r="O1734" i="22"/>
  <c r="R1733" i="22"/>
  <c r="Q1733" i="22"/>
  <c r="P1733" i="22"/>
  <c r="O1733" i="22"/>
  <c r="R1732" i="22"/>
  <c r="R1737" i="22" s="1"/>
  <c r="Q1732" i="22"/>
  <c r="P1732" i="22"/>
  <c r="O1732" i="22"/>
  <c r="O1737" i="22" s="1"/>
  <c r="R1720" i="22"/>
  <c r="Q1720" i="22"/>
  <c r="P1720" i="22"/>
  <c r="O1720" i="22"/>
  <c r="R1719" i="22"/>
  <c r="Q1719" i="22"/>
  <c r="P1719" i="22"/>
  <c r="O1719" i="22"/>
  <c r="R1718" i="22"/>
  <c r="Q1718" i="22"/>
  <c r="P1718" i="22"/>
  <c r="O1718" i="22"/>
  <c r="R1706" i="22"/>
  <c r="Q1706" i="22"/>
  <c r="P1706" i="22"/>
  <c r="O1706" i="22"/>
  <c r="R1705" i="22"/>
  <c r="Q1705" i="22"/>
  <c r="P1705" i="22"/>
  <c r="O1705" i="22"/>
  <c r="R1704" i="22"/>
  <c r="Q1704" i="22"/>
  <c r="P1704" i="22"/>
  <c r="O1704" i="22"/>
  <c r="O1709" i="22" s="1"/>
  <c r="R1664" i="18"/>
  <c r="Q1664" i="18"/>
  <c r="P1664" i="18"/>
  <c r="O1664" i="18"/>
  <c r="R1663" i="18"/>
  <c r="Q1663" i="18"/>
  <c r="P1663" i="18"/>
  <c r="O1663" i="18"/>
  <c r="R1662" i="18"/>
  <c r="Q1662" i="18"/>
  <c r="Q1667" i="18" s="1"/>
  <c r="P1662" i="18"/>
  <c r="O1662" i="18"/>
  <c r="O1667" i="18" s="1"/>
  <c r="R1650" i="18"/>
  <c r="Q1650" i="18"/>
  <c r="P1650" i="18"/>
  <c r="O1650" i="18"/>
  <c r="R1649" i="18"/>
  <c r="Q1649" i="18"/>
  <c r="P1649" i="18"/>
  <c r="O1649" i="18"/>
  <c r="R1648" i="18"/>
  <c r="R1653" i="18" s="1"/>
  <c r="Q1648" i="18"/>
  <c r="P1648" i="18"/>
  <c r="P1653" i="18" s="1"/>
  <c r="O1648" i="18"/>
  <c r="R1636" i="18"/>
  <c r="Q1636" i="18"/>
  <c r="P1636" i="18"/>
  <c r="O1636" i="18"/>
  <c r="R1635" i="18"/>
  <c r="Q1635" i="18"/>
  <c r="P1635" i="18"/>
  <c r="O1635" i="18"/>
  <c r="R1634" i="18"/>
  <c r="Q1634" i="18"/>
  <c r="P1634" i="18"/>
  <c r="O1634" i="18"/>
  <c r="O1639" i="18" s="1"/>
  <c r="R1622" i="18"/>
  <c r="Q1622" i="18"/>
  <c r="P1622" i="18"/>
  <c r="O1622" i="18"/>
  <c r="R1621" i="18"/>
  <c r="Q1621" i="18"/>
  <c r="P1621" i="18"/>
  <c r="O1621" i="18"/>
  <c r="R1620" i="18"/>
  <c r="R1625" i="18" s="1"/>
  <c r="Q1620" i="18"/>
  <c r="P1620" i="18"/>
  <c r="P1625" i="18" s="1"/>
  <c r="O1620" i="18"/>
  <c r="O1625" i="18" s="1"/>
  <c r="R1608" i="18"/>
  <c r="Q1608" i="18"/>
  <c r="P1608" i="18"/>
  <c r="O1608" i="18"/>
  <c r="R1607" i="18"/>
  <c r="Q1607" i="18"/>
  <c r="P1607" i="18"/>
  <c r="O1607" i="18"/>
  <c r="R1606" i="18"/>
  <c r="R1611" i="18" s="1"/>
  <c r="Q1606" i="18"/>
  <c r="Q1611" i="18" s="1"/>
  <c r="P1606" i="18"/>
  <c r="O1606" i="18"/>
  <c r="R1594" i="18"/>
  <c r="Q1594" i="18"/>
  <c r="P1594" i="18"/>
  <c r="O1594" i="18"/>
  <c r="R1593" i="18"/>
  <c r="Q1593" i="18"/>
  <c r="P1593" i="18"/>
  <c r="O1593" i="18"/>
  <c r="R1592" i="18"/>
  <c r="R1597" i="18" s="1"/>
  <c r="Q1592" i="18"/>
  <c r="P1592" i="18"/>
  <c r="P1597" i="18" s="1"/>
  <c r="O1592" i="18"/>
  <c r="R1580" i="18"/>
  <c r="Q1580" i="18"/>
  <c r="P1580" i="18"/>
  <c r="O1580" i="18"/>
  <c r="R1579" i="18"/>
  <c r="Q1579" i="18"/>
  <c r="P1579" i="18"/>
  <c r="O1579" i="18"/>
  <c r="R1578" i="18"/>
  <c r="Q1578" i="18"/>
  <c r="P1578" i="18"/>
  <c r="O1578" i="18"/>
  <c r="O1583" i="18" s="1"/>
  <c r="R1566" i="18"/>
  <c r="Q1566" i="18"/>
  <c r="P1566" i="18"/>
  <c r="O1566" i="18"/>
  <c r="R1565" i="18"/>
  <c r="Q1565" i="18"/>
  <c r="P1565" i="18"/>
  <c r="O1565" i="18"/>
  <c r="R1564" i="18"/>
  <c r="R1569" i="18" s="1"/>
  <c r="Q1564" i="18"/>
  <c r="Q1569" i="18" s="1"/>
  <c r="P1564" i="18"/>
  <c r="O1564" i="18"/>
  <c r="O1569" i="18" s="1"/>
  <c r="R1552" i="18"/>
  <c r="Q1552" i="18"/>
  <c r="P1552" i="18"/>
  <c r="O1552" i="18"/>
  <c r="R1551" i="18"/>
  <c r="Q1551" i="18"/>
  <c r="P1551" i="18"/>
  <c r="O1551" i="18"/>
  <c r="R1550" i="18"/>
  <c r="Q1550" i="18"/>
  <c r="Q1555" i="18" s="1"/>
  <c r="P1550" i="18"/>
  <c r="P1555" i="18" s="1"/>
  <c r="O1550" i="18"/>
  <c r="R1538" i="18"/>
  <c r="Q1538" i="18"/>
  <c r="P1538" i="18"/>
  <c r="O1538" i="18"/>
  <c r="R1537" i="18"/>
  <c r="Q1537" i="18"/>
  <c r="P1537" i="18"/>
  <c r="O1537" i="18"/>
  <c r="R1536" i="18"/>
  <c r="R1541" i="18" s="1"/>
  <c r="Q1536" i="18"/>
  <c r="P1536" i="18"/>
  <c r="O1536" i="18"/>
  <c r="O1541" i="18" s="1"/>
  <c r="R1524" i="18"/>
  <c r="Q1524" i="18"/>
  <c r="P1524" i="18"/>
  <c r="O1524" i="18"/>
  <c r="R1523" i="18"/>
  <c r="Q1523" i="18"/>
  <c r="P1523" i="18"/>
  <c r="O1523" i="18"/>
  <c r="R1522" i="18"/>
  <c r="R1527" i="18" s="1"/>
  <c r="Q1522" i="18"/>
  <c r="P1522" i="18"/>
  <c r="P1527" i="18" s="1"/>
  <c r="O1522" i="18"/>
  <c r="R1510" i="18"/>
  <c r="Q1510" i="18"/>
  <c r="P1510" i="18"/>
  <c r="O1510" i="18"/>
  <c r="R1509" i="18"/>
  <c r="Q1509" i="18"/>
  <c r="P1509" i="18"/>
  <c r="O1509" i="18"/>
  <c r="R1508" i="18"/>
  <c r="Q1508" i="18"/>
  <c r="P1508" i="18"/>
  <c r="O1508" i="18"/>
  <c r="O1513" i="18" s="1"/>
  <c r="R1496" i="18"/>
  <c r="Q1496" i="18"/>
  <c r="P1496" i="18"/>
  <c r="O1496" i="18"/>
  <c r="R1495" i="18"/>
  <c r="Q1495" i="18"/>
  <c r="P1495" i="18"/>
  <c r="O1495" i="18"/>
  <c r="R1494" i="18"/>
  <c r="Q1494" i="18"/>
  <c r="P1494" i="18"/>
  <c r="O1494" i="18"/>
  <c r="R1482" i="18"/>
  <c r="Q1482" i="18"/>
  <c r="P1482" i="18"/>
  <c r="O1482" i="18"/>
  <c r="R1481" i="18"/>
  <c r="Q1481" i="18"/>
  <c r="P1481" i="18"/>
  <c r="O1481" i="18"/>
  <c r="R1480" i="18"/>
  <c r="R1485" i="18" s="1"/>
  <c r="Q1480" i="18"/>
  <c r="P1480" i="18"/>
  <c r="P1485" i="18" s="1"/>
  <c r="O1480" i="18"/>
  <c r="R1468" i="18"/>
  <c r="Q1468" i="18"/>
  <c r="P1468" i="18"/>
  <c r="O1468" i="18"/>
  <c r="R1467" i="18"/>
  <c r="Q1467" i="18"/>
  <c r="P1467" i="18"/>
  <c r="O1467" i="18"/>
  <c r="R1466" i="18"/>
  <c r="Q1466" i="18"/>
  <c r="P1466" i="18"/>
  <c r="P1471" i="18" s="1"/>
  <c r="O1466" i="18"/>
  <c r="O1471" i="18" s="1"/>
  <c r="R1454" i="18"/>
  <c r="Q1454" i="18"/>
  <c r="P1454" i="18"/>
  <c r="O1454" i="18"/>
  <c r="R1453" i="18"/>
  <c r="Q1453" i="18"/>
  <c r="P1453" i="18"/>
  <c r="O1453" i="18"/>
  <c r="R1452" i="18"/>
  <c r="Q1452" i="18"/>
  <c r="P1452" i="18"/>
  <c r="O1452" i="18"/>
  <c r="O1457" i="18" s="1"/>
  <c r="R1440" i="18"/>
  <c r="Q1440" i="18"/>
  <c r="P1440" i="18"/>
  <c r="O1440" i="18"/>
  <c r="R1439" i="18"/>
  <c r="Q1439" i="18"/>
  <c r="P1439" i="18"/>
  <c r="O1439" i="18"/>
  <c r="R1438" i="18"/>
  <c r="R1443" i="18" s="1"/>
  <c r="Q1438" i="18"/>
  <c r="P1438" i="18"/>
  <c r="O1438" i="18"/>
  <c r="O1443" i="18" s="1"/>
  <c r="R1426" i="18"/>
  <c r="Q1426" i="18"/>
  <c r="P1426" i="18"/>
  <c r="O1426" i="18"/>
  <c r="R1425" i="18"/>
  <c r="Q1425" i="18"/>
  <c r="P1425" i="18"/>
  <c r="O1425" i="18"/>
  <c r="R1424" i="18"/>
  <c r="Q1424" i="18"/>
  <c r="P1424" i="18"/>
  <c r="P1429" i="18" s="1"/>
  <c r="O1424" i="18"/>
  <c r="R1412" i="18"/>
  <c r="Q1412" i="18"/>
  <c r="P1412" i="18"/>
  <c r="O1412" i="18"/>
  <c r="R1411" i="18"/>
  <c r="Q1411" i="18"/>
  <c r="P1411" i="18"/>
  <c r="O1411" i="18"/>
  <c r="R1410" i="18"/>
  <c r="R1415" i="18" s="1"/>
  <c r="Q1410" i="18"/>
  <c r="P1410" i="18"/>
  <c r="O1410" i="18"/>
  <c r="O1415" i="18" s="1"/>
  <c r="R1398" i="18"/>
  <c r="Q1398" i="18"/>
  <c r="P1398" i="18"/>
  <c r="O1398" i="18"/>
  <c r="R1397" i="18"/>
  <c r="Q1397" i="18"/>
  <c r="P1397" i="18"/>
  <c r="O1397" i="18"/>
  <c r="R1396" i="18"/>
  <c r="R1401" i="18" s="1"/>
  <c r="Q1396" i="18"/>
  <c r="P1396" i="18"/>
  <c r="O1396" i="18"/>
  <c r="R1384" i="18"/>
  <c r="Q1384" i="18"/>
  <c r="P1384" i="18"/>
  <c r="O1384" i="18"/>
  <c r="R1383" i="18"/>
  <c r="Q1383" i="18"/>
  <c r="P1383" i="18"/>
  <c r="O1383" i="18"/>
  <c r="R1382" i="18"/>
  <c r="Q1382" i="18"/>
  <c r="P1382" i="18"/>
  <c r="O1382" i="18"/>
  <c r="R1370" i="18"/>
  <c r="Q1370" i="18"/>
  <c r="P1370" i="18"/>
  <c r="O1370" i="18"/>
  <c r="R1369" i="18"/>
  <c r="Q1369" i="18"/>
  <c r="P1369" i="18"/>
  <c r="O1369" i="18"/>
  <c r="R1368" i="18"/>
  <c r="Q1368" i="18"/>
  <c r="P1368" i="18"/>
  <c r="O1368" i="18"/>
  <c r="O1373" i="18" s="1"/>
  <c r="R1356" i="18"/>
  <c r="Q1356" i="18"/>
  <c r="P1356" i="18"/>
  <c r="O1356" i="18"/>
  <c r="R1355" i="18"/>
  <c r="Q1355" i="18"/>
  <c r="P1355" i="18"/>
  <c r="O1355" i="18"/>
  <c r="R1354" i="18"/>
  <c r="Q1354" i="18"/>
  <c r="P1354" i="18"/>
  <c r="O1354" i="18"/>
  <c r="R1342" i="18"/>
  <c r="Q1342" i="18"/>
  <c r="P1342" i="18"/>
  <c r="O1342" i="18"/>
  <c r="R1341" i="18"/>
  <c r="Q1341" i="18"/>
  <c r="P1341" i="18"/>
  <c r="O1341" i="18"/>
  <c r="R1340" i="18"/>
  <c r="Q1340" i="18"/>
  <c r="P1340" i="18"/>
  <c r="P1345" i="18" s="1"/>
  <c r="O1340" i="18"/>
  <c r="O1345" i="18" s="1"/>
  <c r="R1328" i="18"/>
  <c r="Q1328" i="18"/>
  <c r="P1328" i="18"/>
  <c r="O1328" i="18"/>
  <c r="R1327" i="18"/>
  <c r="Q1327" i="18"/>
  <c r="P1327" i="18"/>
  <c r="O1327" i="18"/>
  <c r="R1326" i="18"/>
  <c r="R1331" i="18" s="1"/>
  <c r="Q1326" i="18"/>
  <c r="P1326" i="18"/>
  <c r="O1326" i="18"/>
  <c r="O1331" i="18" s="1"/>
  <c r="R1314" i="18"/>
  <c r="Q1314" i="18"/>
  <c r="P1314" i="18"/>
  <c r="O1314" i="18"/>
  <c r="R1313" i="18"/>
  <c r="Q1313" i="18"/>
  <c r="P1313" i="18"/>
  <c r="O1313" i="18"/>
  <c r="R1312" i="18"/>
  <c r="R1317" i="18" s="1"/>
  <c r="Q1312" i="18"/>
  <c r="Q1317" i="18" s="1"/>
  <c r="P1312" i="18"/>
  <c r="O1312" i="18"/>
  <c r="R1300" i="18"/>
  <c r="Q1300" i="18"/>
  <c r="P1300" i="18"/>
  <c r="O1300" i="18"/>
  <c r="R1299" i="18"/>
  <c r="Q1299" i="18"/>
  <c r="P1299" i="18"/>
  <c r="O1299" i="18"/>
  <c r="R1298" i="18"/>
  <c r="Q1298" i="18"/>
  <c r="P1298" i="18"/>
  <c r="O1298" i="18"/>
  <c r="O1303" i="18" s="1"/>
  <c r="R1286" i="18"/>
  <c r="Q1286" i="18"/>
  <c r="P1286" i="18"/>
  <c r="O1286" i="18"/>
  <c r="R1285" i="18"/>
  <c r="Q1285" i="18"/>
  <c r="P1285" i="18"/>
  <c r="O1285" i="18"/>
  <c r="R1284" i="18"/>
  <c r="Q1284" i="18"/>
  <c r="Q1289" i="18" s="1"/>
  <c r="P1284" i="18"/>
  <c r="O1284" i="18"/>
  <c r="R1272" i="18"/>
  <c r="Q1272" i="18"/>
  <c r="P1272" i="18"/>
  <c r="O1272" i="18"/>
  <c r="R1271" i="18"/>
  <c r="Q1271" i="18"/>
  <c r="P1271" i="18"/>
  <c r="O1271" i="18"/>
  <c r="R1270" i="18"/>
  <c r="R1275" i="18" s="1"/>
  <c r="Q1270" i="18"/>
  <c r="P1270" i="18"/>
  <c r="O1270" i="18"/>
  <c r="R1258" i="18"/>
  <c r="Q1258" i="18"/>
  <c r="P1258" i="18"/>
  <c r="O1258" i="18"/>
  <c r="R1257" i="18"/>
  <c r="Q1257" i="18"/>
  <c r="P1257" i="18"/>
  <c r="O1257" i="18"/>
  <c r="R1256" i="18"/>
  <c r="R1261" i="18" s="1"/>
  <c r="Q1256" i="18"/>
  <c r="P1256" i="18"/>
  <c r="O1256" i="18"/>
  <c r="R1244" i="18"/>
  <c r="Q1244" i="18"/>
  <c r="P1244" i="18"/>
  <c r="O1244" i="18"/>
  <c r="R1243" i="18"/>
  <c r="Q1243" i="18"/>
  <c r="P1243" i="18"/>
  <c r="O1243" i="18"/>
  <c r="R1242" i="18"/>
  <c r="Q1242" i="18"/>
  <c r="P1242" i="18"/>
  <c r="O1242" i="18"/>
  <c r="R1230" i="18"/>
  <c r="Q1230" i="18"/>
  <c r="P1230" i="18"/>
  <c r="O1230" i="18"/>
  <c r="R1229" i="18"/>
  <c r="Q1229" i="18"/>
  <c r="P1229" i="18"/>
  <c r="O1229" i="18"/>
  <c r="R1228" i="18"/>
  <c r="Q1228" i="18"/>
  <c r="P1228" i="18"/>
  <c r="O1228" i="18"/>
  <c r="O1233" i="18" s="1"/>
  <c r="R1216" i="18"/>
  <c r="Q1216" i="18"/>
  <c r="P1216" i="18"/>
  <c r="O1216" i="18"/>
  <c r="R1215" i="18"/>
  <c r="Q1215" i="18"/>
  <c r="P1215" i="18"/>
  <c r="O1215" i="18"/>
  <c r="R1214" i="18"/>
  <c r="Q1214" i="18"/>
  <c r="P1214" i="18"/>
  <c r="O1214" i="18"/>
  <c r="R1202" i="18"/>
  <c r="Q1202" i="18"/>
  <c r="P1202" i="18"/>
  <c r="O1202" i="18"/>
  <c r="R1201" i="18"/>
  <c r="Q1201" i="18"/>
  <c r="P1201" i="18"/>
  <c r="O1201" i="18"/>
  <c r="R1200" i="18"/>
  <c r="Q1200" i="18"/>
  <c r="P1200" i="18"/>
  <c r="O1200" i="18"/>
  <c r="R1188" i="18"/>
  <c r="Q1188" i="18"/>
  <c r="P1188" i="18"/>
  <c r="O1188" i="18"/>
  <c r="R1187" i="18"/>
  <c r="Q1187" i="18"/>
  <c r="P1187" i="18"/>
  <c r="O1187" i="18"/>
  <c r="R1186" i="18"/>
  <c r="Q1186" i="18"/>
  <c r="Q1191" i="18" s="1"/>
  <c r="P1186" i="18"/>
  <c r="O1186" i="18"/>
  <c r="R1174" i="18"/>
  <c r="Q1174" i="18"/>
  <c r="P1174" i="18"/>
  <c r="O1174" i="18"/>
  <c r="R1173" i="18"/>
  <c r="Q1173" i="18"/>
  <c r="P1173" i="18"/>
  <c r="O1173" i="18"/>
  <c r="R1172" i="18"/>
  <c r="Q1172" i="18"/>
  <c r="P1172" i="18"/>
  <c r="O1172" i="18"/>
  <c r="R1160" i="18"/>
  <c r="Q1160" i="18"/>
  <c r="P1160" i="18"/>
  <c r="O1160" i="18"/>
  <c r="R1159" i="18"/>
  <c r="Q1159" i="18"/>
  <c r="P1159" i="18"/>
  <c r="O1159" i="18"/>
  <c r="R1158" i="18"/>
  <c r="Q1158" i="18"/>
  <c r="P1158" i="18"/>
  <c r="P1163" i="18" s="1"/>
  <c r="O1158" i="18"/>
  <c r="O1163" i="18" s="1"/>
  <c r="R1146" i="18"/>
  <c r="Q1146" i="18"/>
  <c r="P1146" i="18"/>
  <c r="O1146" i="18"/>
  <c r="R1145" i="18"/>
  <c r="Q1145" i="18"/>
  <c r="P1145" i="18"/>
  <c r="O1145" i="18"/>
  <c r="R1144" i="18"/>
  <c r="Q1144" i="18"/>
  <c r="P1144" i="18"/>
  <c r="O1144" i="18"/>
  <c r="R1132" i="18"/>
  <c r="Q1132" i="18"/>
  <c r="P1132" i="18"/>
  <c r="O1132" i="18"/>
  <c r="R1131" i="18"/>
  <c r="Q1131" i="18"/>
  <c r="P1131" i="18"/>
  <c r="O1131" i="18"/>
  <c r="R1130" i="18"/>
  <c r="Q1130" i="18"/>
  <c r="P1130" i="18"/>
  <c r="O1130" i="18"/>
  <c r="O1135" i="18" s="1"/>
  <c r="B1135" i="18"/>
  <c r="R1118" i="18"/>
  <c r="Q1118" i="18"/>
  <c r="P1118" i="18"/>
  <c r="O1118" i="18"/>
  <c r="R1117" i="18"/>
  <c r="Q1117" i="18"/>
  <c r="P1117" i="18"/>
  <c r="O1117" i="18"/>
  <c r="R1116" i="18"/>
  <c r="Q1116" i="18"/>
  <c r="P1116" i="18"/>
  <c r="O1116" i="18"/>
  <c r="B1121" i="18"/>
  <c r="R1104" i="18"/>
  <c r="Q1104" i="18"/>
  <c r="P1104" i="18"/>
  <c r="O1104" i="18"/>
  <c r="R1103" i="18"/>
  <c r="Q1103" i="18"/>
  <c r="P1103" i="18"/>
  <c r="O1103" i="18"/>
  <c r="R1102" i="18"/>
  <c r="R1107" i="18" s="1"/>
  <c r="Q1102" i="18"/>
  <c r="P1102" i="18"/>
  <c r="O1102" i="18"/>
  <c r="B1107" i="18"/>
  <c r="R1090" i="18"/>
  <c r="Q1090" i="18"/>
  <c r="P1090" i="18"/>
  <c r="O1090" i="18"/>
  <c r="R1089" i="18"/>
  <c r="Q1089" i="18"/>
  <c r="P1089" i="18"/>
  <c r="O1089" i="18"/>
  <c r="R1088" i="18"/>
  <c r="Q1088" i="18"/>
  <c r="P1088" i="18"/>
  <c r="O1088" i="18"/>
  <c r="R1692" i="22"/>
  <c r="Q1692" i="22"/>
  <c r="P1692" i="22"/>
  <c r="O1692" i="22"/>
  <c r="R1691" i="22"/>
  <c r="Q1691" i="22"/>
  <c r="P1691" i="22"/>
  <c r="O1691" i="22"/>
  <c r="R1690" i="22"/>
  <c r="Q1690" i="22"/>
  <c r="P1690" i="22"/>
  <c r="O1690" i="22"/>
  <c r="O1695" i="22" s="1"/>
  <c r="R1678" i="22"/>
  <c r="Q1678" i="22"/>
  <c r="P1678" i="22"/>
  <c r="O1678" i="22"/>
  <c r="R1677" i="22"/>
  <c r="Q1677" i="22"/>
  <c r="P1677" i="22"/>
  <c r="O1677" i="22"/>
  <c r="R1676" i="22"/>
  <c r="R1681" i="22" s="1"/>
  <c r="Q1676" i="22"/>
  <c r="P1676" i="22"/>
  <c r="O1676" i="22"/>
  <c r="R1664" i="22"/>
  <c r="Q1664" i="22"/>
  <c r="P1664" i="22"/>
  <c r="O1664" i="22"/>
  <c r="R1663" i="22"/>
  <c r="Q1663" i="22"/>
  <c r="P1663" i="22"/>
  <c r="O1663" i="22"/>
  <c r="R1662" i="22"/>
  <c r="R1667" i="22" s="1"/>
  <c r="Q1662" i="22"/>
  <c r="P1662" i="22"/>
  <c r="O1662" i="22"/>
  <c r="R1650" i="22"/>
  <c r="Q1650" i="22"/>
  <c r="P1650" i="22"/>
  <c r="O1650" i="22"/>
  <c r="R1649" i="22"/>
  <c r="Q1649" i="22"/>
  <c r="P1649" i="22"/>
  <c r="O1649" i="22"/>
  <c r="R1648" i="22"/>
  <c r="Q1648" i="22"/>
  <c r="P1648" i="22"/>
  <c r="P1653" i="22" s="1"/>
  <c r="O1648" i="22"/>
  <c r="R1636" i="22"/>
  <c r="Q1636" i="22"/>
  <c r="P1636" i="22"/>
  <c r="O1636" i="22"/>
  <c r="R1635" i="22"/>
  <c r="Q1635" i="22"/>
  <c r="P1635" i="22"/>
  <c r="O1635" i="22"/>
  <c r="R1634" i="22"/>
  <c r="R1639" i="22" s="1"/>
  <c r="Q1634" i="22"/>
  <c r="P1634" i="22"/>
  <c r="O1634" i="22"/>
  <c r="R1622" i="22"/>
  <c r="Q1622" i="22"/>
  <c r="P1622" i="22"/>
  <c r="O1622" i="22"/>
  <c r="R1621" i="22"/>
  <c r="Q1621" i="22"/>
  <c r="P1621" i="22"/>
  <c r="O1621" i="22"/>
  <c r="R1620" i="22"/>
  <c r="R1625" i="22" s="1"/>
  <c r="Q1620" i="22"/>
  <c r="P1620" i="22"/>
  <c r="O1620" i="22"/>
  <c r="R1608" i="22"/>
  <c r="Q1608" i="22"/>
  <c r="P1608" i="22"/>
  <c r="O1608" i="22"/>
  <c r="R1607" i="22"/>
  <c r="Q1607" i="22"/>
  <c r="P1607" i="22"/>
  <c r="O1607" i="22"/>
  <c r="R1606" i="22"/>
  <c r="Q1606" i="22"/>
  <c r="P1606" i="22"/>
  <c r="O1606" i="22"/>
  <c r="R1594" i="22"/>
  <c r="Q1594" i="22"/>
  <c r="P1594" i="22"/>
  <c r="O1594" i="22"/>
  <c r="R1593" i="22"/>
  <c r="Q1593" i="22"/>
  <c r="T1593" i="22" s="1"/>
  <c r="P1593" i="22"/>
  <c r="O1593" i="22"/>
  <c r="R1592" i="22"/>
  <c r="R1597" i="22" s="1"/>
  <c r="Q1592" i="22"/>
  <c r="P1592" i="22"/>
  <c r="O1592" i="22"/>
  <c r="R1580" i="22"/>
  <c r="Q1580" i="22"/>
  <c r="P1580" i="22"/>
  <c r="O1580" i="22"/>
  <c r="R1579" i="22"/>
  <c r="Q1579" i="22"/>
  <c r="P1579" i="22"/>
  <c r="O1579" i="22"/>
  <c r="R1578" i="22"/>
  <c r="Q1578" i="22"/>
  <c r="S1578" i="22" s="1"/>
  <c r="P1578" i="22"/>
  <c r="P1583" i="22" s="1"/>
  <c r="O1578" i="22"/>
  <c r="R1566" i="22"/>
  <c r="Q1566" i="22"/>
  <c r="P1566" i="22"/>
  <c r="O1566" i="22"/>
  <c r="R1565" i="22"/>
  <c r="Q1565" i="22"/>
  <c r="P1565" i="22"/>
  <c r="O1565" i="22"/>
  <c r="R1564" i="22"/>
  <c r="R1569" i="22" s="1"/>
  <c r="Q1564" i="22"/>
  <c r="P1564" i="22"/>
  <c r="O1564" i="22"/>
  <c r="R1552" i="22"/>
  <c r="Q1552" i="22"/>
  <c r="P1552" i="22"/>
  <c r="O1552" i="22"/>
  <c r="R1551" i="22"/>
  <c r="Q1551" i="22"/>
  <c r="P1551" i="22"/>
  <c r="O1551" i="22"/>
  <c r="R1550" i="22"/>
  <c r="Q1550" i="22"/>
  <c r="P1550" i="22"/>
  <c r="O1550" i="22"/>
  <c r="R1538" i="22"/>
  <c r="Q1538" i="22"/>
  <c r="P1538" i="22"/>
  <c r="O1538" i="22"/>
  <c r="R1537" i="22"/>
  <c r="Q1537" i="22"/>
  <c r="P1537" i="22"/>
  <c r="O1537" i="22"/>
  <c r="R1536" i="22"/>
  <c r="Q1536" i="22"/>
  <c r="P1536" i="22"/>
  <c r="O1536" i="22"/>
  <c r="R1524" i="22"/>
  <c r="Q1524" i="22"/>
  <c r="P1524" i="22"/>
  <c r="O1524" i="22"/>
  <c r="R1523" i="22"/>
  <c r="Q1523" i="22"/>
  <c r="P1523" i="22"/>
  <c r="O1523" i="22"/>
  <c r="R1522" i="22"/>
  <c r="Q1522" i="22"/>
  <c r="P1522" i="22"/>
  <c r="O1522" i="22"/>
  <c r="R1510" i="22"/>
  <c r="Q1510" i="22"/>
  <c r="P1510" i="22"/>
  <c r="O1510" i="22"/>
  <c r="R1509" i="22"/>
  <c r="Q1509" i="22"/>
  <c r="P1509" i="22"/>
  <c r="O1509" i="22"/>
  <c r="R1508" i="22"/>
  <c r="Q1508" i="22"/>
  <c r="P1508" i="22"/>
  <c r="O1508" i="22"/>
  <c r="R1496" i="22"/>
  <c r="Q1496" i="22"/>
  <c r="P1496" i="22"/>
  <c r="O1496" i="22"/>
  <c r="R1495" i="22"/>
  <c r="Q1495" i="22"/>
  <c r="P1495" i="22"/>
  <c r="O1495" i="22"/>
  <c r="R1494" i="22"/>
  <c r="Q1494" i="22"/>
  <c r="P1494" i="22"/>
  <c r="O1494" i="22"/>
  <c r="R1482" i="22"/>
  <c r="Q1482" i="22"/>
  <c r="S1482" i="22" s="1"/>
  <c r="P1482" i="22"/>
  <c r="O1482" i="22"/>
  <c r="R1481" i="22"/>
  <c r="Q1481" i="22"/>
  <c r="P1481" i="22"/>
  <c r="O1481" i="22"/>
  <c r="R1480" i="22"/>
  <c r="Q1480" i="22"/>
  <c r="P1480" i="22"/>
  <c r="O1480" i="22"/>
  <c r="R1468" i="22"/>
  <c r="Q1468" i="22"/>
  <c r="P1468" i="22"/>
  <c r="O1468" i="22"/>
  <c r="R1467" i="22"/>
  <c r="Q1467" i="22"/>
  <c r="P1467" i="22"/>
  <c r="O1467" i="22"/>
  <c r="R1466" i="22"/>
  <c r="Q1466" i="22"/>
  <c r="P1466" i="22"/>
  <c r="O1466" i="22"/>
  <c r="R1454" i="22"/>
  <c r="Q1454" i="22"/>
  <c r="P1454" i="22"/>
  <c r="O1454" i="22"/>
  <c r="R1453" i="22"/>
  <c r="Q1453" i="22"/>
  <c r="P1453" i="22"/>
  <c r="O1453" i="22"/>
  <c r="R1452" i="22"/>
  <c r="R1457" i="22" s="1"/>
  <c r="Q1452" i="22"/>
  <c r="P1452" i="22"/>
  <c r="P1457" i="22" s="1"/>
  <c r="O1452" i="22"/>
  <c r="O1457" i="22" s="1"/>
  <c r="R1440" i="22"/>
  <c r="Q1440" i="22"/>
  <c r="P1440" i="22"/>
  <c r="O1440" i="22"/>
  <c r="R1439" i="22"/>
  <c r="Q1439" i="22"/>
  <c r="P1439" i="22"/>
  <c r="O1439" i="22"/>
  <c r="R1438" i="22"/>
  <c r="Q1438" i="22"/>
  <c r="P1438" i="22"/>
  <c r="O1438" i="22"/>
  <c r="R1426" i="22"/>
  <c r="Q1426" i="22"/>
  <c r="P1426" i="22"/>
  <c r="O1426" i="22"/>
  <c r="R1425" i="22"/>
  <c r="Q1425" i="22"/>
  <c r="P1425" i="22"/>
  <c r="O1425" i="22"/>
  <c r="R1424" i="22"/>
  <c r="Q1424" i="22"/>
  <c r="P1424" i="22"/>
  <c r="O1424" i="22"/>
  <c r="R1412" i="22"/>
  <c r="Q1412" i="22"/>
  <c r="P1412" i="22"/>
  <c r="O1412" i="22"/>
  <c r="R1411" i="22"/>
  <c r="Q1411" i="22"/>
  <c r="P1411" i="22"/>
  <c r="O1411" i="22"/>
  <c r="R1410" i="22"/>
  <c r="Q1410" i="22"/>
  <c r="Q1415" i="22" s="1"/>
  <c r="P1410" i="22"/>
  <c r="O1410" i="22"/>
  <c r="R1398" i="22"/>
  <c r="Q1398" i="22"/>
  <c r="P1398" i="22"/>
  <c r="O1398" i="22"/>
  <c r="R1397" i="22"/>
  <c r="Q1397" i="22"/>
  <c r="P1397" i="22"/>
  <c r="O1397" i="22"/>
  <c r="R1396" i="22"/>
  <c r="Q1396" i="22"/>
  <c r="P1396" i="22"/>
  <c r="O1396" i="22"/>
  <c r="R1384" i="22"/>
  <c r="Q1384" i="22"/>
  <c r="P1384" i="22"/>
  <c r="O1384" i="22"/>
  <c r="R1383" i="22"/>
  <c r="Q1383" i="22"/>
  <c r="P1383" i="22"/>
  <c r="O1383" i="22"/>
  <c r="R1382" i="22"/>
  <c r="Q1382" i="22"/>
  <c r="P1382" i="22"/>
  <c r="O1382" i="22"/>
  <c r="R1370" i="22"/>
  <c r="Q1370" i="22"/>
  <c r="P1370" i="22"/>
  <c r="O1370" i="22"/>
  <c r="R1369" i="22"/>
  <c r="Q1369" i="22"/>
  <c r="P1369" i="22"/>
  <c r="O1369" i="22"/>
  <c r="R1368" i="22"/>
  <c r="Q1368" i="22"/>
  <c r="P1368" i="22"/>
  <c r="P1373" i="22" s="1"/>
  <c r="O1368" i="22"/>
  <c r="R1356" i="22"/>
  <c r="Q1356" i="22"/>
  <c r="P1356" i="22"/>
  <c r="O1356" i="22"/>
  <c r="R1355" i="22"/>
  <c r="Q1355" i="22"/>
  <c r="P1355" i="22"/>
  <c r="O1355" i="22"/>
  <c r="R1354" i="22"/>
  <c r="R1359" i="22" s="1"/>
  <c r="Q1354" i="22"/>
  <c r="P1354" i="22"/>
  <c r="O1354" i="22"/>
  <c r="R1342" i="22"/>
  <c r="Q1342" i="22"/>
  <c r="P1342" i="22"/>
  <c r="O1342" i="22"/>
  <c r="R1341" i="22"/>
  <c r="Q1341" i="22"/>
  <c r="P1341" i="22"/>
  <c r="O1341" i="22"/>
  <c r="R1340" i="22"/>
  <c r="Q1340" i="22"/>
  <c r="P1340" i="22"/>
  <c r="O1340" i="22"/>
  <c r="R1328" i="22"/>
  <c r="Q1328" i="22"/>
  <c r="P1328" i="22"/>
  <c r="O1328" i="22"/>
  <c r="R1327" i="22"/>
  <c r="Q1327" i="22"/>
  <c r="P1327" i="22"/>
  <c r="O1327" i="22"/>
  <c r="R1326" i="22"/>
  <c r="Q1326" i="22"/>
  <c r="P1326" i="22"/>
  <c r="O1326" i="22"/>
  <c r="R1314" i="22"/>
  <c r="Q1314" i="22"/>
  <c r="P1314" i="22"/>
  <c r="O1314" i="22"/>
  <c r="R1313" i="22"/>
  <c r="Q1313" i="22"/>
  <c r="P1313" i="22"/>
  <c r="O1313" i="22"/>
  <c r="R1312" i="22"/>
  <c r="Q1312" i="22"/>
  <c r="P1312" i="22"/>
  <c r="O1312" i="22"/>
  <c r="R1300" i="22"/>
  <c r="Q1300" i="22"/>
  <c r="P1300" i="22"/>
  <c r="O1300" i="22"/>
  <c r="R1299" i="22"/>
  <c r="Q1299" i="22"/>
  <c r="P1299" i="22"/>
  <c r="O1299" i="22"/>
  <c r="R1298" i="22"/>
  <c r="Q1298" i="22"/>
  <c r="P1298" i="22"/>
  <c r="O1298" i="22"/>
  <c r="R1286" i="22"/>
  <c r="Q1286" i="22"/>
  <c r="P1286" i="22"/>
  <c r="O1286" i="22"/>
  <c r="R1285" i="22"/>
  <c r="Q1285" i="22"/>
  <c r="P1285" i="22"/>
  <c r="O1285" i="22"/>
  <c r="R1284" i="22"/>
  <c r="Q1284" i="22"/>
  <c r="P1284" i="22"/>
  <c r="O1284" i="22"/>
  <c r="R1272" i="22"/>
  <c r="Q1272" i="22"/>
  <c r="P1272" i="22"/>
  <c r="O1272" i="22"/>
  <c r="R1271" i="22"/>
  <c r="Q1271" i="22"/>
  <c r="P1271" i="22"/>
  <c r="O1271" i="22"/>
  <c r="R1270" i="22"/>
  <c r="Q1270" i="22"/>
  <c r="P1270" i="22"/>
  <c r="O1270" i="22"/>
  <c r="R1258" i="22"/>
  <c r="Q1258" i="22"/>
  <c r="P1258" i="22"/>
  <c r="O1258" i="22"/>
  <c r="R1257" i="22"/>
  <c r="Q1257" i="22"/>
  <c r="P1257" i="22"/>
  <c r="O1257" i="22"/>
  <c r="R1256" i="22"/>
  <c r="Q1256" i="22"/>
  <c r="P1256" i="22"/>
  <c r="O1256" i="22"/>
  <c r="R1244" i="22"/>
  <c r="Q1244" i="22"/>
  <c r="P1244" i="22"/>
  <c r="O1244" i="22"/>
  <c r="R1243" i="22"/>
  <c r="Q1243" i="22"/>
  <c r="P1243" i="22"/>
  <c r="O1243" i="22"/>
  <c r="R1242" i="22"/>
  <c r="Q1242" i="22"/>
  <c r="P1242" i="22"/>
  <c r="P1247" i="22" s="1"/>
  <c r="O1242" i="22"/>
  <c r="R1230" i="22"/>
  <c r="Q1230" i="22"/>
  <c r="P1230" i="22"/>
  <c r="O1230" i="22"/>
  <c r="R1229" i="22"/>
  <c r="Q1229" i="22"/>
  <c r="P1229" i="22"/>
  <c r="O1229" i="22"/>
  <c r="R1228" i="22"/>
  <c r="Q1228" i="22"/>
  <c r="P1228" i="22"/>
  <c r="P1233" i="22" s="1"/>
  <c r="O1228" i="22"/>
  <c r="R1216" i="22"/>
  <c r="Q1216" i="22"/>
  <c r="P1216" i="22"/>
  <c r="O1216" i="22"/>
  <c r="R1215" i="22"/>
  <c r="Q1215" i="22"/>
  <c r="P1215" i="22"/>
  <c r="O1215" i="22"/>
  <c r="R1214" i="22"/>
  <c r="R1219" i="22" s="1"/>
  <c r="Q1214" i="22"/>
  <c r="P1214" i="22"/>
  <c r="O1214" i="22"/>
  <c r="R1202" i="22"/>
  <c r="Q1202" i="22"/>
  <c r="P1202" i="22"/>
  <c r="O1202" i="22"/>
  <c r="R1201" i="22"/>
  <c r="Q1201" i="22"/>
  <c r="P1201" i="22"/>
  <c r="O1201" i="22"/>
  <c r="R1200" i="22"/>
  <c r="Q1200" i="22"/>
  <c r="Q1205" i="22" s="1"/>
  <c r="P1200" i="22"/>
  <c r="O1200" i="22"/>
  <c r="B1205" i="22"/>
  <c r="R1188" i="22"/>
  <c r="Q1188" i="22"/>
  <c r="P1188" i="22"/>
  <c r="O1188" i="22"/>
  <c r="R1187" i="22"/>
  <c r="Q1187" i="22"/>
  <c r="P1187" i="22"/>
  <c r="O1187" i="22"/>
  <c r="R1186" i="22"/>
  <c r="Q1186" i="22"/>
  <c r="P1186" i="22"/>
  <c r="O1186" i="22"/>
  <c r="R1174" i="22"/>
  <c r="Q1174" i="22"/>
  <c r="P1174" i="22"/>
  <c r="O1174" i="22"/>
  <c r="R1173" i="22"/>
  <c r="Q1173" i="22"/>
  <c r="P1173" i="22"/>
  <c r="O1173" i="22"/>
  <c r="R1172" i="22"/>
  <c r="Q1172" i="22"/>
  <c r="P1172" i="22"/>
  <c r="O1172" i="22"/>
  <c r="B1177" i="22"/>
  <c r="R1160" i="22"/>
  <c r="Q1160" i="22"/>
  <c r="P1160" i="22"/>
  <c r="O1160" i="22"/>
  <c r="R1159" i="22"/>
  <c r="Q1159" i="22"/>
  <c r="P1159" i="22"/>
  <c r="O1159" i="22"/>
  <c r="R1158" i="22"/>
  <c r="Q1158" i="22"/>
  <c r="Q1163" i="22" s="1"/>
  <c r="P1158" i="22"/>
  <c r="P1163" i="22" s="1"/>
  <c r="O1158" i="22"/>
  <c r="R1146" i="22"/>
  <c r="Q1146" i="22"/>
  <c r="P1146" i="22"/>
  <c r="O1146" i="22"/>
  <c r="R1145" i="22"/>
  <c r="Q1145" i="22"/>
  <c r="P1145" i="22"/>
  <c r="O1145" i="22"/>
  <c r="R1144" i="22"/>
  <c r="Q1144" i="22"/>
  <c r="P1144" i="22"/>
  <c r="O1144" i="22"/>
  <c r="B1149" i="22"/>
  <c r="S2381" i="18" l="1"/>
  <c r="H2374" i="18" s="1"/>
  <c r="U2374" i="18" s="1"/>
  <c r="H2402" i="18"/>
  <c r="U2402" i="18" s="1"/>
  <c r="S2521" i="22"/>
  <c r="H2514" i="22" s="1"/>
  <c r="U2514" i="22" s="1"/>
  <c r="T2535" i="22"/>
  <c r="K2528" i="22" s="1"/>
  <c r="S2535" i="22"/>
  <c r="H2528" i="22" s="1"/>
  <c r="U2528" i="22" s="1"/>
  <c r="T2395" i="18"/>
  <c r="K2388" i="18" s="1"/>
  <c r="S2395" i="18"/>
  <c r="T2451" i="22"/>
  <c r="K2444" i="22" s="1"/>
  <c r="T2210" i="22"/>
  <c r="T2213" i="22" s="1"/>
  <c r="T2238" i="22"/>
  <c r="S2321" i="22"/>
  <c r="T2437" i="22"/>
  <c r="K2430" i="22" s="1"/>
  <c r="S2507" i="22"/>
  <c r="S2549" i="22"/>
  <c r="H2542" i="22" s="1"/>
  <c r="U2542" i="22" s="1"/>
  <c r="T2507" i="22"/>
  <c r="K2500" i="22" s="1"/>
  <c r="R1233" i="22"/>
  <c r="T2082" i="22"/>
  <c r="S2096" i="22"/>
  <c r="T2493" i="22"/>
  <c r="K2486" i="22" s="1"/>
  <c r="S2353" i="18"/>
  <c r="AD281" i="17"/>
  <c r="S2339" i="18"/>
  <c r="S2325" i="18"/>
  <c r="T2325" i="18"/>
  <c r="AD280" i="17"/>
  <c r="K2318" i="18"/>
  <c r="H2318" i="18"/>
  <c r="S2437" i="22"/>
  <c r="H2430" i="22" s="1"/>
  <c r="T2465" i="22"/>
  <c r="K2458" i="22" s="1"/>
  <c r="S2465" i="22"/>
  <c r="H2458" i="22" s="1"/>
  <c r="U2458" i="22" s="1"/>
  <c r="T2563" i="22"/>
  <c r="K2556" i="22" s="1"/>
  <c r="S2367" i="18"/>
  <c r="H2360" i="18" s="1"/>
  <c r="S2493" i="22"/>
  <c r="H2486" i="22" s="1"/>
  <c r="U2486" i="22" s="1"/>
  <c r="S2423" i="18"/>
  <c r="S2563" i="22"/>
  <c r="S2479" i="22"/>
  <c r="AC285" i="17"/>
  <c r="AA489" i="17"/>
  <c r="AC284" i="17"/>
  <c r="AB489" i="17"/>
  <c r="Y283" i="17"/>
  <c r="AD283" i="17"/>
  <c r="AD284" i="17"/>
  <c r="AC281" i="17"/>
  <c r="T2367" i="18"/>
  <c r="K2360" i="18" s="1"/>
  <c r="AC280" i="17"/>
  <c r="AD285" i="17"/>
  <c r="AC282" i="17"/>
  <c r="AA285" i="17"/>
  <c r="AD282" i="17"/>
  <c r="AB285" i="17"/>
  <c r="AA487" i="17"/>
  <c r="AC283" i="17"/>
  <c r="AB284" i="17"/>
  <c r="Z489" i="17"/>
  <c r="AA283" i="17"/>
  <c r="Y487" i="17"/>
  <c r="AB283" i="17"/>
  <c r="Z487" i="17"/>
  <c r="AA282" i="17"/>
  <c r="Y489" i="17"/>
  <c r="Y285" i="17"/>
  <c r="AB282" i="17"/>
  <c r="Z285" i="17"/>
  <c r="AD489" i="17"/>
  <c r="Y284" i="17"/>
  <c r="AC487" i="17"/>
  <c r="Z284" i="17"/>
  <c r="AD487" i="17"/>
  <c r="AA284" i="17"/>
  <c r="AC489" i="17"/>
  <c r="Z283" i="17"/>
  <c r="U2444" i="22"/>
  <c r="U2430" i="22"/>
  <c r="P2115" i="22"/>
  <c r="R2101" i="18"/>
  <c r="AB277" i="17" s="1"/>
  <c r="P2115" i="18"/>
  <c r="Z278" i="17" s="1"/>
  <c r="Q2115" i="18"/>
  <c r="AA278" i="17" s="1"/>
  <c r="Q2213" i="18"/>
  <c r="AA486" i="17" s="1"/>
  <c r="R2171" i="18"/>
  <c r="AB383" i="17" s="1"/>
  <c r="P2185" i="18"/>
  <c r="Z384" i="17" s="1"/>
  <c r="R2199" i="18"/>
  <c r="AB385" i="17" s="1"/>
  <c r="T2140" i="22"/>
  <c r="T2307" i="22"/>
  <c r="R2367" i="22"/>
  <c r="T2181" i="22"/>
  <c r="T2194" i="22"/>
  <c r="S2265" i="22"/>
  <c r="P2017" i="22"/>
  <c r="S2111" i="22"/>
  <c r="S2112" i="22"/>
  <c r="O2325" i="22"/>
  <c r="S2348" i="22"/>
  <c r="T2362" i="22"/>
  <c r="S2363" i="22"/>
  <c r="S2364" i="22"/>
  <c r="T2376" i="22"/>
  <c r="S2391" i="22"/>
  <c r="S2392" i="22"/>
  <c r="S2404" i="22"/>
  <c r="S2405" i="22"/>
  <c r="S2406" i="22"/>
  <c r="T2252" i="22"/>
  <c r="P2241" i="22"/>
  <c r="R1765" i="22"/>
  <c r="R1821" i="22"/>
  <c r="R1891" i="22"/>
  <c r="S1886" i="22"/>
  <c r="S2293" i="22"/>
  <c r="R2283" i="22"/>
  <c r="T2279" i="22"/>
  <c r="T2223" i="22"/>
  <c r="S2222" i="22"/>
  <c r="O2213" i="22"/>
  <c r="S2208" i="22"/>
  <c r="Q1611" i="22"/>
  <c r="Q1681" i="22"/>
  <c r="P1177" i="22"/>
  <c r="O1359" i="22"/>
  <c r="P1793" i="22"/>
  <c r="T2195" i="22"/>
  <c r="S2083" i="22"/>
  <c r="S2138" i="22"/>
  <c r="T2153" i="22"/>
  <c r="T2157" i="22" s="1"/>
  <c r="K2150" i="22" s="1"/>
  <c r="S2154" i="22"/>
  <c r="T2166" i="22"/>
  <c r="T2167" i="22"/>
  <c r="S2168" i="22"/>
  <c r="T2208" i="22"/>
  <c r="T2209" i="22"/>
  <c r="T2224" i="22"/>
  <c r="S2237" i="22"/>
  <c r="S2238" i="22"/>
  <c r="T2392" i="22"/>
  <c r="R2269" i="22"/>
  <c r="P1625" i="22"/>
  <c r="T2126" i="22"/>
  <c r="T2182" i="22"/>
  <c r="S2194" i="22"/>
  <c r="O2227" i="22"/>
  <c r="T2222" i="22"/>
  <c r="S2250" i="22"/>
  <c r="Q2269" i="22"/>
  <c r="T2265" i="22"/>
  <c r="P2297" i="22"/>
  <c r="R2325" i="22"/>
  <c r="T2334" i="22"/>
  <c r="T2335" i="22"/>
  <c r="O2353" i="22"/>
  <c r="T2349" i="22"/>
  <c r="T2307" i="18"/>
  <c r="S2265" i="18"/>
  <c r="Q2269" i="18"/>
  <c r="T2418" i="22"/>
  <c r="T2419" i="22"/>
  <c r="S2420" i="22"/>
  <c r="T2405" i="22"/>
  <c r="T2378" i="22"/>
  <c r="S2376" i="22"/>
  <c r="S2040" i="18"/>
  <c r="T2112" i="22"/>
  <c r="P2087" i="22"/>
  <c r="Q1751" i="18"/>
  <c r="Q1807" i="18"/>
  <c r="T2041" i="18"/>
  <c r="S2042" i="18"/>
  <c r="S2154" i="18"/>
  <c r="S2124" i="18"/>
  <c r="S2153" i="18"/>
  <c r="S2196" i="18"/>
  <c r="S2250" i="18"/>
  <c r="O2101" i="18"/>
  <c r="Y277" i="17" s="1"/>
  <c r="T2266" i="18"/>
  <c r="S1886" i="18"/>
  <c r="S2013" i="18"/>
  <c r="S2084" i="18"/>
  <c r="P2101" i="18"/>
  <c r="Z277" i="17" s="1"/>
  <c r="T2167" i="18"/>
  <c r="T2181" i="18"/>
  <c r="S2182" i="18"/>
  <c r="O2213" i="18"/>
  <c r="Y486" i="17" s="1"/>
  <c r="T2223" i="18"/>
  <c r="T2236" i="18"/>
  <c r="T2237" i="18"/>
  <c r="T2238" i="18"/>
  <c r="P2255" i="18"/>
  <c r="S2292" i="18"/>
  <c r="S2026" i="18"/>
  <c r="T2027" i="18"/>
  <c r="S2028" i="18"/>
  <c r="S2252" i="18"/>
  <c r="R1135" i="18"/>
  <c r="O1863" i="18"/>
  <c r="O1961" i="18"/>
  <c r="O2073" i="18"/>
  <c r="Y132" i="17" s="1"/>
  <c r="Q2157" i="18"/>
  <c r="T2055" i="18"/>
  <c r="T2056" i="18"/>
  <c r="T2084" i="18"/>
  <c r="T2098" i="18"/>
  <c r="R2129" i="18"/>
  <c r="AB279" i="17" s="1"/>
  <c r="T2138" i="18"/>
  <c r="T2139" i="18"/>
  <c r="T2140" i="18"/>
  <c r="P2171" i="18"/>
  <c r="Z383" i="17" s="1"/>
  <c r="P2311" i="18"/>
  <c r="R2073" i="18"/>
  <c r="AB132" i="17" s="1"/>
  <c r="T1691" i="18"/>
  <c r="S1692" i="18"/>
  <c r="S1705" i="18"/>
  <c r="T1776" i="18"/>
  <c r="S1789" i="18"/>
  <c r="T1803" i="18"/>
  <c r="S1818" i="18"/>
  <c r="T2069" i="18"/>
  <c r="S2070" i="18"/>
  <c r="T2111" i="18"/>
  <c r="T2112" i="18"/>
  <c r="O2157" i="18"/>
  <c r="T2153" i="18"/>
  <c r="Q2171" i="18"/>
  <c r="AA383" i="17" s="1"/>
  <c r="S2167" i="18"/>
  <c r="T2182" i="18"/>
  <c r="S2194" i="18"/>
  <c r="T2195" i="18"/>
  <c r="T2209" i="18"/>
  <c r="S2223" i="18"/>
  <c r="T2224" i="18"/>
  <c r="S2238" i="18"/>
  <c r="Q2255" i="18"/>
  <c r="O2269" i="18"/>
  <c r="T2265" i="18"/>
  <c r="T2280" i="18"/>
  <c r="Q2311" i="18"/>
  <c r="S2307" i="18"/>
  <c r="S1720" i="18"/>
  <c r="T1944" i="22"/>
  <c r="T1956" i="22"/>
  <c r="Q2031" i="18"/>
  <c r="Q2045" i="18"/>
  <c r="P2213" i="18"/>
  <c r="Z486" i="17" s="1"/>
  <c r="T2068" i="18"/>
  <c r="S2082" i="18"/>
  <c r="T2083" i="18"/>
  <c r="Q2101" i="18"/>
  <c r="AA277" i="17" s="1"/>
  <c r="S2097" i="18"/>
  <c r="T2125" i="18"/>
  <c r="S2126" i="18"/>
  <c r="P2157" i="18"/>
  <c r="S2180" i="18"/>
  <c r="Q2185" i="18"/>
  <c r="AA384" i="17" s="1"/>
  <c r="Q2227" i="18"/>
  <c r="P2269" i="18"/>
  <c r="Q2283" i="18"/>
  <c r="T2279" i="18"/>
  <c r="R2297" i="18"/>
  <c r="T2293" i="18"/>
  <c r="S2294" i="18"/>
  <c r="Q2129" i="18"/>
  <c r="AA279" i="17" s="1"/>
  <c r="Q2297" i="18"/>
  <c r="T2026" i="18"/>
  <c r="T2040" i="18"/>
  <c r="S2055" i="18"/>
  <c r="T2070" i="18"/>
  <c r="T2082" i="18"/>
  <c r="O2115" i="18"/>
  <c r="Y278" i="17" s="1"/>
  <c r="S2111" i="18"/>
  <c r="T2124" i="18"/>
  <c r="O2143" i="18"/>
  <c r="S2138" i="18"/>
  <c r="R2213" i="18"/>
  <c r="AB486" i="17" s="1"/>
  <c r="O2241" i="18"/>
  <c r="S2236" i="18"/>
  <c r="Q2241" i="18"/>
  <c r="T2292" i="18"/>
  <c r="S2012" i="18"/>
  <c r="S2014" i="18"/>
  <c r="P2031" i="18"/>
  <c r="T2028" i="18"/>
  <c r="P2045" i="18"/>
  <c r="T2042" i="18"/>
  <c r="P2059" i="18"/>
  <c r="Z131" i="17" s="1"/>
  <c r="S2068" i="18"/>
  <c r="Q2073" i="18"/>
  <c r="AA132" i="17" s="1"/>
  <c r="T2097" i="18"/>
  <c r="S2098" i="18"/>
  <c r="P2129" i="18"/>
  <c r="Z279" i="17" s="1"/>
  <c r="T2126" i="18"/>
  <c r="R2157" i="18"/>
  <c r="T2154" i="18"/>
  <c r="O2171" i="18"/>
  <c r="Y383" i="17" s="1"/>
  <c r="T2168" i="18"/>
  <c r="O2185" i="18"/>
  <c r="Y384" i="17" s="1"/>
  <c r="T2180" i="18"/>
  <c r="R2185" i="18"/>
  <c r="AB384" i="17" s="1"/>
  <c r="O2199" i="18"/>
  <c r="Y385" i="17" s="1"/>
  <c r="T2196" i="18"/>
  <c r="T2210" i="18"/>
  <c r="O2227" i="18"/>
  <c r="P2241" i="18"/>
  <c r="R2241" i="18"/>
  <c r="R2255" i="18"/>
  <c r="T2251" i="18"/>
  <c r="T2252" i="18"/>
  <c r="R2269" i="18"/>
  <c r="S2266" i="18"/>
  <c r="O2283" i="18"/>
  <c r="S2279" i="18"/>
  <c r="P2297" i="18"/>
  <c r="T2294" i="18"/>
  <c r="O2311" i="18"/>
  <c r="T2308" i="18"/>
  <c r="S2306" i="18"/>
  <c r="S2308" i="18"/>
  <c r="T2306" i="18"/>
  <c r="B2255" i="18"/>
  <c r="T2250" i="18"/>
  <c r="S2264" i="18"/>
  <c r="S2293" i="18"/>
  <c r="S2251" i="18"/>
  <c r="S2255" i="18" s="1"/>
  <c r="H2248" i="18" s="1"/>
  <c r="T2264" i="18"/>
  <c r="S2278" i="18"/>
  <c r="S2280" i="18"/>
  <c r="T2278" i="18"/>
  <c r="B2213" i="18"/>
  <c r="T2194" i="18"/>
  <c r="Q2199" i="18"/>
  <c r="AA385" i="17" s="1"/>
  <c r="S2208" i="18"/>
  <c r="S2210" i="18"/>
  <c r="S2237" i="18"/>
  <c r="B2199" i="18"/>
  <c r="S2195" i="18"/>
  <c r="T2208" i="18"/>
  <c r="S2222" i="18"/>
  <c r="S2224" i="18"/>
  <c r="T2222" i="18"/>
  <c r="Q2143" i="18"/>
  <c r="S2152" i="18"/>
  <c r="S2157" i="18" s="1"/>
  <c r="S2181" i="18"/>
  <c r="B2143" i="18"/>
  <c r="S2139" i="18"/>
  <c r="T2152" i="18"/>
  <c r="S2166" i="18"/>
  <c r="S2168" i="18"/>
  <c r="T2166" i="18"/>
  <c r="Q2087" i="18"/>
  <c r="AA133" i="17" s="1"/>
  <c r="S2096" i="18"/>
  <c r="S2125" i="18"/>
  <c r="B2087" i="18"/>
  <c r="S2083" i="18"/>
  <c r="T2096" i="18"/>
  <c r="S2110" i="18"/>
  <c r="S2112" i="18"/>
  <c r="T2110" i="18"/>
  <c r="B2059" i="18"/>
  <c r="B2073" i="18"/>
  <c r="S2069" i="18"/>
  <c r="S2054" i="18"/>
  <c r="S2056" i="18"/>
  <c r="T2054" i="18"/>
  <c r="B2045" i="18"/>
  <c r="S2041" i="18"/>
  <c r="S2045" i="18" s="1"/>
  <c r="H2038" i="18" s="1"/>
  <c r="B2031" i="18"/>
  <c r="S2027" i="18"/>
  <c r="Q2017" i="18"/>
  <c r="T2013" i="18"/>
  <c r="T2012" i="18"/>
  <c r="P2017" i="18"/>
  <c r="T2014" i="18"/>
  <c r="B2017" i="18"/>
  <c r="Q2143" i="22"/>
  <c r="T2199" i="22"/>
  <c r="K2192" i="22" s="1"/>
  <c r="R2101" i="22"/>
  <c r="T2097" i="22"/>
  <c r="S2098" i="22"/>
  <c r="S2110" i="22"/>
  <c r="Q2115" i="22"/>
  <c r="S2124" i="22"/>
  <c r="Q2129" i="22"/>
  <c r="T2139" i="22"/>
  <c r="S2140" i="22"/>
  <c r="O2157" i="22"/>
  <c r="S2153" i="22"/>
  <c r="O2171" i="22"/>
  <c r="R2171" i="22"/>
  <c r="P2185" i="22"/>
  <c r="P2199" i="22"/>
  <c r="P2213" i="22"/>
  <c r="P2227" i="22"/>
  <c r="S2236" i="22"/>
  <c r="Q2241" i="22"/>
  <c r="T2251" i="22"/>
  <c r="S2252" i="22"/>
  <c r="P2269" i="22"/>
  <c r="T2280" i="22"/>
  <c r="T2308" i="22"/>
  <c r="T2336" i="22"/>
  <c r="R2353" i="22"/>
  <c r="S2349" i="22"/>
  <c r="S2350" i="22"/>
  <c r="O2367" i="22"/>
  <c r="T2363" i="22"/>
  <c r="P2381" i="22"/>
  <c r="S2390" i="22"/>
  <c r="Q2395" i="22"/>
  <c r="Q2101" i="22"/>
  <c r="Q2353" i="22"/>
  <c r="Q2409" i="22"/>
  <c r="T2096" i="22"/>
  <c r="T2138" i="22"/>
  <c r="R2143" i="22"/>
  <c r="T2154" i="22"/>
  <c r="T2168" i="22"/>
  <c r="S2180" i="22"/>
  <c r="Q2227" i="22"/>
  <c r="T2250" i="22"/>
  <c r="S2279" i="22"/>
  <c r="T2293" i="22"/>
  <c r="O2311" i="22"/>
  <c r="S2307" i="22"/>
  <c r="Q2325" i="22"/>
  <c r="T2321" i="22"/>
  <c r="S2335" i="22"/>
  <c r="Q2339" i="22"/>
  <c r="T2348" i="22"/>
  <c r="T2364" i="22"/>
  <c r="Q2381" i="22"/>
  <c r="T2404" i="22"/>
  <c r="T2420" i="22"/>
  <c r="T2084" i="22"/>
  <c r="P2101" i="22"/>
  <c r="T2098" i="22"/>
  <c r="O2115" i="22"/>
  <c r="T2110" i="22"/>
  <c r="T2111" i="22"/>
  <c r="O2129" i="22"/>
  <c r="T2124" i="22"/>
  <c r="T2129" i="22" s="1"/>
  <c r="K2122" i="22" s="1"/>
  <c r="P2143" i="22"/>
  <c r="S2152" i="22"/>
  <c r="Q2157" i="22"/>
  <c r="S2166" i="22"/>
  <c r="Q2171" i="22"/>
  <c r="R2185" i="22"/>
  <c r="S2181" i="22"/>
  <c r="S2182" i="22"/>
  <c r="Q2185" i="22"/>
  <c r="R2199" i="22"/>
  <c r="S2195" i="22"/>
  <c r="S2196" i="22"/>
  <c r="Q2199" i="22"/>
  <c r="R2213" i="22"/>
  <c r="S2209" i="22"/>
  <c r="S2210" i="22"/>
  <c r="Q2213" i="22"/>
  <c r="R2227" i="22"/>
  <c r="S2223" i="22"/>
  <c r="S2224" i="22"/>
  <c r="O2241" i="22"/>
  <c r="T2236" i="22"/>
  <c r="T2237" i="22"/>
  <c r="T2266" i="22"/>
  <c r="P2283" i="22"/>
  <c r="T2294" i="22"/>
  <c r="P2311" i="22"/>
  <c r="T2322" i="22"/>
  <c r="P2353" i="22"/>
  <c r="T2350" i="22"/>
  <c r="S2362" i="22"/>
  <c r="Q2367" i="22"/>
  <c r="R2381" i="22"/>
  <c r="T2377" i="22"/>
  <c r="T2381" i="22" s="1"/>
  <c r="K2374" i="22" s="1"/>
  <c r="S2378" i="22"/>
  <c r="O2395" i="22"/>
  <c r="T2390" i="22"/>
  <c r="T2391" i="22"/>
  <c r="P2409" i="22"/>
  <c r="T2406" i="22"/>
  <c r="S2418" i="22"/>
  <c r="Q2423" i="22"/>
  <c r="B2395" i="22"/>
  <c r="S2419" i="22"/>
  <c r="B2353" i="22"/>
  <c r="S2377" i="22"/>
  <c r="S2264" i="22"/>
  <c r="S2266" i="22"/>
  <c r="S2278" i="22"/>
  <c r="S2280" i="22"/>
  <c r="S2292" i="22"/>
  <c r="S2294" i="22"/>
  <c r="S2306" i="22"/>
  <c r="S2308" i="22"/>
  <c r="S2320" i="22"/>
  <c r="S2322" i="22"/>
  <c r="S2334" i="22"/>
  <c r="S2336" i="22"/>
  <c r="T2264" i="22"/>
  <c r="T2278" i="22"/>
  <c r="T2292" i="22"/>
  <c r="T2306" i="22"/>
  <c r="T2320" i="22"/>
  <c r="B2185" i="22"/>
  <c r="S2251" i="22"/>
  <c r="T2143" i="22"/>
  <c r="K2136" i="22" s="1"/>
  <c r="S2139" i="22"/>
  <c r="S2143" i="22" s="1"/>
  <c r="S2167" i="22"/>
  <c r="B2143" i="22"/>
  <c r="S2125" i="22"/>
  <c r="S2129" i="22" s="1"/>
  <c r="T2101" i="22"/>
  <c r="K2094" i="22" s="1"/>
  <c r="S2097" i="22"/>
  <c r="B2087" i="22"/>
  <c r="S2082" i="22"/>
  <c r="R2087" i="22"/>
  <c r="T2083" i="22"/>
  <c r="S2084" i="22"/>
  <c r="Q2087" i="22"/>
  <c r="T1831" i="18"/>
  <c r="S1832" i="18"/>
  <c r="T1830" i="18"/>
  <c r="T1858" i="22"/>
  <c r="T1817" i="18"/>
  <c r="T1816" i="18"/>
  <c r="T1900" i="18"/>
  <c r="T1902" i="18"/>
  <c r="T1971" i="22"/>
  <c r="T1916" i="22"/>
  <c r="S1914" i="22"/>
  <c r="R1933" i="18"/>
  <c r="R1919" i="18"/>
  <c r="T1998" i="22"/>
  <c r="T1984" i="22"/>
  <c r="T1818" i="22"/>
  <c r="P1779" i="18"/>
  <c r="T1846" i="18"/>
  <c r="T1844" i="18"/>
  <c r="P1709" i="18"/>
  <c r="T1705" i="18"/>
  <c r="O1751" i="22"/>
  <c r="T1860" i="18"/>
  <c r="T1858" i="18"/>
  <c r="T1874" i="18"/>
  <c r="T1872" i="18"/>
  <c r="R1891" i="18"/>
  <c r="T1886" i="18"/>
  <c r="S1676" i="18"/>
  <c r="R1695" i="22"/>
  <c r="T1998" i="18"/>
  <c r="T2000" i="18"/>
  <c r="R1877" i="18"/>
  <c r="S1900" i="18"/>
  <c r="S1874" i="18"/>
  <c r="P1905" i="18"/>
  <c r="R1905" i="18"/>
  <c r="O1891" i="18"/>
  <c r="T1888" i="18"/>
  <c r="O2003" i="18"/>
  <c r="T1999" i="18"/>
  <c r="R1765" i="18"/>
  <c r="P1807" i="18"/>
  <c r="S1775" i="18"/>
  <c r="S1831" i="18"/>
  <c r="S1844" i="18"/>
  <c r="Q1849" i="18"/>
  <c r="P1863" i="18"/>
  <c r="S1888" i="18"/>
  <c r="S1902" i="18"/>
  <c r="P2003" i="18"/>
  <c r="R1681" i="18"/>
  <c r="T1706" i="18"/>
  <c r="T1719" i="18"/>
  <c r="T1720" i="18"/>
  <c r="P1737" i="18"/>
  <c r="P1751" i="18"/>
  <c r="O1793" i="18"/>
  <c r="T1789" i="18"/>
  <c r="P1835" i="18"/>
  <c r="T1832" i="18"/>
  <c r="R1849" i="18"/>
  <c r="T1845" i="18"/>
  <c r="S1846" i="18"/>
  <c r="S1858" i="18"/>
  <c r="Q1863" i="18"/>
  <c r="O1877" i="18"/>
  <c r="S1872" i="18"/>
  <c r="T1873" i="18"/>
  <c r="S1998" i="18"/>
  <c r="R1947" i="18"/>
  <c r="O1709" i="18"/>
  <c r="S1732" i="18"/>
  <c r="T1733" i="18"/>
  <c r="S1734" i="18"/>
  <c r="T1747" i="18"/>
  <c r="P1793" i="18"/>
  <c r="S1830" i="18"/>
  <c r="Q1835" i="18"/>
  <c r="O1849" i="18"/>
  <c r="R1863" i="18"/>
  <c r="T1859" i="18"/>
  <c r="S1860" i="18"/>
  <c r="T1887" i="18"/>
  <c r="T1901" i="18"/>
  <c r="Q1905" i="18"/>
  <c r="S1914" i="18"/>
  <c r="T1915" i="18"/>
  <c r="S1916" i="18"/>
  <c r="S1928" i="18"/>
  <c r="T1929" i="18"/>
  <c r="S1930" i="18"/>
  <c r="S1942" i="18"/>
  <c r="T1943" i="18"/>
  <c r="S1944" i="18"/>
  <c r="S1956" i="18"/>
  <c r="T1957" i="18"/>
  <c r="S1958" i="18"/>
  <c r="S1970" i="18"/>
  <c r="T1971" i="18"/>
  <c r="S1972" i="18"/>
  <c r="S1984" i="18"/>
  <c r="T1985" i="18"/>
  <c r="S1986" i="18"/>
  <c r="R2003" i="18"/>
  <c r="S1999" i="18"/>
  <c r="S2000" i="18"/>
  <c r="Q2003" i="18"/>
  <c r="T1914" i="18"/>
  <c r="T1916" i="18"/>
  <c r="Q1919" i="18"/>
  <c r="T1928" i="18"/>
  <c r="T1930" i="18"/>
  <c r="Q1933" i="18"/>
  <c r="T1942" i="18"/>
  <c r="T1944" i="18"/>
  <c r="Q1947" i="18"/>
  <c r="T1956" i="18"/>
  <c r="T1958" i="18"/>
  <c r="Q1961" i="18"/>
  <c r="T1970" i="18"/>
  <c r="T1972" i="18"/>
  <c r="Q1975" i="18"/>
  <c r="T1984" i="18"/>
  <c r="T1986" i="18"/>
  <c r="Q1989" i="18"/>
  <c r="S1915" i="18"/>
  <c r="S1929" i="18"/>
  <c r="S1943" i="18"/>
  <c r="S1957" i="18"/>
  <c r="S1971" i="18"/>
  <c r="S1985" i="18"/>
  <c r="Q1877" i="18"/>
  <c r="Q1891" i="18"/>
  <c r="S1873" i="18"/>
  <c r="S1887" i="18"/>
  <c r="S1901" i="18"/>
  <c r="S1859" i="18"/>
  <c r="S1845" i="18"/>
  <c r="B1835" i="18"/>
  <c r="S1704" i="22"/>
  <c r="S1732" i="22"/>
  <c r="T1733" i="22"/>
  <c r="S1734" i="22"/>
  <c r="T1746" i="22"/>
  <c r="S1774" i="22"/>
  <c r="T1775" i="22"/>
  <c r="S1776" i="22"/>
  <c r="S1788" i="22"/>
  <c r="T1789" i="22"/>
  <c r="T1790" i="22"/>
  <c r="T1802" i="22"/>
  <c r="T1803" i="22"/>
  <c r="S1804" i="22"/>
  <c r="S1818" i="22"/>
  <c r="T1999" i="22"/>
  <c r="T2014" i="22"/>
  <c r="O1555" i="22"/>
  <c r="O1611" i="22"/>
  <c r="P1723" i="22"/>
  <c r="Q1345" i="22"/>
  <c r="O1793" i="22"/>
  <c r="T1830" i="22"/>
  <c r="T1832" i="22"/>
  <c r="T1845" i="22"/>
  <c r="S1846" i="22"/>
  <c r="O1947" i="22"/>
  <c r="S2026" i="22"/>
  <c r="T2041" i="22"/>
  <c r="T2042" i="22"/>
  <c r="T2056" i="22"/>
  <c r="T2068" i="22"/>
  <c r="T2069" i="22"/>
  <c r="S2070" i="22"/>
  <c r="T1788" i="22"/>
  <c r="O1863" i="22"/>
  <c r="T1860" i="22"/>
  <c r="T1901" i="22"/>
  <c r="T1902" i="22"/>
  <c r="S1928" i="22"/>
  <c r="T1930" i="22"/>
  <c r="S1942" i="22"/>
  <c r="T1718" i="22"/>
  <c r="T1747" i="22"/>
  <c r="T1748" i="22"/>
  <c r="Q1961" i="22"/>
  <c r="T1958" i="22"/>
  <c r="T1970" i="22"/>
  <c r="T1986" i="22"/>
  <c r="Q1681" i="18"/>
  <c r="T1677" i="18"/>
  <c r="S1678" i="18"/>
  <c r="O1695" i="18"/>
  <c r="T1690" i="18"/>
  <c r="Q1723" i="18"/>
  <c r="T1748" i="18"/>
  <c r="S1760" i="18"/>
  <c r="T1761" i="18"/>
  <c r="S1762" i="18"/>
  <c r="T1804" i="18"/>
  <c r="T1676" i="18"/>
  <c r="T1692" i="18"/>
  <c r="Q1709" i="18"/>
  <c r="T1732" i="18"/>
  <c r="S1746" i="18"/>
  <c r="P1765" i="18"/>
  <c r="T1760" i="18"/>
  <c r="R1793" i="18"/>
  <c r="S1802" i="18"/>
  <c r="T1818" i="18"/>
  <c r="P1681" i="18"/>
  <c r="T1678" i="18"/>
  <c r="S1690" i="18"/>
  <c r="Q1695" i="18"/>
  <c r="R1709" i="18"/>
  <c r="O1723" i="18"/>
  <c r="S1718" i="18"/>
  <c r="T1734" i="18"/>
  <c r="Q1737" i="18"/>
  <c r="S1748" i="18"/>
  <c r="T1762" i="18"/>
  <c r="Q1779" i="18"/>
  <c r="T1775" i="18"/>
  <c r="T1790" i="18"/>
  <c r="S1804" i="18"/>
  <c r="S1816" i="18"/>
  <c r="Q1821" i="18"/>
  <c r="B1681" i="18"/>
  <c r="B1695" i="18"/>
  <c r="T1821" i="18"/>
  <c r="K1814" i="18" s="1"/>
  <c r="B1751" i="18"/>
  <c r="T1746" i="18"/>
  <c r="S1761" i="18"/>
  <c r="S1788" i="18"/>
  <c r="S1790" i="18"/>
  <c r="T1802" i="18"/>
  <c r="S1817" i="18"/>
  <c r="S1747" i="18"/>
  <c r="S1774" i="18"/>
  <c r="S1776" i="18"/>
  <c r="T1788" i="18"/>
  <c r="S1803" i="18"/>
  <c r="T1774" i="18"/>
  <c r="S1704" i="18"/>
  <c r="S1706" i="18"/>
  <c r="T1718" i="18"/>
  <c r="S1733" i="18"/>
  <c r="S1737" i="18" s="1"/>
  <c r="H1730" i="18" s="1"/>
  <c r="T1704" i="18"/>
  <c r="S1719" i="18"/>
  <c r="S1691" i="18"/>
  <c r="S1695" i="18" s="1"/>
  <c r="H1688" i="18" s="1"/>
  <c r="S1677" i="18"/>
  <c r="P1709" i="22"/>
  <c r="O1723" i="22"/>
  <c r="R1723" i="22"/>
  <c r="T1720" i="22"/>
  <c r="S1760" i="22"/>
  <c r="S1761" i="22"/>
  <c r="S1762" i="22"/>
  <c r="T1816" i="22"/>
  <c r="T1817" i="22"/>
  <c r="S1832" i="22"/>
  <c r="P1863" i="22"/>
  <c r="T1887" i="22"/>
  <c r="T1888" i="22"/>
  <c r="S1900" i="22"/>
  <c r="T1929" i="22"/>
  <c r="O1961" i="22"/>
  <c r="T1957" i="22"/>
  <c r="Q1975" i="22"/>
  <c r="T1972" i="22"/>
  <c r="T2028" i="22"/>
  <c r="T2040" i="22"/>
  <c r="S2054" i="22"/>
  <c r="T1804" i="22"/>
  <c r="O1849" i="22"/>
  <c r="S1844" i="22"/>
  <c r="R2059" i="22"/>
  <c r="P1751" i="22"/>
  <c r="T1762" i="22"/>
  <c r="Q1835" i="22"/>
  <c r="T1844" i="22"/>
  <c r="S1872" i="22"/>
  <c r="S1874" i="22"/>
  <c r="T1915" i="22"/>
  <c r="T1943" i="22"/>
  <c r="O1989" i="22"/>
  <c r="T1985" i="22"/>
  <c r="T2000" i="22"/>
  <c r="S2013" i="22"/>
  <c r="S2014" i="22"/>
  <c r="Q1793" i="22"/>
  <c r="Q1947" i="22"/>
  <c r="Q2059" i="22"/>
  <c r="Q1765" i="22"/>
  <c r="S1802" i="22"/>
  <c r="Q1807" i="22"/>
  <c r="Q1877" i="22"/>
  <c r="S1888" i="22"/>
  <c r="Q1891" i="22"/>
  <c r="R1905" i="22"/>
  <c r="S1902" i="22"/>
  <c r="Q1905" i="22"/>
  <c r="R1919" i="22"/>
  <c r="S1916" i="22"/>
  <c r="Q1919" i="22"/>
  <c r="R1933" i="22"/>
  <c r="S1930" i="22"/>
  <c r="Q1933" i="22"/>
  <c r="R1947" i="22"/>
  <c r="S1944" i="22"/>
  <c r="P1961" i="22"/>
  <c r="P1975" i="22"/>
  <c r="P1989" i="22"/>
  <c r="P2003" i="22"/>
  <c r="S2012" i="22"/>
  <c r="Q2017" i="22"/>
  <c r="R2031" i="22"/>
  <c r="T2027" i="22"/>
  <c r="S2028" i="22"/>
  <c r="S2040" i="22"/>
  <c r="Q2045" i="22"/>
  <c r="T2055" i="22"/>
  <c r="S2056" i="22"/>
  <c r="O2073" i="22"/>
  <c r="R2073" i="22"/>
  <c r="Q1779" i="22"/>
  <c r="Q2031" i="22"/>
  <c r="Q1709" i="22"/>
  <c r="S1718" i="22"/>
  <c r="Q1723" i="22"/>
  <c r="T1732" i="22"/>
  <c r="S1746" i="22"/>
  <c r="Q1751" i="22"/>
  <c r="T1774" i="22"/>
  <c r="S1790" i="22"/>
  <c r="P1807" i="22"/>
  <c r="O1821" i="22"/>
  <c r="S1816" i="22"/>
  <c r="Q1821" i="22"/>
  <c r="R1835" i="22"/>
  <c r="T1846" i="22"/>
  <c r="S1858" i="22"/>
  <c r="Q1863" i="22"/>
  <c r="T1872" i="22"/>
  <c r="T1873" i="22"/>
  <c r="T1886" i="22"/>
  <c r="T1900" i="22"/>
  <c r="T1914" i="22"/>
  <c r="T1928" i="22"/>
  <c r="T1942" i="22"/>
  <c r="S1956" i="22"/>
  <c r="S1970" i="22"/>
  <c r="S1984" i="22"/>
  <c r="S1998" i="22"/>
  <c r="Q2003" i="22"/>
  <c r="T2026" i="22"/>
  <c r="S2042" i="22"/>
  <c r="T2054" i="22"/>
  <c r="T2070" i="22"/>
  <c r="Q1737" i="22"/>
  <c r="R1709" i="22"/>
  <c r="T1705" i="22"/>
  <c r="S1706" i="22"/>
  <c r="T1719" i="22"/>
  <c r="S1720" i="22"/>
  <c r="P1737" i="22"/>
  <c r="T1734" i="22"/>
  <c r="R1751" i="22"/>
  <c r="S1748" i="22"/>
  <c r="O1765" i="22"/>
  <c r="T1760" i="22"/>
  <c r="T1761" i="22"/>
  <c r="P1779" i="22"/>
  <c r="T1776" i="22"/>
  <c r="T1779" i="22" s="1"/>
  <c r="K1772" i="22" s="1"/>
  <c r="R1793" i="22"/>
  <c r="O1835" i="22"/>
  <c r="S1830" i="22"/>
  <c r="T1831" i="22"/>
  <c r="R1849" i="22"/>
  <c r="R1863" i="22"/>
  <c r="T1859" i="22"/>
  <c r="T1863" i="22" s="1"/>
  <c r="K1856" i="22" s="1"/>
  <c r="S1860" i="22"/>
  <c r="P1877" i="22"/>
  <c r="T1874" i="22"/>
  <c r="P1891" i="22"/>
  <c r="P1905" i="22"/>
  <c r="P1919" i="22"/>
  <c r="P1933" i="22"/>
  <c r="P1947" i="22"/>
  <c r="R1961" i="22"/>
  <c r="S1958" i="22"/>
  <c r="R1975" i="22"/>
  <c r="S1972" i="22"/>
  <c r="R1989" i="22"/>
  <c r="S1986" i="22"/>
  <c r="Q1989" i="22"/>
  <c r="R2003" i="22"/>
  <c r="S1999" i="22"/>
  <c r="S2000" i="22"/>
  <c r="O2017" i="22"/>
  <c r="T2012" i="22"/>
  <c r="T2013" i="22"/>
  <c r="P2031" i="22"/>
  <c r="O2045" i="22"/>
  <c r="S2041" i="22"/>
  <c r="P2059" i="22"/>
  <c r="S2068" i="22"/>
  <c r="Q2073" i="22"/>
  <c r="T2059" i="22"/>
  <c r="K2052" i="22" s="1"/>
  <c r="R2045" i="22"/>
  <c r="S2055" i="22"/>
  <c r="S2069" i="22"/>
  <c r="S1957" i="22"/>
  <c r="S1971" i="22"/>
  <c r="S1985" i="22"/>
  <c r="S2027" i="22"/>
  <c r="S1873" i="22"/>
  <c r="S1887" i="22"/>
  <c r="S1901" i="22"/>
  <c r="S1915" i="22"/>
  <c r="S1929" i="22"/>
  <c r="S1943" i="22"/>
  <c r="S1947" i="22" s="1"/>
  <c r="S1789" i="22"/>
  <c r="S1803" i="22"/>
  <c r="S1817" i="22"/>
  <c r="S1821" i="22" s="1"/>
  <c r="S1831" i="22"/>
  <c r="S1845" i="22"/>
  <c r="S1859" i="22"/>
  <c r="S1747" i="22"/>
  <c r="S1775" i="22"/>
  <c r="S1733" i="22"/>
  <c r="S1719" i="22"/>
  <c r="B1709" i="22"/>
  <c r="T1704" i="22"/>
  <c r="T1706" i="22"/>
  <c r="S1705" i="22"/>
  <c r="O1653" i="18"/>
  <c r="P1303" i="18"/>
  <c r="P1247" i="18"/>
  <c r="P1583" i="18"/>
  <c r="P1093" i="18"/>
  <c r="S1229" i="18"/>
  <c r="S1649" i="18"/>
  <c r="T1340" i="18"/>
  <c r="R1359" i="18"/>
  <c r="Q1359" i="18"/>
  <c r="R1373" i="18"/>
  <c r="P1387" i="18"/>
  <c r="S1384" i="18"/>
  <c r="S1382" i="18"/>
  <c r="T1496" i="22"/>
  <c r="O1499" i="22"/>
  <c r="P1499" i="22"/>
  <c r="R1485" i="22"/>
  <c r="P1513" i="22"/>
  <c r="Q1513" i="22"/>
  <c r="R1513" i="22"/>
  <c r="R1345" i="22"/>
  <c r="R1415" i="22"/>
  <c r="P1401" i="22"/>
  <c r="Q1401" i="22"/>
  <c r="R1401" i="22"/>
  <c r="Q1331" i="22"/>
  <c r="P1331" i="22"/>
  <c r="R1303" i="22"/>
  <c r="Q1303" i="22"/>
  <c r="R1289" i="22"/>
  <c r="R1275" i="22"/>
  <c r="O1275" i="22"/>
  <c r="P1317" i="22"/>
  <c r="O1275" i="18"/>
  <c r="R1289" i="18"/>
  <c r="Q1261" i="18"/>
  <c r="O1261" i="18"/>
  <c r="R1247" i="18"/>
  <c r="T1452" i="18"/>
  <c r="S1314" i="18"/>
  <c r="R1527" i="22"/>
  <c r="Q1485" i="18"/>
  <c r="R1499" i="18"/>
  <c r="Q1499" i="18"/>
  <c r="S1536" i="22"/>
  <c r="Q1541" i="18"/>
  <c r="O1205" i="18"/>
  <c r="R1205" i="18"/>
  <c r="R1191" i="18"/>
  <c r="T1173" i="18"/>
  <c r="O1233" i="22"/>
  <c r="Q1219" i="22"/>
  <c r="R1555" i="22"/>
  <c r="Q1429" i="18"/>
  <c r="T1425" i="18"/>
  <c r="P1471" i="22"/>
  <c r="S1466" i="22"/>
  <c r="P1261" i="22"/>
  <c r="R1261" i="22"/>
  <c r="R1583" i="18"/>
  <c r="S1650" i="22"/>
  <c r="T1635" i="22"/>
  <c r="S1636" i="22"/>
  <c r="T1622" i="22"/>
  <c r="T1090" i="18"/>
  <c r="T1552" i="18"/>
  <c r="S1566" i="18"/>
  <c r="R1121" i="18"/>
  <c r="O1121" i="18"/>
  <c r="R1149" i="22"/>
  <c r="O1107" i="18"/>
  <c r="O1177" i="18"/>
  <c r="T1174" i="18"/>
  <c r="T1214" i="18"/>
  <c r="T1244" i="18"/>
  <c r="T1272" i="18"/>
  <c r="T1342" i="18"/>
  <c r="T1468" i="18"/>
  <c r="S1481" i="18"/>
  <c r="S1508" i="18"/>
  <c r="T1594" i="18"/>
  <c r="S1607" i="18"/>
  <c r="T1620" i="18"/>
  <c r="T1621" i="18"/>
  <c r="S1622" i="18"/>
  <c r="T1144" i="18"/>
  <c r="T1145" i="18"/>
  <c r="S1663" i="18"/>
  <c r="P1149" i="18"/>
  <c r="P1177" i="18"/>
  <c r="T1215" i="18"/>
  <c r="T1285" i="18"/>
  <c r="O1429" i="18"/>
  <c r="T1466" i="18"/>
  <c r="T1496" i="18"/>
  <c r="T1524" i="18"/>
  <c r="T1537" i="18"/>
  <c r="T1538" i="18"/>
  <c r="T1551" i="18"/>
  <c r="T1664" i="18"/>
  <c r="S1355" i="18"/>
  <c r="T1369" i="18"/>
  <c r="T1158" i="18"/>
  <c r="T1187" i="18"/>
  <c r="T1188" i="18"/>
  <c r="T1200" i="18"/>
  <c r="P1233" i="18"/>
  <c r="S1396" i="18"/>
  <c r="S1397" i="18"/>
  <c r="S1398" i="18"/>
  <c r="S1411" i="18"/>
  <c r="T1412" i="18"/>
  <c r="P1513" i="18"/>
  <c r="S1593" i="18"/>
  <c r="Q1653" i="18"/>
  <c r="S1088" i="18"/>
  <c r="S1090" i="18"/>
  <c r="S1102" i="18"/>
  <c r="S1103" i="18"/>
  <c r="S1104" i="18"/>
  <c r="O1149" i="18"/>
  <c r="S1144" i="18"/>
  <c r="T1146" i="18"/>
  <c r="T1201" i="18"/>
  <c r="S1202" i="18"/>
  <c r="O1247" i="18"/>
  <c r="P1317" i="18"/>
  <c r="T1341" i="18"/>
  <c r="T1397" i="18"/>
  <c r="P1443" i="18"/>
  <c r="T1467" i="18"/>
  <c r="T1522" i="18"/>
  <c r="T1523" i="18"/>
  <c r="P1569" i="18"/>
  <c r="S1608" i="18"/>
  <c r="S1634" i="18"/>
  <c r="T1635" i="18"/>
  <c r="S1636" i="18"/>
  <c r="R1667" i="18"/>
  <c r="S1664" i="18"/>
  <c r="S1116" i="18"/>
  <c r="T1117" i="18"/>
  <c r="S1118" i="18"/>
  <c r="T1159" i="18"/>
  <c r="S1160" i="18"/>
  <c r="Q1177" i="18"/>
  <c r="S1188" i="18"/>
  <c r="T1216" i="18"/>
  <c r="Q1233" i="18"/>
  <c r="T1229" i="18"/>
  <c r="P1261" i="18"/>
  <c r="T1313" i="18"/>
  <c r="T1314" i="18"/>
  <c r="S1370" i="18"/>
  <c r="T1398" i="18"/>
  <c r="S1438" i="18"/>
  <c r="T1439" i="18"/>
  <c r="T1440" i="18"/>
  <c r="S1495" i="18"/>
  <c r="T1565" i="18"/>
  <c r="T1566" i="18"/>
  <c r="O1611" i="18"/>
  <c r="T1622" i="18"/>
  <c r="T1649" i="18"/>
  <c r="T1663" i="18"/>
  <c r="O1499" i="18"/>
  <c r="S1131" i="18"/>
  <c r="T1132" i="18"/>
  <c r="P1191" i="18"/>
  <c r="O1219" i="18"/>
  <c r="R1233" i="18"/>
  <c r="S1242" i="18"/>
  <c r="S1243" i="18"/>
  <c r="S1244" i="18"/>
  <c r="T1257" i="18"/>
  <c r="T1258" i="18"/>
  <c r="S1270" i="18"/>
  <c r="S1271" i="18"/>
  <c r="S1272" i="18"/>
  <c r="T1326" i="18"/>
  <c r="T1327" i="18"/>
  <c r="S1328" i="18"/>
  <c r="P1359" i="18"/>
  <c r="T1454" i="18"/>
  <c r="S1510" i="18"/>
  <c r="O1555" i="18"/>
  <c r="T1578" i="18"/>
  <c r="T1579" i="18"/>
  <c r="S1580" i="18"/>
  <c r="T1593" i="18"/>
  <c r="T1650" i="18"/>
  <c r="P1667" i="18"/>
  <c r="Q1653" i="22"/>
  <c r="S1187" i="22"/>
  <c r="T1188" i="22"/>
  <c r="S1312" i="22"/>
  <c r="T1382" i="22"/>
  <c r="S1229" i="22"/>
  <c r="T1243" i="22"/>
  <c r="T1356" i="22"/>
  <c r="S1368" i="22"/>
  <c r="S1370" i="22"/>
  <c r="T1691" i="22"/>
  <c r="O1149" i="22"/>
  <c r="O1387" i="22"/>
  <c r="R1387" i="22"/>
  <c r="T1384" i="22"/>
  <c r="T1438" i="22"/>
  <c r="Q1625" i="22"/>
  <c r="P1695" i="22"/>
  <c r="S1172" i="22"/>
  <c r="T1174" i="22"/>
  <c r="T1244" i="22"/>
  <c r="S1271" i="22"/>
  <c r="S1285" i="22"/>
  <c r="S1300" i="22"/>
  <c r="P1387" i="22"/>
  <c r="O1443" i="22"/>
  <c r="S1439" i="22"/>
  <c r="S1453" i="22"/>
  <c r="T1495" i="22"/>
  <c r="P1597" i="22"/>
  <c r="T1692" i="22"/>
  <c r="R1611" i="22"/>
  <c r="T1145" i="22"/>
  <c r="T1146" i="22"/>
  <c r="S1160" i="22"/>
  <c r="S1202" i="22"/>
  <c r="T1215" i="22"/>
  <c r="O1317" i="22"/>
  <c r="S1314" i="22"/>
  <c r="T1328" i="22"/>
  <c r="T1412" i="22"/>
  <c r="T1424" i="22"/>
  <c r="T1425" i="22"/>
  <c r="O1541" i="22"/>
  <c r="R1541" i="22"/>
  <c r="S1565" i="22"/>
  <c r="T1300" i="18"/>
  <c r="Q1303" i="18"/>
  <c r="T1299" i="18"/>
  <c r="P1219" i="18"/>
  <c r="Q1247" i="18"/>
  <c r="Q1275" i="18"/>
  <c r="T1286" i="18"/>
  <c r="T1355" i="18"/>
  <c r="T1370" i="18"/>
  <c r="Q1387" i="18"/>
  <c r="S1425" i="18"/>
  <c r="P1457" i="18"/>
  <c r="S1466" i="18"/>
  <c r="T1481" i="18"/>
  <c r="S1496" i="18"/>
  <c r="S1522" i="18"/>
  <c r="Q1527" i="18"/>
  <c r="S1620" i="18"/>
  <c r="Q1401" i="18"/>
  <c r="R1163" i="18"/>
  <c r="T1102" i="18"/>
  <c r="T1103" i="18"/>
  <c r="T1116" i="18"/>
  <c r="T1131" i="18"/>
  <c r="S1132" i="18"/>
  <c r="S1146" i="18"/>
  <c r="T1160" i="18"/>
  <c r="S1173" i="18"/>
  <c r="O1191" i="18"/>
  <c r="S1186" i="18"/>
  <c r="P1205" i="18"/>
  <c r="T1202" i="18"/>
  <c r="S1214" i="18"/>
  <c r="S1256" i="18"/>
  <c r="T1270" i="18"/>
  <c r="T1271" i="18"/>
  <c r="O1289" i="18"/>
  <c r="S1285" i="18"/>
  <c r="S1299" i="18"/>
  <c r="O1317" i="18"/>
  <c r="S1312" i="18"/>
  <c r="P1331" i="18"/>
  <c r="T1328" i="18"/>
  <c r="S1340" i="18"/>
  <c r="Q1345" i="18"/>
  <c r="T1356" i="18"/>
  <c r="P1373" i="18"/>
  <c r="R1387" i="18"/>
  <c r="T1383" i="18"/>
  <c r="T1384" i="18"/>
  <c r="O1401" i="18"/>
  <c r="T1396" i="18"/>
  <c r="P1415" i="18"/>
  <c r="R1429" i="18"/>
  <c r="T1426" i="18"/>
  <c r="S1440" i="18"/>
  <c r="S1452" i="18"/>
  <c r="Q1457" i="18"/>
  <c r="R1471" i="18"/>
  <c r="S1467" i="18"/>
  <c r="S1468" i="18"/>
  <c r="Q1471" i="18"/>
  <c r="T1482" i="18"/>
  <c r="T1495" i="18"/>
  <c r="Q1513" i="18"/>
  <c r="S1523" i="18"/>
  <c r="S1524" i="18"/>
  <c r="S1537" i="18"/>
  <c r="S1551" i="18"/>
  <c r="S1564" i="18"/>
  <c r="T1580" i="18"/>
  <c r="Q1597" i="18"/>
  <c r="T1608" i="18"/>
  <c r="T1634" i="18"/>
  <c r="R1639" i="18"/>
  <c r="Q1107" i="18"/>
  <c r="Q1121" i="18"/>
  <c r="Q1135" i="18"/>
  <c r="O1597" i="18"/>
  <c r="P1611" i="18"/>
  <c r="Q1639" i="18"/>
  <c r="Q1093" i="18"/>
  <c r="O1093" i="18"/>
  <c r="T1088" i="18"/>
  <c r="R1093" i="18"/>
  <c r="P1107" i="18"/>
  <c r="T1104" i="18"/>
  <c r="P1121" i="18"/>
  <c r="T1118" i="18"/>
  <c r="P1135" i="18"/>
  <c r="R1149" i="18"/>
  <c r="S1158" i="18"/>
  <c r="Q1163" i="18"/>
  <c r="R1177" i="18"/>
  <c r="S1174" i="18"/>
  <c r="S1200" i="18"/>
  <c r="Q1205" i="18"/>
  <c r="R1219" i="18"/>
  <c r="S1215" i="18"/>
  <c r="S1216" i="18"/>
  <c r="Q1219" i="18"/>
  <c r="T1230" i="18"/>
  <c r="T1243" i="18"/>
  <c r="S1258" i="18"/>
  <c r="P1275" i="18"/>
  <c r="P1289" i="18"/>
  <c r="R1303" i="18"/>
  <c r="S1300" i="18"/>
  <c r="S1326" i="18"/>
  <c r="Q1331" i="18"/>
  <c r="R1345" i="18"/>
  <c r="S1341" i="18"/>
  <c r="S1342" i="18"/>
  <c r="O1359" i="18"/>
  <c r="Q1373" i="18"/>
  <c r="S1369" i="18"/>
  <c r="O1387" i="18"/>
  <c r="P1401" i="18"/>
  <c r="Q1415" i="18"/>
  <c r="T1411" i="18"/>
  <c r="Q1443" i="18"/>
  <c r="R1457" i="18"/>
  <c r="T1453" i="18"/>
  <c r="S1454" i="18"/>
  <c r="O1485" i="18"/>
  <c r="P1499" i="18"/>
  <c r="R1513" i="18"/>
  <c r="T1509" i="18"/>
  <c r="T1510" i="18"/>
  <c r="O1527" i="18"/>
  <c r="P1541" i="18"/>
  <c r="R1555" i="18"/>
  <c r="S1552" i="18"/>
  <c r="S1578" i="18"/>
  <c r="Q1583" i="18"/>
  <c r="T1607" i="18"/>
  <c r="P1639" i="18"/>
  <c r="T1636" i="18"/>
  <c r="S1662" i="18"/>
  <c r="S1648" i="18"/>
  <c r="S1650" i="18"/>
  <c r="T1662" i="18"/>
  <c r="T1648" i="18"/>
  <c r="B1597" i="18"/>
  <c r="S1606" i="18"/>
  <c r="Q1625" i="18"/>
  <c r="S1635" i="18"/>
  <c r="S1592" i="18"/>
  <c r="S1594" i="18"/>
  <c r="T1606" i="18"/>
  <c r="S1621" i="18"/>
  <c r="T1592" i="18"/>
  <c r="B1471" i="18"/>
  <c r="B1499" i="18"/>
  <c r="S1494" i="18"/>
  <c r="T1508" i="18"/>
  <c r="S1550" i="18"/>
  <c r="T1564" i="18"/>
  <c r="S1579" i="18"/>
  <c r="S1480" i="18"/>
  <c r="S1482" i="18"/>
  <c r="T1494" i="18"/>
  <c r="S1509" i="18"/>
  <c r="S1536" i="18"/>
  <c r="S1538" i="18"/>
  <c r="T1550" i="18"/>
  <c r="S1565" i="18"/>
  <c r="T1480" i="18"/>
  <c r="T1536" i="18"/>
  <c r="B1345" i="18"/>
  <c r="B1359" i="18"/>
  <c r="S1368" i="18"/>
  <c r="T1382" i="18"/>
  <c r="S1424" i="18"/>
  <c r="S1426" i="18"/>
  <c r="T1438" i="18"/>
  <c r="S1453" i="18"/>
  <c r="S1354" i="18"/>
  <c r="S1356" i="18"/>
  <c r="T1368" i="18"/>
  <c r="S1383" i="18"/>
  <c r="S1410" i="18"/>
  <c r="S1412" i="18"/>
  <c r="T1424" i="18"/>
  <c r="S1439" i="18"/>
  <c r="T1354" i="18"/>
  <c r="T1410" i="18"/>
  <c r="B1219" i="18"/>
  <c r="T1256" i="18"/>
  <c r="S1298" i="18"/>
  <c r="T1312" i="18"/>
  <c r="S1327" i="18"/>
  <c r="S1228" i="18"/>
  <c r="S1230" i="18"/>
  <c r="T1242" i="18"/>
  <c r="S1257" i="18"/>
  <c r="S1284" i="18"/>
  <c r="S1286" i="18"/>
  <c r="T1298" i="18"/>
  <c r="S1313" i="18"/>
  <c r="T1228" i="18"/>
  <c r="T1284" i="18"/>
  <c r="B1177" i="18"/>
  <c r="S1172" i="18"/>
  <c r="T1186" i="18"/>
  <c r="S1201" i="18"/>
  <c r="T1172" i="18"/>
  <c r="S1187" i="18"/>
  <c r="B1149" i="18"/>
  <c r="S1130" i="18"/>
  <c r="S1159" i="18"/>
  <c r="T1130" i="18"/>
  <c r="S1145" i="18"/>
  <c r="Q1149" i="18"/>
  <c r="S1117" i="18"/>
  <c r="B1093" i="18"/>
  <c r="T1089" i="18"/>
  <c r="S1089" i="18"/>
  <c r="O1527" i="22"/>
  <c r="O1247" i="22"/>
  <c r="T1580" i="22"/>
  <c r="S1146" i="22"/>
  <c r="S1174" i="22"/>
  <c r="S1186" i="22"/>
  <c r="T1230" i="22"/>
  <c r="T1355" i="22"/>
  <c r="O1415" i="22"/>
  <c r="O1429" i="22"/>
  <c r="S1424" i="22"/>
  <c r="O1471" i="22"/>
  <c r="Q1471" i="22"/>
  <c r="S1522" i="22"/>
  <c r="S1524" i="22"/>
  <c r="P1541" i="22"/>
  <c r="P1569" i="22"/>
  <c r="O1583" i="22"/>
  <c r="Q1583" i="22"/>
  <c r="S1607" i="22"/>
  <c r="O1639" i="22"/>
  <c r="T1663" i="22"/>
  <c r="S1664" i="22"/>
  <c r="S1692" i="22"/>
  <c r="O1303" i="22"/>
  <c r="P1485" i="22"/>
  <c r="S1144" i="22"/>
  <c r="T1468" i="22"/>
  <c r="O1681" i="22"/>
  <c r="S1690" i="22"/>
  <c r="P1149" i="22"/>
  <c r="T1160" i="22"/>
  <c r="P1205" i="22"/>
  <c r="T1257" i="22"/>
  <c r="P1289" i="22"/>
  <c r="S1397" i="22"/>
  <c r="P1429" i="22"/>
  <c r="T1551" i="22"/>
  <c r="T1678" i="22"/>
  <c r="Q1695" i="22"/>
  <c r="S1272" i="22"/>
  <c r="T1272" i="22"/>
  <c r="S1326" i="22"/>
  <c r="T1326" i="22"/>
  <c r="T1426" i="22"/>
  <c r="S1426" i="22"/>
  <c r="S1467" i="22"/>
  <c r="T1467" i="22"/>
  <c r="S1494" i="22"/>
  <c r="T1494" i="22"/>
  <c r="Q1499" i="22"/>
  <c r="S1523" i="22"/>
  <c r="T1523" i="22"/>
  <c r="S1552" i="22"/>
  <c r="T1552" i="22"/>
  <c r="Q1597" i="22"/>
  <c r="S1592" i="22"/>
  <c r="T1594" i="22"/>
  <c r="S1594" i="22"/>
  <c r="T1621" i="22"/>
  <c r="S1621" i="22"/>
  <c r="Q1191" i="22"/>
  <c r="S1662" i="22"/>
  <c r="T1662" i="22"/>
  <c r="T1144" i="22"/>
  <c r="S1158" i="22"/>
  <c r="T1158" i="22"/>
  <c r="R1177" i="22"/>
  <c r="O1191" i="22"/>
  <c r="T1186" i="22"/>
  <c r="O1205" i="22"/>
  <c r="S1200" i="22"/>
  <c r="T1270" i="22"/>
  <c r="T1271" i="22"/>
  <c r="S1356" i="22"/>
  <c r="T1370" i="22"/>
  <c r="T1550" i="22"/>
  <c r="Q1667" i="22"/>
  <c r="T1677" i="22"/>
  <c r="S1677" i="22"/>
  <c r="T1172" i="22"/>
  <c r="P1191" i="22"/>
  <c r="S1214" i="22"/>
  <c r="T1214" i="22"/>
  <c r="S1216" i="22"/>
  <c r="T1216" i="22"/>
  <c r="Q1261" i="22"/>
  <c r="S1256" i="22"/>
  <c r="T1258" i="22"/>
  <c r="S1258" i="22"/>
  <c r="O1289" i="22"/>
  <c r="S1299" i="22"/>
  <c r="T1299" i="22"/>
  <c r="T1341" i="22"/>
  <c r="S1341" i="22"/>
  <c r="T1368" i="22"/>
  <c r="T1397" i="22"/>
  <c r="S1411" i="22"/>
  <c r="T1411" i="22"/>
  <c r="T1439" i="22"/>
  <c r="S1440" i="22"/>
  <c r="T1440" i="22"/>
  <c r="Q1485" i="22"/>
  <c r="S1480" i="22"/>
  <c r="T1481" i="22"/>
  <c r="S1481" i="22"/>
  <c r="T1509" i="22"/>
  <c r="S1509" i="22"/>
  <c r="Q1527" i="22"/>
  <c r="T1537" i="22"/>
  <c r="T1538" i="22"/>
  <c r="S1538" i="22"/>
  <c r="O1569" i="22"/>
  <c r="S1579" i="22"/>
  <c r="T1579" i="22"/>
  <c r="S1606" i="22"/>
  <c r="T1606" i="22"/>
  <c r="S1608" i="22"/>
  <c r="T1608" i="22"/>
  <c r="T1636" i="22"/>
  <c r="O1163" i="22"/>
  <c r="T1159" i="22"/>
  <c r="O1177" i="22"/>
  <c r="T1173" i="22"/>
  <c r="T1187" i="22"/>
  <c r="S1188" i="22"/>
  <c r="S1191" i="22" s="1"/>
  <c r="R1205" i="22"/>
  <c r="T1201" i="22"/>
  <c r="T1202" i="22"/>
  <c r="O1219" i="22"/>
  <c r="Q1247" i="22"/>
  <c r="S1243" i="22"/>
  <c r="O1261" i="22"/>
  <c r="P1275" i="22"/>
  <c r="Q1289" i="22"/>
  <c r="T1285" i="22"/>
  <c r="T1300" i="22"/>
  <c r="Q1317" i="22"/>
  <c r="R1331" i="22"/>
  <c r="T1327" i="22"/>
  <c r="S1328" i="22"/>
  <c r="O1345" i="22"/>
  <c r="T1342" i="22"/>
  <c r="P1359" i="22"/>
  <c r="R1373" i="22"/>
  <c r="S1382" i="22"/>
  <c r="Q1387" i="22"/>
  <c r="S1412" i="22"/>
  <c r="P1443" i="22"/>
  <c r="Q1457" i="22"/>
  <c r="T1453" i="22"/>
  <c r="R1471" i="22"/>
  <c r="S1468" i="22"/>
  <c r="O1485" i="22"/>
  <c r="T1482" i="22"/>
  <c r="R1499" i="22"/>
  <c r="S1495" i="22"/>
  <c r="S1496" i="22"/>
  <c r="T1510" i="22"/>
  <c r="T1524" i="22"/>
  <c r="P1555" i="22"/>
  <c r="Q1569" i="22"/>
  <c r="T1565" i="22"/>
  <c r="R1583" i="22"/>
  <c r="S1580" i="22"/>
  <c r="O1597" i="22"/>
  <c r="T1607" i="22"/>
  <c r="O1625" i="22"/>
  <c r="P1639" i="22"/>
  <c r="R1653" i="22"/>
  <c r="T1649" i="22"/>
  <c r="T1650" i="22"/>
  <c r="O1667" i="22"/>
  <c r="P1219" i="22"/>
  <c r="Q1233" i="22"/>
  <c r="T1229" i="22"/>
  <c r="R1247" i="22"/>
  <c r="S1244" i="22"/>
  <c r="S1270" i="22"/>
  <c r="Q1275" i="22"/>
  <c r="T1286" i="22"/>
  <c r="P1303" i="22"/>
  <c r="R1317" i="22"/>
  <c r="T1313" i="22"/>
  <c r="T1314" i="22"/>
  <c r="O1331" i="22"/>
  <c r="P1345" i="22"/>
  <c r="Q1359" i="22"/>
  <c r="S1355" i="22"/>
  <c r="O1373" i="22"/>
  <c r="T1369" i="22"/>
  <c r="T1383" i="22"/>
  <c r="S1384" i="22"/>
  <c r="O1401" i="22"/>
  <c r="T1398" i="22"/>
  <c r="P1415" i="22"/>
  <c r="R1429" i="22"/>
  <c r="S1438" i="22"/>
  <c r="Q1443" i="22"/>
  <c r="T1454" i="22"/>
  <c r="O1513" i="22"/>
  <c r="P1527" i="22"/>
  <c r="Q1541" i="22"/>
  <c r="S1550" i="22"/>
  <c r="Q1555" i="22"/>
  <c r="T1566" i="22"/>
  <c r="P1611" i="22"/>
  <c r="Q1639" i="22"/>
  <c r="S1635" i="22"/>
  <c r="O1653" i="22"/>
  <c r="S1648" i="22"/>
  <c r="P1667" i="22"/>
  <c r="T1664" i="22"/>
  <c r="P1681" i="22"/>
  <c r="B1681" i="22"/>
  <c r="S1676" i="22"/>
  <c r="S1678" i="22"/>
  <c r="T1690" i="22"/>
  <c r="T1676" i="22"/>
  <c r="S1691" i="22"/>
  <c r="B1583" i="22"/>
  <c r="T1592" i="22"/>
  <c r="S1634" i="22"/>
  <c r="T1648" i="22"/>
  <c r="S1663" i="22"/>
  <c r="S1564" i="22"/>
  <c r="S1566" i="22"/>
  <c r="T1578" i="22"/>
  <c r="S1593" i="22"/>
  <c r="S1620" i="22"/>
  <c r="S1622" i="22"/>
  <c r="T1634" i="22"/>
  <c r="S1649" i="22"/>
  <c r="T1564" i="22"/>
  <c r="T1620" i="22"/>
  <c r="T1480" i="22"/>
  <c r="T1536" i="22"/>
  <c r="S1551" i="22"/>
  <c r="S1508" i="22"/>
  <c r="S1510" i="22"/>
  <c r="T1522" i="22"/>
  <c r="S1537" i="22"/>
  <c r="S1452" i="22"/>
  <c r="S1454" i="22"/>
  <c r="T1466" i="22"/>
  <c r="T1452" i="22"/>
  <c r="T1508" i="22"/>
  <c r="Q1373" i="22"/>
  <c r="S1383" i="22"/>
  <c r="S1410" i="22"/>
  <c r="Q1429" i="22"/>
  <c r="R1443" i="22"/>
  <c r="S1340" i="22"/>
  <c r="S1342" i="22"/>
  <c r="T1354" i="22"/>
  <c r="S1369" i="22"/>
  <c r="S1396" i="22"/>
  <c r="S1398" i="22"/>
  <c r="T1410" i="22"/>
  <c r="S1425" i="22"/>
  <c r="S1354" i="22"/>
  <c r="T1340" i="22"/>
  <c r="T1396" i="22"/>
  <c r="B1233" i="22"/>
  <c r="S1242" i="22"/>
  <c r="T1256" i="22"/>
  <c r="S1298" i="22"/>
  <c r="T1312" i="22"/>
  <c r="S1327" i="22"/>
  <c r="S1228" i="22"/>
  <c r="S1230" i="22"/>
  <c r="T1242" i="22"/>
  <c r="S1257" i="22"/>
  <c r="S1284" i="22"/>
  <c r="S1286" i="22"/>
  <c r="T1298" i="22"/>
  <c r="S1313" i="22"/>
  <c r="T1228" i="22"/>
  <c r="T1284" i="22"/>
  <c r="T1200" i="22"/>
  <c r="S1215" i="22"/>
  <c r="S1201" i="22"/>
  <c r="Q1177" i="22"/>
  <c r="R1191" i="22"/>
  <c r="S1173" i="22"/>
  <c r="B1191" i="22"/>
  <c r="S1159" i="22"/>
  <c r="R1163" i="22"/>
  <c r="Q1149" i="22"/>
  <c r="S1145" i="22"/>
  <c r="B1163" i="22"/>
  <c r="B533" i="18"/>
  <c r="B519" i="18"/>
  <c r="B505" i="18"/>
  <c r="B491" i="18"/>
  <c r="B477" i="18"/>
  <c r="B463" i="18"/>
  <c r="B449" i="18"/>
  <c r="B435" i="18"/>
  <c r="B421" i="18"/>
  <c r="B407" i="18"/>
  <c r="B393" i="18"/>
  <c r="B379" i="18"/>
  <c r="B365" i="18"/>
  <c r="B351" i="18"/>
  <c r="B337" i="18"/>
  <c r="B323" i="18"/>
  <c r="B309" i="18"/>
  <c r="B295" i="18"/>
  <c r="B281" i="18"/>
  <c r="B267" i="18"/>
  <c r="B253" i="18"/>
  <c r="B239" i="18"/>
  <c r="B225" i="18"/>
  <c r="B211" i="18"/>
  <c r="B197" i="18"/>
  <c r="B183" i="18"/>
  <c r="B169" i="18"/>
  <c r="B155" i="18"/>
  <c r="B141" i="18"/>
  <c r="B127" i="18"/>
  <c r="B113" i="18"/>
  <c r="B99" i="18"/>
  <c r="B85" i="18"/>
  <c r="B71" i="18"/>
  <c r="B57" i="18"/>
  <c r="B43" i="18"/>
  <c r="B29" i="18"/>
  <c r="B15" i="18"/>
  <c r="R1076" i="18"/>
  <c r="Q1076" i="18"/>
  <c r="P1076" i="18"/>
  <c r="O1076" i="18"/>
  <c r="R1075" i="18"/>
  <c r="Q1075" i="18"/>
  <c r="P1075" i="18"/>
  <c r="O1075" i="18"/>
  <c r="R1074" i="18"/>
  <c r="Q1074" i="18"/>
  <c r="P1074" i="18"/>
  <c r="O1074" i="18"/>
  <c r="O1079" i="18" s="1"/>
  <c r="R1062" i="18"/>
  <c r="Q1062" i="18"/>
  <c r="P1062" i="18"/>
  <c r="O1062" i="18"/>
  <c r="R1061" i="18"/>
  <c r="Q1061" i="18"/>
  <c r="P1061" i="18"/>
  <c r="O1061" i="18"/>
  <c r="R1060" i="18"/>
  <c r="Q1060" i="18"/>
  <c r="P1060" i="18"/>
  <c r="O1060" i="18"/>
  <c r="R1048" i="18"/>
  <c r="Q1048" i="18"/>
  <c r="P1048" i="18"/>
  <c r="O1048" i="18"/>
  <c r="R1047" i="18"/>
  <c r="Q1047" i="18"/>
  <c r="P1047" i="18"/>
  <c r="O1047" i="18"/>
  <c r="R1046" i="18"/>
  <c r="Q1046" i="18"/>
  <c r="P1046" i="18"/>
  <c r="O1046" i="18"/>
  <c r="R1034" i="18"/>
  <c r="Q1034" i="18"/>
  <c r="P1034" i="18"/>
  <c r="O1034" i="18"/>
  <c r="R1033" i="18"/>
  <c r="Q1033" i="18"/>
  <c r="P1033" i="18"/>
  <c r="O1033" i="18"/>
  <c r="R1032" i="18"/>
  <c r="R1037" i="18" s="1"/>
  <c r="Q1032" i="18"/>
  <c r="P1032" i="18"/>
  <c r="O1032" i="18"/>
  <c r="R1020" i="18"/>
  <c r="Q1020" i="18"/>
  <c r="P1020" i="18"/>
  <c r="O1020" i="18"/>
  <c r="R1019" i="18"/>
  <c r="Q1019" i="18"/>
  <c r="P1019" i="18"/>
  <c r="O1019" i="18"/>
  <c r="R1018" i="18"/>
  <c r="R1023" i="18" s="1"/>
  <c r="Q1018" i="18"/>
  <c r="P1018" i="18"/>
  <c r="O1018" i="18"/>
  <c r="R1006" i="18"/>
  <c r="Q1006" i="18"/>
  <c r="P1006" i="18"/>
  <c r="O1006" i="18"/>
  <c r="R1005" i="18"/>
  <c r="Q1005" i="18"/>
  <c r="P1005" i="18"/>
  <c r="O1005" i="18"/>
  <c r="R1004" i="18"/>
  <c r="Q1004" i="18"/>
  <c r="P1004" i="18"/>
  <c r="P1009" i="18" s="1"/>
  <c r="O1004" i="18"/>
  <c r="O1009" i="18" s="1"/>
  <c r="R992" i="18"/>
  <c r="Q992" i="18"/>
  <c r="P992" i="18"/>
  <c r="O992" i="18"/>
  <c r="R991" i="18"/>
  <c r="Q991" i="18"/>
  <c r="P991" i="18"/>
  <c r="O991" i="18"/>
  <c r="R990" i="18"/>
  <c r="R995" i="18" s="1"/>
  <c r="Q990" i="18"/>
  <c r="P990" i="18"/>
  <c r="P995" i="18" s="1"/>
  <c r="O990" i="18"/>
  <c r="R978" i="18"/>
  <c r="Q978" i="18"/>
  <c r="P978" i="18"/>
  <c r="O978" i="18"/>
  <c r="R977" i="18"/>
  <c r="Q977" i="18"/>
  <c r="P977" i="18"/>
  <c r="O977" i="18"/>
  <c r="R976" i="18"/>
  <c r="Q976" i="18"/>
  <c r="P976" i="18"/>
  <c r="P981" i="18" s="1"/>
  <c r="O976" i="18"/>
  <c r="R964" i="18"/>
  <c r="Q964" i="18"/>
  <c r="P964" i="18"/>
  <c r="O964" i="18"/>
  <c r="R963" i="18"/>
  <c r="Q963" i="18"/>
  <c r="P963" i="18"/>
  <c r="O963" i="18"/>
  <c r="R962" i="18"/>
  <c r="Q962" i="18"/>
  <c r="Q967" i="18" s="1"/>
  <c r="P962" i="18"/>
  <c r="P967" i="18" s="1"/>
  <c r="O962" i="18"/>
  <c r="R950" i="18"/>
  <c r="Q950" i="18"/>
  <c r="P950" i="18"/>
  <c r="O950" i="18"/>
  <c r="R949" i="18"/>
  <c r="Q949" i="18"/>
  <c r="P949" i="18"/>
  <c r="O949" i="18"/>
  <c r="R948" i="18"/>
  <c r="R953" i="18" s="1"/>
  <c r="Q948" i="18"/>
  <c r="P948" i="18"/>
  <c r="O948" i="18"/>
  <c r="R936" i="18"/>
  <c r="Q936" i="18"/>
  <c r="P936" i="18"/>
  <c r="O936" i="18"/>
  <c r="R935" i="18"/>
  <c r="Q935" i="18"/>
  <c r="P935" i="18"/>
  <c r="O935" i="18"/>
  <c r="R934" i="18"/>
  <c r="R939" i="18" s="1"/>
  <c r="Q934" i="18"/>
  <c r="P934" i="18"/>
  <c r="P939" i="18" s="1"/>
  <c r="O934" i="18"/>
  <c r="R922" i="18"/>
  <c r="Q922" i="18"/>
  <c r="P922" i="18"/>
  <c r="O922" i="18"/>
  <c r="R921" i="18"/>
  <c r="Q921" i="18"/>
  <c r="P921" i="18"/>
  <c r="O921" i="18"/>
  <c r="R920" i="18"/>
  <c r="Q920" i="18"/>
  <c r="P920" i="18"/>
  <c r="P925" i="18" s="1"/>
  <c r="O920" i="18"/>
  <c r="R908" i="18"/>
  <c r="Q908" i="18"/>
  <c r="P908" i="18"/>
  <c r="O908" i="18"/>
  <c r="R907" i="18"/>
  <c r="Q907" i="18"/>
  <c r="P907" i="18"/>
  <c r="O907" i="18"/>
  <c r="R906" i="18"/>
  <c r="Q906" i="18"/>
  <c r="P906" i="18"/>
  <c r="P911" i="18" s="1"/>
  <c r="O906" i="18"/>
  <c r="R894" i="18"/>
  <c r="Q894" i="18"/>
  <c r="P894" i="18"/>
  <c r="O894" i="18"/>
  <c r="R893" i="18"/>
  <c r="Q893" i="18"/>
  <c r="P893" i="18"/>
  <c r="O893" i="18"/>
  <c r="R892" i="18"/>
  <c r="Q892" i="18"/>
  <c r="P892" i="18"/>
  <c r="P897" i="18" s="1"/>
  <c r="O892" i="18"/>
  <c r="O897" i="18" s="1"/>
  <c r="R880" i="18"/>
  <c r="Q880" i="18"/>
  <c r="P880" i="18"/>
  <c r="O880" i="18"/>
  <c r="R879" i="18"/>
  <c r="Q879" i="18"/>
  <c r="P879" i="18"/>
  <c r="O879" i="18"/>
  <c r="R878" i="18"/>
  <c r="Q878" i="18"/>
  <c r="P878" i="18"/>
  <c r="O878" i="18"/>
  <c r="O883" i="18" s="1"/>
  <c r="R866" i="18"/>
  <c r="Q866" i="18"/>
  <c r="P866" i="18"/>
  <c r="O866" i="18"/>
  <c r="R865" i="18"/>
  <c r="Q865" i="18"/>
  <c r="P865" i="18"/>
  <c r="O865" i="18"/>
  <c r="R864" i="18"/>
  <c r="Q864" i="18"/>
  <c r="P864" i="18"/>
  <c r="P869" i="18" s="1"/>
  <c r="O864" i="18"/>
  <c r="R852" i="18"/>
  <c r="Q852" i="18"/>
  <c r="P852" i="18"/>
  <c r="O852" i="18"/>
  <c r="R851" i="18"/>
  <c r="Q851" i="18"/>
  <c r="P851" i="18"/>
  <c r="O851" i="18"/>
  <c r="R850" i="18"/>
  <c r="Q850" i="18"/>
  <c r="P850" i="18"/>
  <c r="P855" i="18" s="1"/>
  <c r="O850" i="18"/>
  <c r="O855" i="18" s="1"/>
  <c r="R838" i="18"/>
  <c r="Q838" i="18"/>
  <c r="P838" i="18"/>
  <c r="O838" i="18"/>
  <c r="R837" i="18"/>
  <c r="Q837" i="18"/>
  <c r="P837" i="18"/>
  <c r="O837" i="18"/>
  <c r="R836" i="18"/>
  <c r="R841" i="18" s="1"/>
  <c r="Q836" i="18"/>
  <c r="P836" i="18"/>
  <c r="P841" i="18" s="1"/>
  <c r="O836" i="18"/>
  <c r="O841" i="18" s="1"/>
  <c r="R824" i="18"/>
  <c r="Q824" i="18"/>
  <c r="P824" i="18"/>
  <c r="O824" i="18"/>
  <c r="R823" i="18"/>
  <c r="Q823" i="18"/>
  <c r="P823" i="18"/>
  <c r="O823" i="18"/>
  <c r="R822" i="18"/>
  <c r="Q822" i="18"/>
  <c r="P822" i="18"/>
  <c r="O822" i="18"/>
  <c r="O827" i="18" s="1"/>
  <c r="R810" i="18"/>
  <c r="Q810" i="18"/>
  <c r="P810" i="18"/>
  <c r="O810" i="18"/>
  <c r="R809" i="18"/>
  <c r="Q809" i="18"/>
  <c r="P809" i="18"/>
  <c r="O809" i="18"/>
  <c r="R808" i="18"/>
  <c r="Q808" i="18"/>
  <c r="P808" i="18"/>
  <c r="P813" i="18" s="1"/>
  <c r="O808" i="18"/>
  <c r="R796" i="18"/>
  <c r="Q796" i="18"/>
  <c r="P796" i="18"/>
  <c r="O796" i="18"/>
  <c r="R795" i="18"/>
  <c r="Q795" i="18"/>
  <c r="P795" i="18"/>
  <c r="O795" i="18"/>
  <c r="R794" i="18"/>
  <c r="Q794" i="18"/>
  <c r="P794" i="18"/>
  <c r="P799" i="18" s="1"/>
  <c r="O794" i="18"/>
  <c r="R782" i="18"/>
  <c r="Q782" i="18"/>
  <c r="P782" i="18"/>
  <c r="O782" i="18"/>
  <c r="R781" i="18"/>
  <c r="Q781" i="18"/>
  <c r="P781" i="18"/>
  <c r="O781" i="18"/>
  <c r="R780" i="18"/>
  <c r="Q780" i="18"/>
  <c r="P780" i="18"/>
  <c r="P785" i="18" s="1"/>
  <c r="O780" i="18"/>
  <c r="R768" i="18"/>
  <c r="Q768" i="18"/>
  <c r="P768" i="18"/>
  <c r="O768" i="18"/>
  <c r="R767" i="18"/>
  <c r="Q767" i="18"/>
  <c r="P767" i="18"/>
  <c r="O767" i="18"/>
  <c r="R766" i="18"/>
  <c r="Q766" i="18"/>
  <c r="P766" i="18"/>
  <c r="O766" i="18"/>
  <c r="R754" i="18"/>
  <c r="Q754" i="18"/>
  <c r="P754" i="18"/>
  <c r="O754" i="18"/>
  <c r="R753" i="18"/>
  <c r="Q753" i="18"/>
  <c r="P753" i="18"/>
  <c r="O753" i="18"/>
  <c r="R752" i="18"/>
  <c r="R757" i="18" s="1"/>
  <c r="Q752" i="18"/>
  <c r="Q757" i="18" s="1"/>
  <c r="P752" i="18"/>
  <c r="P757" i="18" s="1"/>
  <c r="O752" i="18"/>
  <c r="R740" i="18"/>
  <c r="Q740" i="18"/>
  <c r="P740" i="18"/>
  <c r="O740" i="18"/>
  <c r="R739" i="18"/>
  <c r="Q739" i="18"/>
  <c r="P739" i="18"/>
  <c r="O739" i="18"/>
  <c r="R738" i="18"/>
  <c r="Q738" i="18"/>
  <c r="P738" i="18"/>
  <c r="P743" i="18" s="1"/>
  <c r="O738" i="18"/>
  <c r="O743" i="18" s="1"/>
  <c r="R726" i="18"/>
  <c r="Q726" i="18"/>
  <c r="P726" i="18"/>
  <c r="O726" i="18"/>
  <c r="R725" i="18"/>
  <c r="Q725" i="18"/>
  <c r="P725" i="18"/>
  <c r="O725" i="18"/>
  <c r="R724" i="18"/>
  <c r="R729" i="18" s="1"/>
  <c r="Q724" i="18"/>
  <c r="Q729" i="18" s="1"/>
  <c r="P724" i="18"/>
  <c r="P729" i="18" s="1"/>
  <c r="O724" i="18"/>
  <c r="O729" i="18" s="1"/>
  <c r="R712" i="18"/>
  <c r="Q712" i="18"/>
  <c r="P712" i="18"/>
  <c r="O712" i="18"/>
  <c r="R711" i="18"/>
  <c r="Q711" i="18"/>
  <c r="P711" i="18"/>
  <c r="O711" i="18"/>
  <c r="R710" i="18"/>
  <c r="Q710" i="18"/>
  <c r="Q715" i="18" s="1"/>
  <c r="P710" i="18"/>
  <c r="P715" i="18" s="1"/>
  <c r="O710" i="18"/>
  <c r="R698" i="18"/>
  <c r="Q698" i="18"/>
  <c r="P698" i="18"/>
  <c r="O698" i="18"/>
  <c r="R697" i="18"/>
  <c r="Q697" i="18"/>
  <c r="P697" i="18"/>
  <c r="O697" i="18"/>
  <c r="R696" i="18"/>
  <c r="Q696" i="18"/>
  <c r="P696" i="18"/>
  <c r="O696" i="18"/>
  <c r="O701" i="18" s="1"/>
  <c r="R684" i="18"/>
  <c r="Q684" i="18"/>
  <c r="P684" i="18"/>
  <c r="O684" i="18"/>
  <c r="R683" i="18"/>
  <c r="Q683" i="18"/>
  <c r="P683" i="18"/>
  <c r="O683" i="18"/>
  <c r="R682" i="18"/>
  <c r="Q682" i="18"/>
  <c r="P682" i="18"/>
  <c r="O682" i="18"/>
  <c r="R670" i="18"/>
  <c r="Q670" i="18"/>
  <c r="P670" i="18"/>
  <c r="O670" i="18"/>
  <c r="R669" i="18"/>
  <c r="Q669" i="18"/>
  <c r="P669" i="18"/>
  <c r="O669" i="18"/>
  <c r="R668" i="18"/>
  <c r="Q668" i="18"/>
  <c r="P668" i="18"/>
  <c r="O668" i="18"/>
  <c r="R656" i="18"/>
  <c r="Q656" i="18"/>
  <c r="P656" i="18"/>
  <c r="O656" i="18"/>
  <c r="R655" i="18"/>
  <c r="Q655" i="18"/>
  <c r="P655" i="18"/>
  <c r="O655" i="18"/>
  <c r="R654" i="18"/>
  <c r="Q654" i="18"/>
  <c r="P654" i="18"/>
  <c r="O654" i="18"/>
  <c r="O659" i="18" s="1"/>
  <c r="R642" i="18"/>
  <c r="Q642" i="18"/>
  <c r="P642" i="18"/>
  <c r="O642" i="18"/>
  <c r="R641" i="18"/>
  <c r="Q641" i="18"/>
  <c r="P641" i="18"/>
  <c r="O641" i="18"/>
  <c r="R640" i="18"/>
  <c r="Q640" i="18"/>
  <c r="P640" i="18"/>
  <c r="O640" i="18"/>
  <c r="O645" i="18" s="1"/>
  <c r="B645" i="18"/>
  <c r="R628" i="18"/>
  <c r="Q628" i="18"/>
  <c r="P628" i="18"/>
  <c r="O628" i="18"/>
  <c r="R627" i="18"/>
  <c r="Q627" i="18"/>
  <c r="P627" i="18"/>
  <c r="O627" i="18"/>
  <c r="R626" i="18"/>
  <c r="Q626" i="18"/>
  <c r="P626" i="18"/>
  <c r="O626" i="18"/>
  <c r="R614" i="18"/>
  <c r="Q614" i="18"/>
  <c r="P614" i="18"/>
  <c r="O614" i="18"/>
  <c r="R613" i="18"/>
  <c r="Q613" i="18"/>
  <c r="P613" i="18"/>
  <c r="O613" i="18"/>
  <c r="R612" i="18"/>
  <c r="Q612" i="18"/>
  <c r="P612" i="18"/>
  <c r="P617" i="18" s="1"/>
  <c r="O612" i="18"/>
  <c r="O617" i="18" s="1"/>
  <c r="B617" i="18"/>
  <c r="R600" i="18"/>
  <c r="Q600" i="18"/>
  <c r="P600" i="18"/>
  <c r="O600" i="18"/>
  <c r="R599" i="18"/>
  <c r="Q599" i="18"/>
  <c r="P599" i="18"/>
  <c r="O599" i="18"/>
  <c r="R598" i="18"/>
  <c r="Q598" i="18"/>
  <c r="P598" i="18"/>
  <c r="P603" i="18" s="1"/>
  <c r="O598" i="18"/>
  <c r="R586" i="18"/>
  <c r="Q586" i="18"/>
  <c r="P586" i="18"/>
  <c r="O586" i="18"/>
  <c r="R585" i="18"/>
  <c r="Q585" i="18"/>
  <c r="P585" i="18"/>
  <c r="O585" i="18"/>
  <c r="R584" i="18"/>
  <c r="R589" i="18" s="1"/>
  <c r="Q584" i="18"/>
  <c r="P584" i="18"/>
  <c r="P589" i="18" s="1"/>
  <c r="O584" i="18"/>
  <c r="O589" i="18" s="1"/>
  <c r="R572" i="18"/>
  <c r="Q572" i="18"/>
  <c r="P572" i="18"/>
  <c r="O572" i="18"/>
  <c r="R571" i="18"/>
  <c r="Q571" i="18"/>
  <c r="P571" i="18"/>
  <c r="O571" i="18"/>
  <c r="R570" i="18"/>
  <c r="R575" i="18" s="1"/>
  <c r="Q570" i="18"/>
  <c r="P570" i="18"/>
  <c r="P575" i="18" s="1"/>
  <c r="O570" i="18"/>
  <c r="B575" i="18"/>
  <c r="R558" i="18"/>
  <c r="Q558" i="18"/>
  <c r="P558" i="18"/>
  <c r="O558" i="18"/>
  <c r="R557" i="18"/>
  <c r="Q557" i="18"/>
  <c r="P557" i="18"/>
  <c r="O557" i="18"/>
  <c r="R556" i="18"/>
  <c r="Q556" i="18"/>
  <c r="P556" i="18"/>
  <c r="P561" i="18" s="1"/>
  <c r="O556" i="18"/>
  <c r="O561" i="18" s="1"/>
  <c r="R544" i="18"/>
  <c r="Q544" i="18"/>
  <c r="P544" i="18"/>
  <c r="O544" i="18"/>
  <c r="R543" i="18"/>
  <c r="Q543" i="18"/>
  <c r="P543" i="18"/>
  <c r="O543" i="18"/>
  <c r="R542" i="18"/>
  <c r="Q542" i="18"/>
  <c r="P542" i="18"/>
  <c r="P547" i="18" s="1"/>
  <c r="O542" i="18"/>
  <c r="O547" i="18" s="1"/>
  <c r="R1132" i="22"/>
  <c r="Q1132" i="22"/>
  <c r="P1132" i="22"/>
  <c r="O1132" i="22"/>
  <c r="R1131" i="22"/>
  <c r="Q1131" i="22"/>
  <c r="P1131" i="22"/>
  <c r="O1131" i="22"/>
  <c r="R1130" i="22"/>
  <c r="Q1130" i="22"/>
  <c r="P1130" i="22"/>
  <c r="P1135" i="22" s="1"/>
  <c r="O1130" i="22"/>
  <c r="R1118" i="22"/>
  <c r="Q1118" i="22"/>
  <c r="P1118" i="22"/>
  <c r="O1118" i="22"/>
  <c r="R1117" i="22"/>
  <c r="Q1117" i="22"/>
  <c r="P1117" i="22"/>
  <c r="O1117" i="22"/>
  <c r="R1116" i="22"/>
  <c r="R1121" i="22" s="1"/>
  <c r="Q1116" i="22"/>
  <c r="Q1121" i="22" s="1"/>
  <c r="P1116" i="22"/>
  <c r="O1116" i="22"/>
  <c r="O1121" i="22" s="1"/>
  <c r="R1104" i="22"/>
  <c r="Q1104" i="22"/>
  <c r="P1104" i="22"/>
  <c r="O1104" i="22"/>
  <c r="R1103" i="22"/>
  <c r="Q1103" i="22"/>
  <c r="P1103" i="22"/>
  <c r="O1103" i="22"/>
  <c r="R1102" i="22"/>
  <c r="R1107" i="22" s="1"/>
  <c r="Q1102" i="22"/>
  <c r="P1102" i="22"/>
  <c r="P1107" i="22" s="1"/>
  <c r="O1102" i="22"/>
  <c r="R1090" i="22"/>
  <c r="Q1090" i="22"/>
  <c r="P1090" i="22"/>
  <c r="O1090" i="22"/>
  <c r="R1089" i="22"/>
  <c r="Q1089" i="22"/>
  <c r="P1089" i="22"/>
  <c r="O1089" i="22"/>
  <c r="R1088" i="22"/>
  <c r="R1093" i="22" s="1"/>
  <c r="Q1088" i="22"/>
  <c r="Q1093" i="22" s="1"/>
  <c r="P1088" i="22"/>
  <c r="O1088" i="22"/>
  <c r="R1076" i="22"/>
  <c r="Q1076" i="22"/>
  <c r="P1076" i="22"/>
  <c r="O1076" i="22"/>
  <c r="R1075" i="22"/>
  <c r="Q1075" i="22"/>
  <c r="P1075" i="22"/>
  <c r="O1075" i="22"/>
  <c r="R1074" i="22"/>
  <c r="R1079" i="22" s="1"/>
  <c r="Q1074" i="22"/>
  <c r="P1074" i="22"/>
  <c r="O1074" i="22"/>
  <c r="R1062" i="22"/>
  <c r="Q1062" i="22"/>
  <c r="P1062" i="22"/>
  <c r="O1062" i="22"/>
  <c r="R1061" i="22"/>
  <c r="Q1061" i="22"/>
  <c r="P1061" i="22"/>
  <c r="O1061" i="22"/>
  <c r="R1060" i="22"/>
  <c r="Q1060" i="22"/>
  <c r="P1060" i="22"/>
  <c r="P1065" i="22" s="1"/>
  <c r="O1060" i="22"/>
  <c r="O1065" i="22" s="1"/>
  <c r="R1048" i="22"/>
  <c r="Q1048" i="22"/>
  <c r="P1048" i="22"/>
  <c r="O1048" i="22"/>
  <c r="R1047" i="22"/>
  <c r="Q1047" i="22"/>
  <c r="P1047" i="22"/>
  <c r="O1047" i="22"/>
  <c r="R1046" i="22"/>
  <c r="Q1046" i="22"/>
  <c r="Q1051" i="22" s="1"/>
  <c r="P1046" i="22"/>
  <c r="O1046" i="22"/>
  <c r="O1051" i="22" s="1"/>
  <c r="R1034" i="22"/>
  <c r="Q1034" i="22"/>
  <c r="P1034" i="22"/>
  <c r="O1034" i="22"/>
  <c r="R1033" i="22"/>
  <c r="Q1033" i="22"/>
  <c r="P1033" i="22"/>
  <c r="O1033" i="22"/>
  <c r="R1032" i="22"/>
  <c r="Q1032" i="22"/>
  <c r="Q1037" i="22" s="1"/>
  <c r="P1032" i="22"/>
  <c r="O1032" i="22"/>
  <c r="O1037" i="22" s="1"/>
  <c r="R1020" i="22"/>
  <c r="Q1020" i="22"/>
  <c r="P1020" i="22"/>
  <c r="O1020" i="22"/>
  <c r="R1019" i="22"/>
  <c r="Q1019" i="22"/>
  <c r="P1019" i="22"/>
  <c r="O1019" i="22"/>
  <c r="R1018" i="22"/>
  <c r="Q1018" i="22"/>
  <c r="P1018" i="22"/>
  <c r="P1023" i="22" s="1"/>
  <c r="O1018" i="22"/>
  <c r="O1023" i="22" s="1"/>
  <c r="R1006" i="22"/>
  <c r="Q1006" i="22"/>
  <c r="P1006" i="22"/>
  <c r="O1006" i="22"/>
  <c r="R1005" i="22"/>
  <c r="Q1005" i="22"/>
  <c r="P1005" i="22"/>
  <c r="O1005" i="22"/>
  <c r="R1004" i="22"/>
  <c r="Q1004" i="22"/>
  <c r="Q1009" i="22" s="1"/>
  <c r="P1004" i="22"/>
  <c r="O1004" i="22"/>
  <c r="R992" i="22"/>
  <c r="Q992" i="22"/>
  <c r="P992" i="22"/>
  <c r="O992" i="22"/>
  <c r="R991" i="22"/>
  <c r="Q991" i="22"/>
  <c r="P991" i="22"/>
  <c r="O991" i="22"/>
  <c r="R990" i="22"/>
  <c r="R995" i="22" s="1"/>
  <c r="Q990" i="22"/>
  <c r="Q995" i="22" s="1"/>
  <c r="P990" i="22"/>
  <c r="O990" i="22"/>
  <c r="R978" i="22"/>
  <c r="Q978" i="22"/>
  <c r="P978" i="22"/>
  <c r="O978" i="22"/>
  <c r="R977" i="22"/>
  <c r="Q977" i="22"/>
  <c r="P977" i="22"/>
  <c r="O977" i="22"/>
  <c r="R976" i="22"/>
  <c r="R981" i="22" s="1"/>
  <c r="Q976" i="22"/>
  <c r="P976" i="22"/>
  <c r="O976" i="22"/>
  <c r="R964" i="22"/>
  <c r="Q964" i="22"/>
  <c r="P964" i="22"/>
  <c r="O964" i="22"/>
  <c r="R963" i="22"/>
  <c r="Q963" i="22"/>
  <c r="P963" i="22"/>
  <c r="O963" i="22"/>
  <c r="R962" i="22"/>
  <c r="R967" i="22" s="1"/>
  <c r="Q962" i="22"/>
  <c r="P962" i="22"/>
  <c r="P967" i="22" s="1"/>
  <c r="O962" i="22"/>
  <c r="O967" i="22" s="1"/>
  <c r="R950" i="22"/>
  <c r="Q950" i="22"/>
  <c r="P950" i="22"/>
  <c r="O950" i="22"/>
  <c r="R949" i="22"/>
  <c r="Q949" i="22"/>
  <c r="P949" i="22"/>
  <c r="O949" i="22"/>
  <c r="R948" i="22"/>
  <c r="Q948" i="22"/>
  <c r="Q953" i="22" s="1"/>
  <c r="P948" i="22"/>
  <c r="O948" i="22"/>
  <c r="O953" i="22" s="1"/>
  <c r="R936" i="22"/>
  <c r="Q936" i="22"/>
  <c r="P936" i="22"/>
  <c r="O936" i="22"/>
  <c r="R935" i="22"/>
  <c r="Q935" i="22"/>
  <c r="P935" i="22"/>
  <c r="O935" i="22"/>
  <c r="R934" i="22"/>
  <c r="Q934" i="22"/>
  <c r="Q939" i="22" s="1"/>
  <c r="P934" i="22"/>
  <c r="P939" i="22" s="1"/>
  <c r="O934" i="22"/>
  <c r="R922" i="22"/>
  <c r="Q922" i="22"/>
  <c r="P922" i="22"/>
  <c r="O922" i="22"/>
  <c r="R921" i="22"/>
  <c r="Q921" i="22"/>
  <c r="P921" i="22"/>
  <c r="O921" i="22"/>
  <c r="R920" i="22"/>
  <c r="Q920" i="22"/>
  <c r="P920" i="22"/>
  <c r="P925" i="22" s="1"/>
  <c r="O920" i="22"/>
  <c r="O925" i="22" s="1"/>
  <c r="R908" i="22"/>
  <c r="Q908" i="22"/>
  <c r="P908" i="22"/>
  <c r="O908" i="22"/>
  <c r="R907" i="22"/>
  <c r="Q907" i="22"/>
  <c r="P907" i="22"/>
  <c r="O907" i="22"/>
  <c r="R906" i="22"/>
  <c r="Q906" i="22"/>
  <c r="P906" i="22"/>
  <c r="P911" i="22" s="1"/>
  <c r="O906" i="22"/>
  <c r="R894" i="22"/>
  <c r="Q894" i="22"/>
  <c r="P894" i="22"/>
  <c r="O894" i="22"/>
  <c r="R893" i="22"/>
  <c r="Q893" i="22"/>
  <c r="P893" i="22"/>
  <c r="O893" i="22"/>
  <c r="R892" i="22"/>
  <c r="Q892" i="22"/>
  <c r="P892" i="22"/>
  <c r="P897" i="22" s="1"/>
  <c r="O892" i="22"/>
  <c r="R880" i="22"/>
  <c r="Q880" i="22"/>
  <c r="P880" i="22"/>
  <c r="O880" i="22"/>
  <c r="R879" i="22"/>
  <c r="Q879" i="22"/>
  <c r="P879" i="22"/>
  <c r="O879" i="22"/>
  <c r="R878" i="22"/>
  <c r="R883" i="22" s="1"/>
  <c r="Q878" i="22"/>
  <c r="P878" i="22"/>
  <c r="O878" i="22"/>
  <c r="R866" i="22"/>
  <c r="Q866" i="22"/>
  <c r="P866" i="22"/>
  <c r="O866" i="22"/>
  <c r="R865" i="22"/>
  <c r="Q865" i="22"/>
  <c r="P865" i="22"/>
  <c r="O865" i="22"/>
  <c r="R864" i="22"/>
  <c r="R869" i="22" s="1"/>
  <c r="Q864" i="22"/>
  <c r="Q869" i="22" s="1"/>
  <c r="P864" i="22"/>
  <c r="P869" i="22" s="1"/>
  <c r="O864" i="22"/>
  <c r="R852" i="22"/>
  <c r="Q852" i="22"/>
  <c r="P852" i="22"/>
  <c r="O852" i="22"/>
  <c r="R851" i="22"/>
  <c r="Q851" i="22"/>
  <c r="P851" i="22"/>
  <c r="O851" i="22"/>
  <c r="R850" i="22"/>
  <c r="Q850" i="22"/>
  <c r="P850" i="22"/>
  <c r="P855" i="22" s="1"/>
  <c r="O850" i="22"/>
  <c r="O855" i="22" s="1"/>
  <c r="R838" i="22"/>
  <c r="Q838" i="22"/>
  <c r="P838" i="22"/>
  <c r="O838" i="22"/>
  <c r="R837" i="22"/>
  <c r="Q837" i="22"/>
  <c r="P837" i="22"/>
  <c r="O837" i="22"/>
  <c r="R836" i="22"/>
  <c r="R841" i="22" s="1"/>
  <c r="Q836" i="22"/>
  <c r="Q841" i="22" s="1"/>
  <c r="P836" i="22"/>
  <c r="O836" i="22"/>
  <c r="R824" i="22"/>
  <c r="Q824" i="22"/>
  <c r="P824" i="22"/>
  <c r="O824" i="22"/>
  <c r="R823" i="22"/>
  <c r="Q823" i="22"/>
  <c r="P823" i="22"/>
  <c r="O823" i="22"/>
  <c r="R822" i="22"/>
  <c r="Q822" i="22"/>
  <c r="P822" i="22"/>
  <c r="P827" i="22" s="1"/>
  <c r="O822" i="22"/>
  <c r="R810" i="22"/>
  <c r="Q810" i="22"/>
  <c r="P810" i="22"/>
  <c r="O810" i="22"/>
  <c r="R809" i="22"/>
  <c r="Q809" i="22"/>
  <c r="P809" i="22"/>
  <c r="O809" i="22"/>
  <c r="R808" i="22"/>
  <c r="R813" i="22" s="1"/>
  <c r="Q808" i="22"/>
  <c r="P808" i="22"/>
  <c r="P813" i="22" s="1"/>
  <c r="O808" i="22"/>
  <c r="R796" i="22"/>
  <c r="Q796" i="22"/>
  <c r="P796" i="22"/>
  <c r="O796" i="22"/>
  <c r="R795" i="22"/>
  <c r="Q795" i="22"/>
  <c r="P795" i="22"/>
  <c r="O795" i="22"/>
  <c r="R794" i="22"/>
  <c r="Q794" i="22"/>
  <c r="P794" i="22"/>
  <c r="P799" i="22" s="1"/>
  <c r="O794" i="22"/>
  <c r="R782" i="22"/>
  <c r="Q782" i="22"/>
  <c r="P782" i="22"/>
  <c r="O782" i="22"/>
  <c r="R781" i="22"/>
  <c r="Q781" i="22"/>
  <c r="P781" i="22"/>
  <c r="O781" i="22"/>
  <c r="R780" i="22"/>
  <c r="Q780" i="22"/>
  <c r="P780" i="22"/>
  <c r="O780" i="22"/>
  <c r="R768" i="22"/>
  <c r="Q768" i="22"/>
  <c r="P768" i="22"/>
  <c r="O768" i="22"/>
  <c r="R767" i="22"/>
  <c r="Q767" i="22"/>
  <c r="P767" i="22"/>
  <c r="O767" i="22"/>
  <c r="R766" i="22"/>
  <c r="R771" i="22" s="1"/>
  <c r="Q766" i="22"/>
  <c r="Q771" i="22" s="1"/>
  <c r="P766" i="22"/>
  <c r="O766" i="22"/>
  <c r="R754" i="22"/>
  <c r="Q754" i="22"/>
  <c r="P754" i="22"/>
  <c r="O754" i="22"/>
  <c r="R753" i="22"/>
  <c r="Q753" i="22"/>
  <c r="P753" i="22"/>
  <c r="O753" i="22"/>
  <c r="R752" i="22"/>
  <c r="R757" i="22" s="1"/>
  <c r="Q752" i="22"/>
  <c r="P752" i="22"/>
  <c r="P757" i="22" s="1"/>
  <c r="O752" i="22"/>
  <c r="R740" i="22"/>
  <c r="Q740" i="22"/>
  <c r="P740" i="22"/>
  <c r="O740" i="22"/>
  <c r="R739" i="22"/>
  <c r="Q739" i="22"/>
  <c r="P739" i="22"/>
  <c r="O739" i="22"/>
  <c r="R738" i="22"/>
  <c r="R743" i="22" s="1"/>
  <c r="Q738" i="22"/>
  <c r="P738" i="22"/>
  <c r="P743" i="22" s="1"/>
  <c r="O738" i="22"/>
  <c r="O743" i="22" s="1"/>
  <c r="R726" i="22"/>
  <c r="Q726" i="22"/>
  <c r="P726" i="22"/>
  <c r="O726" i="22"/>
  <c r="R725" i="22"/>
  <c r="Q725" i="22"/>
  <c r="P725" i="22"/>
  <c r="O725" i="22"/>
  <c r="R724" i="22"/>
  <c r="Q724" i="22"/>
  <c r="P724" i="22"/>
  <c r="O724" i="22"/>
  <c r="O729" i="22" s="1"/>
  <c r="R712" i="22"/>
  <c r="Q712" i="22"/>
  <c r="P712" i="22"/>
  <c r="O712" i="22"/>
  <c r="R711" i="22"/>
  <c r="Q711" i="22"/>
  <c r="P711" i="22"/>
  <c r="O711" i="22"/>
  <c r="R710" i="22"/>
  <c r="Q710" i="22"/>
  <c r="Q715" i="22" s="1"/>
  <c r="P710" i="22"/>
  <c r="P715" i="22" s="1"/>
  <c r="O710" i="22"/>
  <c r="R698" i="22"/>
  <c r="Q698" i="22"/>
  <c r="P698" i="22"/>
  <c r="O698" i="22"/>
  <c r="R697" i="22"/>
  <c r="Q697" i="22"/>
  <c r="P697" i="22"/>
  <c r="O697" i="22"/>
  <c r="R696" i="22"/>
  <c r="R701" i="22" s="1"/>
  <c r="Q696" i="22"/>
  <c r="P696" i="22"/>
  <c r="O696" i="22"/>
  <c r="R684" i="22"/>
  <c r="Q684" i="22"/>
  <c r="P684" i="22"/>
  <c r="O684" i="22"/>
  <c r="R683" i="22"/>
  <c r="Q683" i="22"/>
  <c r="P683" i="22"/>
  <c r="O683" i="22"/>
  <c r="R682" i="22"/>
  <c r="Q682" i="22"/>
  <c r="P682" i="22"/>
  <c r="P687" i="22" s="1"/>
  <c r="O682" i="22"/>
  <c r="R670" i="22"/>
  <c r="Q670" i="22"/>
  <c r="P670" i="22"/>
  <c r="O670" i="22"/>
  <c r="R669" i="22"/>
  <c r="Q669" i="22"/>
  <c r="P669" i="22"/>
  <c r="O669" i="22"/>
  <c r="R668" i="22"/>
  <c r="Q668" i="22"/>
  <c r="P668" i="22"/>
  <c r="O668" i="22"/>
  <c r="R656" i="22"/>
  <c r="Q656" i="22"/>
  <c r="P656" i="22"/>
  <c r="O656" i="22"/>
  <c r="R655" i="22"/>
  <c r="Q655" i="22"/>
  <c r="P655" i="22"/>
  <c r="O655" i="22"/>
  <c r="R654" i="22"/>
  <c r="Q654" i="22"/>
  <c r="P654" i="22"/>
  <c r="P659" i="22" s="1"/>
  <c r="O654" i="22"/>
  <c r="R642" i="22"/>
  <c r="Q642" i="22"/>
  <c r="P642" i="22"/>
  <c r="O642" i="22"/>
  <c r="R641" i="22"/>
  <c r="Q641" i="22"/>
  <c r="P641" i="22"/>
  <c r="O641" i="22"/>
  <c r="R640" i="22"/>
  <c r="Q640" i="22"/>
  <c r="P640" i="22"/>
  <c r="P645" i="22" s="1"/>
  <c r="O640" i="22"/>
  <c r="R628" i="22"/>
  <c r="Q628" i="22"/>
  <c r="P628" i="22"/>
  <c r="O628" i="22"/>
  <c r="R627" i="22"/>
  <c r="Q627" i="22"/>
  <c r="P627" i="22"/>
  <c r="O627" i="22"/>
  <c r="R626" i="22"/>
  <c r="Q626" i="22"/>
  <c r="Q631" i="22" s="1"/>
  <c r="P626" i="22"/>
  <c r="O626" i="22"/>
  <c r="R614" i="22"/>
  <c r="Q614" i="22"/>
  <c r="P614" i="22"/>
  <c r="O614" i="22"/>
  <c r="R613" i="22"/>
  <c r="Q613" i="22"/>
  <c r="P613" i="22"/>
  <c r="O613" i="22"/>
  <c r="R612" i="22"/>
  <c r="R617" i="22" s="1"/>
  <c r="Q612" i="22"/>
  <c r="P612" i="22"/>
  <c r="P617" i="22" s="1"/>
  <c r="O612" i="22"/>
  <c r="B617" i="22"/>
  <c r="R600" i="22"/>
  <c r="Q600" i="22"/>
  <c r="P600" i="22"/>
  <c r="O600" i="22"/>
  <c r="R599" i="22"/>
  <c r="Q599" i="22"/>
  <c r="P599" i="22"/>
  <c r="O599" i="22"/>
  <c r="R598" i="22"/>
  <c r="Q598" i="22"/>
  <c r="P598" i="22"/>
  <c r="P603" i="22" s="1"/>
  <c r="O598" i="22"/>
  <c r="B603" i="22"/>
  <c r="R586" i="22"/>
  <c r="Q586" i="22"/>
  <c r="P586" i="22"/>
  <c r="O586" i="22"/>
  <c r="R585" i="22"/>
  <c r="Q585" i="22"/>
  <c r="P585" i="22"/>
  <c r="O585" i="22"/>
  <c r="R584" i="22"/>
  <c r="Q584" i="22"/>
  <c r="P584" i="22"/>
  <c r="P589" i="22" s="1"/>
  <c r="O584" i="22"/>
  <c r="B589" i="22"/>
  <c r="B575" i="22"/>
  <c r="R572" i="22"/>
  <c r="Q572" i="22"/>
  <c r="P572" i="22"/>
  <c r="O572" i="22"/>
  <c r="R571" i="22"/>
  <c r="Q571" i="22"/>
  <c r="P571" i="22"/>
  <c r="O571" i="22"/>
  <c r="R570" i="22"/>
  <c r="R575" i="22" s="1"/>
  <c r="Q570" i="22"/>
  <c r="Q575" i="22" s="1"/>
  <c r="P570" i="22"/>
  <c r="O570" i="22"/>
  <c r="O575" i="22" s="1"/>
  <c r="B561" i="22"/>
  <c r="B547" i="22"/>
  <c r="B533" i="22"/>
  <c r="B519" i="22"/>
  <c r="B505" i="22"/>
  <c r="B491" i="22"/>
  <c r="B477" i="22"/>
  <c r="B463" i="22"/>
  <c r="B449" i="22"/>
  <c r="B435" i="22"/>
  <c r="B421" i="22"/>
  <c r="B407" i="22"/>
  <c r="B393" i="22"/>
  <c r="B379" i="22"/>
  <c r="B365" i="22"/>
  <c r="B351" i="22"/>
  <c r="B337" i="22"/>
  <c r="B323" i="22"/>
  <c r="B309" i="22"/>
  <c r="B295" i="22"/>
  <c r="B281" i="22"/>
  <c r="B267" i="22"/>
  <c r="B253" i="22"/>
  <c r="B239" i="22"/>
  <c r="B225" i="22"/>
  <c r="B211" i="22"/>
  <c r="B197" i="22"/>
  <c r="B183" i="22"/>
  <c r="B169" i="22"/>
  <c r="B155" i="22"/>
  <c r="B141" i="22"/>
  <c r="B113" i="22"/>
  <c r="B127" i="22"/>
  <c r="B99" i="22"/>
  <c r="B85" i="22"/>
  <c r="B71" i="22"/>
  <c r="B57" i="22"/>
  <c r="B43" i="22"/>
  <c r="B29" i="22"/>
  <c r="B15" i="22"/>
  <c r="R390" i="18"/>
  <c r="Q390" i="18"/>
  <c r="P390" i="18"/>
  <c r="O390" i="18"/>
  <c r="R389" i="18"/>
  <c r="Q389" i="18"/>
  <c r="P389" i="18"/>
  <c r="O389" i="18"/>
  <c r="R388" i="18"/>
  <c r="Q388" i="18"/>
  <c r="P388" i="18"/>
  <c r="O388" i="18"/>
  <c r="O10" i="22"/>
  <c r="P10" i="22"/>
  <c r="Q10" i="22"/>
  <c r="R10" i="22"/>
  <c r="O11" i="22"/>
  <c r="P11" i="22"/>
  <c r="Q11" i="22"/>
  <c r="R11" i="22"/>
  <c r="O12" i="22"/>
  <c r="P12" i="22"/>
  <c r="Q12" i="22"/>
  <c r="R12" i="22"/>
  <c r="O24" i="22"/>
  <c r="P24" i="22"/>
  <c r="Q24" i="22"/>
  <c r="R24" i="22"/>
  <c r="O25" i="22"/>
  <c r="P25" i="22"/>
  <c r="Q25" i="22"/>
  <c r="R25" i="22"/>
  <c r="O26" i="22"/>
  <c r="P26" i="22"/>
  <c r="Q26" i="22"/>
  <c r="R26" i="22"/>
  <c r="O38" i="22"/>
  <c r="P38" i="22"/>
  <c r="Q38" i="22"/>
  <c r="R38" i="22"/>
  <c r="O39" i="22"/>
  <c r="P39" i="22"/>
  <c r="Q39" i="22"/>
  <c r="R39" i="22"/>
  <c r="O40" i="22"/>
  <c r="P40" i="22"/>
  <c r="Q40" i="22"/>
  <c r="R40" i="22"/>
  <c r="O52" i="22"/>
  <c r="P52" i="22"/>
  <c r="Q52" i="22"/>
  <c r="R52" i="22"/>
  <c r="O53" i="22"/>
  <c r="P53" i="22"/>
  <c r="Q53" i="22"/>
  <c r="R53" i="22"/>
  <c r="O54" i="22"/>
  <c r="P54" i="22"/>
  <c r="Q54" i="22"/>
  <c r="R54" i="22"/>
  <c r="O66" i="22"/>
  <c r="P66" i="22"/>
  <c r="Q66" i="22"/>
  <c r="R66" i="22"/>
  <c r="O67" i="22"/>
  <c r="P67" i="22"/>
  <c r="Q67" i="22"/>
  <c r="R67" i="22"/>
  <c r="O68" i="22"/>
  <c r="P68" i="22"/>
  <c r="Q68" i="22"/>
  <c r="R68" i="22"/>
  <c r="O80" i="22"/>
  <c r="P80" i="22"/>
  <c r="Q80" i="22"/>
  <c r="R80" i="22"/>
  <c r="O81" i="22"/>
  <c r="P81" i="22"/>
  <c r="Q81" i="22"/>
  <c r="R81" i="22"/>
  <c r="O82" i="22"/>
  <c r="P82" i="22"/>
  <c r="Q82" i="22"/>
  <c r="R82" i="22"/>
  <c r="O94" i="22"/>
  <c r="P94" i="22"/>
  <c r="Q94" i="22"/>
  <c r="R94" i="22"/>
  <c r="O95" i="22"/>
  <c r="P95" i="22"/>
  <c r="Q95" i="22"/>
  <c r="R95" i="22"/>
  <c r="O96" i="22"/>
  <c r="P96" i="22"/>
  <c r="Q96" i="22"/>
  <c r="R96" i="22"/>
  <c r="O108" i="22"/>
  <c r="P108" i="22"/>
  <c r="Q108" i="22"/>
  <c r="R108" i="22"/>
  <c r="O109" i="22"/>
  <c r="P109" i="22"/>
  <c r="Q109" i="22"/>
  <c r="R109" i="22"/>
  <c r="O110" i="22"/>
  <c r="P110" i="22"/>
  <c r="Q110" i="22"/>
  <c r="R110" i="22"/>
  <c r="O122" i="22"/>
  <c r="P122" i="22"/>
  <c r="Q122" i="22"/>
  <c r="R122" i="22"/>
  <c r="O123" i="22"/>
  <c r="P123" i="22"/>
  <c r="Q123" i="22"/>
  <c r="R123" i="22"/>
  <c r="O124" i="22"/>
  <c r="P124" i="22"/>
  <c r="Q124" i="22"/>
  <c r="R124" i="22"/>
  <c r="O136" i="22"/>
  <c r="P136" i="22"/>
  <c r="Q136" i="22"/>
  <c r="R136" i="22"/>
  <c r="O137" i="22"/>
  <c r="P137" i="22"/>
  <c r="Q137" i="22"/>
  <c r="R137" i="22"/>
  <c r="O138" i="22"/>
  <c r="P138" i="22"/>
  <c r="Q138" i="22"/>
  <c r="Q141" i="22" s="1"/>
  <c r="R138" i="22"/>
  <c r="O150" i="22"/>
  <c r="P150" i="22"/>
  <c r="Q150" i="22"/>
  <c r="R150" i="22"/>
  <c r="O151" i="22"/>
  <c r="P151" i="22"/>
  <c r="Q151" i="22"/>
  <c r="R151" i="22"/>
  <c r="O152" i="22"/>
  <c r="P152" i="22"/>
  <c r="Q152" i="22"/>
  <c r="R152" i="22"/>
  <c r="O164" i="22"/>
  <c r="P164" i="22"/>
  <c r="Q164" i="22"/>
  <c r="R164" i="22"/>
  <c r="O165" i="22"/>
  <c r="P165" i="22"/>
  <c r="Q165" i="22"/>
  <c r="R165" i="22"/>
  <c r="O166" i="22"/>
  <c r="P166" i="22"/>
  <c r="Q166" i="22"/>
  <c r="R166" i="22"/>
  <c r="O169" i="22"/>
  <c r="O178" i="22"/>
  <c r="P178" i="22"/>
  <c r="Q178" i="22"/>
  <c r="R178" i="22"/>
  <c r="O179" i="22"/>
  <c r="P179" i="22"/>
  <c r="Q179" i="22"/>
  <c r="R179" i="22"/>
  <c r="O180" i="22"/>
  <c r="P180" i="22"/>
  <c r="Q180" i="22"/>
  <c r="R180" i="22"/>
  <c r="O192" i="22"/>
  <c r="P192" i="22"/>
  <c r="Q192" i="22"/>
  <c r="R192" i="22"/>
  <c r="O193" i="22"/>
  <c r="P193" i="22"/>
  <c r="Q193" i="22"/>
  <c r="R193" i="22"/>
  <c r="O194" i="22"/>
  <c r="P194" i="22"/>
  <c r="Q194" i="22"/>
  <c r="R194" i="22"/>
  <c r="O206" i="22"/>
  <c r="P206" i="22"/>
  <c r="Q206" i="22"/>
  <c r="R206" i="22"/>
  <c r="O207" i="22"/>
  <c r="P207" i="22"/>
  <c r="Q207" i="22"/>
  <c r="R207" i="22"/>
  <c r="O208" i="22"/>
  <c r="P208" i="22"/>
  <c r="Q208" i="22"/>
  <c r="R208" i="22"/>
  <c r="O220" i="22"/>
  <c r="P220" i="22"/>
  <c r="Q220" i="22"/>
  <c r="R220" i="22"/>
  <c r="O221" i="22"/>
  <c r="P221" i="22"/>
  <c r="Q221" i="22"/>
  <c r="R221" i="22"/>
  <c r="O222" i="22"/>
  <c r="P222" i="22"/>
  <c r="Q222" i="22"/>
  <c r="R222" i="22"/>
  <c r="O234" i="22"/>
  <c r="P234" i="22"/>
  <c r="Q234" i="22"/>
  <c r="R234" i="22"/>
  <c r="O235" i="22"/>
  <c r="P235" i="22"/>
  <c r="Q235" i="22"/>
  <c r="R235" i="22"/>
  <c r="O236" i="22"/>
  <c r="P236" i="22"/>
  <c r="Q236" i="22"/>
  <c r="R236" i="22"/>
  <c r="O248" i="22"/>
  <c r="P248" i="22"/>
  <c r="Q248" i="22"/>
  <c r="R248" i="22"/>
  <c r="O249" i="22"/>
  <c r="P249" i="22"/>
  <c r="Q249" i="22"/>
  <c r="R249" i="22"/>
  <c r="O250" i="22"/>
  <c r="P250" i="22"/>
  <c r="Q250" i="22"/>
  <c r="R250" i="22"/>
  <c r="O262" i="22"/>
  <c r="P262" i="22"/>
  <c r="Q262" i="22"/>
  <c r="R262" i="22"/>
  <c r="O263" i="22"/>
  <c r="P263" i="22"/>
  <c r="Q263" i="22"/>
  <c r="R263" i="22"/>
  <c r="O264" i="22"/>
  <c r="O267" i="22" s="1"/>
  <c r="P264" i="22"/>
  <c r="Q264" i="22"/>
  <c r="R264" i="22"/>
  <c r="O276" i="22"/>
  <c r="P276" i="22"/>
  <c r="Q276" i="22"/>
  <c r="R276" i="22"/>
  <c r="O277" i="22"/>
  <c r="P277" i="22"/>
  <c r="Q277" i="22"/>
  <c r="R277" i="22"/>
  <c r="O278" i="22"/>
  <c r="P278" i="22"/>
  <c r="Q278" i="22"/>
  <c r="R278" i="22"/>
  <c r="O290" i="22"/>
  <c r="P290" i="22"/>
  <c r="Q290" i="22"/>
  <c r="R290" i="22"/>
  <c r="O291" i="22"/>
  <c r="P291" i="22"/>
  <c r="Q291" i="22"/>
  <c r="R291" i="22"/>
  <c r="O292" i="22"/>
  <c r="P292" i="22"/>
  <c r="Q292" i="22"/>
  <c r="R292" i="22"/>
  <c r="O304" i="22"/>
  <c r="P304" i="22"/>
  <c r="Q304" i="22"/>
  <c r="R304" i="22"/>
  <c r="O305" i="22"/>
  <c r="P305" i="22"/>
  <c r="Q305" i="22"/>
  <c r="R305" i="22"/>
  <c r="O306" i="22"/>
  <c r="P306" i="22"/>
  <c r="Q306" i="22"/>
  <c r="R306" i="22"/>
  <c r="O318" i="22"/>
  <c r="P318" i="22"/>
  <c r="Q318" i="22"/>
  <c r="R318" i="22"/>
  <c r="O319" i="22"/>
  <c r="P319" i="22"/>
  <c r="Q319" i="22"/>
  <c r="R319" i="22"/>
  <c r="O320" i="22"/>
  <c r="O323" i="22" s="1"/>
  <c r="P320" i="22"/>
  <c r="P323" i="22" s="1"/>
  <c r="Q320" i="22"/>
  <c r="R320" i="22"/>
  <c r="O332" i="22"/>
  <c r="P332" i="22"/>
  <c r="Q332" i="22"/>
  <c r="R332" i="22"/>
  <c r="O333" i="22"/>
  <c r="P333" i="22"/>
  <c r="Q333" i="22"/>
  <c r="R333" i="22"/>
  <c r="O334" i="22"/>
  <c r="P334" i="22"/>
  <c r="Q334" i="22"/>
  <c r="R334" i="22"/>
  <c r="O346" i="22"/>
  <c r="P346" i="22"/>
  <c r="Q346" i="22"/>
  <c r="R346" i="22"/>
  <c r="O347" i="22"/>
  <c r="P347" i="22"/>
  <c r="Q347" i="22"/>
  <c r="R347" i="22"/>
  <c r="O348" i="22"/>
  <c r="P348" i="22"/>
  <c r="Q348" i="22"/>
  <c r="R348" i="22"/>
  <c r="O360" i="22"/>
  <c r="P360" i="22"/>
  <c r="Q360" i="22"/>
  <c r="R360" i="22"/>
  <c r="O361" i="22"/>
  <c r="P361" i="22"/>
  <c r="Q361" i="22"/>
  <c r="R361" i="22"/>
  <c r="O362" i="22"/>
  <c r="P362" i="22"/>
  <c r="Q362" i="22"/>
  <c r="R362" i="22"/>
  <c r="O374" i="22"/>
  <c r="P374" i="22"/>
  <c r="Q374" i="22"/>
  <c r="R374" i="22"/>
  <c r="O375" i="22"/>
  <c r="P375" i="22"/>
  <c r="Q375" i="22"/>
  <c r="R375" i="22"/>
  <c r="O376" i="22"/>
  <c r="P376" i="22"/>
  <c r="Q376" i="22"/>
  <c r="R376" i="22"/>
  <c r="O388" i="22"/>
  <c r="P388" i="22"/>
  <c r="Q388" i="22"/>
  <c r="R388" i="22"/>
  <c r="O389" i="22"/>
  <c r="P389" i="22"/>
  <c r="Q389" i="22"/>
  <c r="R389" i="22"/>
  <c r="O390" i="22"/>
  <c r="P390" i="22"/>
  <c r="Q390" i="22"/>
  <c r="R390" i="22"/>
  <c r="O402" i="22"/>
  <c r="P402" i="22"/>
  <c r="Q402" i="22"/>
  <c r="R402" i="22"/>
  <c r="O403" i="22"/>
  <c r="P403" i="22"/>
  <c r="Q403" i="22"/>
  <c r="R403" i="22"/>
  <c r="O404" i="22"/>
  <c r="P404" i="22"/>
  <c r="Q404" i="22"/>
  <c r="R404" i="22"/>
  <c r="O416" i="22"/>
  <c r="P416" i="22"/>
  <c r="Q416" i="22"/>
  <c r="R416" i="22"/>
  <c r="O417" i="22"/>
  <c r="P417" i="22"/>
  <c r="Q417" i="22"/>
  <c r="R417" i="22"/>
  <c r="O418" i="22"/>
  <c r="P418" i="22"/>
  <c r="Q418" i="22"/>
  <c r="R418" i="22"/>
  <c r="O430" i="22"/>
  <c r="P430" i="22"/>
  <c r="Q430" i="22"/>
  <c r="R430" i="22"/>
  <c r="O431" i="22"/>
  <c r="P431" i="22"/>
  <c r="Q431" i="22"/>
  <c r="R431" i="22"/>
  <c r="O432" i="22"/>
  <c r="O435" i="22" s="1"/>
  <c r="P432" i="22"/>
  <c r="Q432" i="22"/>
  <c r="R432" i="22"/>
  <c r="O444" i="22"/>
  <c r="P444" i="22"/>
  <c r="Q444" i="22"/>
  <c r="R444" i="22"/>
  <c r="O445" i="22"/>
  <c r="P445" i="22"/>
  <c r="Q445" i="22"/>
  <c r="R445" i="22"/>
  <c r="O446" i="22"/>
  <c r="P446" i="22"/>
  <c r="Q446" i="22"/>
  <c r="R446" i="22"/>
  <c r="O458" i="22"/>
  <c r="P458" i="22"/>
  <c r="Q458" i="22"/>
  <c r="R458" i="22"/>
  <c r="O459" i="22"/>
  <c r="P459" i="22"/>
  <c r="Q459" i="22"/>
  <c r="R459" i="22"/>
  <c r="O460" i="22"/>
  <c r="P460" i="22"/>
  <c r="Q460" i="22"/>
  <c r="R460" i="22"/>
  <c r="O472" i="22"/>
  <c r="P472" i="22"/>
  <c r="Q472" i="22"/>
  <c r="R472" i="22"/>
  <c r="O473" i="22"/>
  <c r="P473" i="22"/>
  <c r="Q473" i="22"/>
  <c r="R473" i="22"/>
  <c r="O474" i="22"/>
  <c r="P474" i="22"/>
  <c r="Q474" i="22"/>
  <c r="R474" i="22"/>
  <c r="O486" i="22"/>
  <c r="P486" i="22"/>
  <c r="Q486" i="22"/>
  <c r="R486" i="22"/>
  <c r="O487" i="22"/>
  <c r="P487" i="22"/>
  <c r="Q487" i="22"/>
  <c r="R487" i="22"/>
  <c r="O488" i="22"/>
  <c r="P488" i="22"/>
  <c r="Q488" i="22"/>
  <c r="R488" i="22"/>
  <c r="O500" i="22"/>
  <c r="P500" i="22"/>
  <c r="Q500" i="22"/>
  <c r="R500" i="22"/>
  <c r="O501" i="22"/>
  <c r="P501" i="22"/>
  <c r="Q501" i="22"/>
  <c r="R501" i="22"/>
  <c r="O502" i="22"/>
  <c r="P502" i="22"/>
  <c r="Q502" i="22"/>
  <c r="R502" i="22"/>
  <c r="O514" i="22"/>
  <c r="P514" i="22"/>
  <c r="Q514" i="22"/>
  <c r="R514" i="22"/>
  <c r="O515" i="22"/>
  <c r="P515" i="22"/>
  <c r="Q515" i="22"/>
  <c r="R515" i="22"/>
  <c r="O516" i="22"/>
  <c r="P516" i="22"/>
  <c r="Q516" i="22"/>
  <c r="R516" i="22"/>
  <c r="O528" i="22"/>
  <c r="P528" i="22"/>
  <c r="Q528" i="22"/>
  <c r="R528" i="22"/>
  <c r="O529" i="22"/>
  <c r="P529" i="22"/>
  <c r="Q529" i="22"/>
  <c r="R529" i="22"/>
  <c r="O530" i="22"/>
  <c r="P530" i="22"/>
  <c r="P533" i="22" s="1"/>
  <c r="Q530" i="22"/>
  <c r="R530" i="22"/>
  <c r="O542" i="22"/>
  <c r="P542" i="22"/>
  <c r="Q542" i="22"/>
  <c r="R542" i="22"/>
  <c r="O543" i="22"/>
  <c r="P543" i="22"/>
  <c r="Q543" i="22"/>
  <c r="R543" i="22"/>
  <c r="O544" i="22"/>
  <c r="P544" i="22"/>
  <c r="Q544" i="22"/>
  <c r="R544" i="22"/>
  <c r="O556" i="22"/>
  <c r="P556" i="22"/>
  <c r="Q556" i="22"/>
  <c r="R556" i="22"/>
  <c r="O557" i="22"/>
  <c r="P557" i="22"/>
  <c r="Q557" i="22"/>
  <c r="R557" i="22"/>
  <c r="O558" i="22"/>
  <c r="P558" i="22"/>
  <c r="Q558" i="22"/>
  <c r="R558" i="22"/>
  <c r="H2388" i="18" l="1"/>
  <c r="U2388" i="18" s="1"/>
  <c r="S2423" i="22"/>
  <c r="H2416" i="22" s="1"/>
  <c r="U2416" i="22" s="1"/>
  <c r="H2500" i="22"/>
  <c r="U2500" i="22" s="1"/>
  <c r="T2339" i="22"/>
  <c r="K2332" i="22" s="1"/>
  <c r="S2255" i="22"/>
  <c r="H2248" i="22" s="1"/>
  <c r="S2241" i="22"/>
  <c r="H2234" i="22" s="1"/>
  <c r="S1891" i="22"/>
  <c r="T2087" i="22"/>
  <c r="K2080" i="22" s="1"/>
  <c r="S2367" i="22"/>
  <c r="T2255" i="22"/>
  <c r="K2248" i="22" s="1"/>
  <c r="S2395" i="22"/>
  <c r="H2346" i="18"/>
  <c r="U2346" i="18" s="1"/>
  <c r="H2332" i="18"/>
  <c r="U2332" i="18" s="1"/>
  <c r="U2318" i="18"/>
  <c r="H2416" i="18"/>
  <c r="U2416" i="18" s="1"/>
  <c r="H2556" i="22"/>
  <c r="U2556" i="22" s="1"/>
  <c r="U2360" i="18"/>
  <c r="H2472" i="22"/>
  <c r="U2472" i="22" s="1"/>
  <c r="S2115" i="22"/>
  <c r="T2115" i="22"/>
  <c r="K2108" i="22" s="1"/>
  <c r="S2129" i="18"/>
  <c r="H2122" i="18" s="1"/>
  <c r="AC279" i="17"/>
  <c r="T2185" i="22"/>
  <c r="K2178" i="22" s="1"/>
  <c r="T2171" i="22"/>
  <c r="K2164" i="22" s="1"/>
  <c r="T2325" i="22"/>
  <c r="K2318" i="22" s="1"/>
  <c r="T2185" i="18"/>
  <c r="T2269" i="22"/>
  <c r="K2262" i="22" s="1"/>
  <c r="S2325" i="22"/>
  <c r="H2318" i="22" s="1"/>
  <c r="S2269" i="22"/>
  <c r="H2262" i="22" s="1"/>
  <c r="U2262" i="22" s="1"/>
  <c r="T2395" i="22"/>
  <c r="K2388" i="22" s="1"/>
  <c r="S2353" i="22"/>
  <c r="H2346" i="22" s="1"/>
  <c r="Z306" i="17"/>
  <c r="Y546" i="17"/>
  <c r="Y437" i="17"/>
  <c r="Y306" i="17"/>
  <c r="Y292" i="17"/>
  <c r="Z160" i="17"/>
  <c r="AB71" i="17"/>
  <c r="Y224" i="17"/>
  <c r="AA104" i="17"/>
  <c r="AA71" i="17"/>
  <c r="Y21" i="17"/>
  <c r="Y3" i="17"/>
  <c r="Z545" i="17"/>
  <c r="AB201" i="17"/>
  <c r="Z71" i="17"/>
  <c r="Z38" i="17"/>
  <c r="AB21" i="17"/>
  <c r="AA188" i="17"/>
  <c r="Z37" i="17"/>
  <c r="AA21" i="17"/>
  <c r="Z54" i="17"/>
  <c r="AB38" i="17"/>
  <c r="AA70" i="17"/>
  <c r="O1135" i="22"/>
  <c r="T2311" i="22"/>
  <c r="K2304" i="22" s="1"/>
  <c r="T2423" i="22"/>
  <c r="K2416" i="22" s="1"/>
  <c r="S2409" i="22"/>
  <c r="H2402" i="22" s="1"/>
  <c r="T2227" i="22"/>
  <c r="K2220" i="22" s="1"/>
  <c r="T1947" i="22"/>
  <c r="K1940" i="22" s="1"/>
  <c r="T1989" i="22"/>
  <c r="K1982" i="22" s="1"/>
  <c r="T2297" i="22"/>
  <c r="S2297" i="22"/>
  <c r="H2290" i="22" s="1"/>
  <c r="H2150" i="18"/>
  <c r="S2213" i="22"/>
  <c r="H2206" i="22" s="1"/>
  <c r="K2206" i="22"/>
  <c r="O771" i="22"/>
  <c r="O995" i="22"/>
  <c r="O631" i="22"/>
  <c r="O939" i="22"/>
  <c r="H2136" i="22"/>
  <c r="U2136" i="22" s="1"/>
  <c r="S2157" i="22"/>
  <c r="H2122" i="22"/>
  <c r="U2122" i="22" s="1"/>
  <c r="S2227" i="22"/>
  <c r="S2199" i="22"/>
  <c r="T2367" i="22"/>
  <c r="K2360" i="22" s="1"/>
  <c r="T1961" i="22"/>
  <c r="K1954" i="22" s="1"/>
  <c r="U1954" i="22" s="1"/>
  <c r="T2003" i="22"/>
  <c r="K1996" i="22" s="1"/>
  <c r="T2241" i="18"/>
  <c r="K2234" i="18" s="1"/>
  <c r="T2353" i="22"/>
  <c r="K2346" i="22" s="1"/>
  <c r="T2283" i="18"/>
  <c r="K2276" i="18" s="1"/>
  <c r="H2388" i="22"/>
  <c r="S2381" i="22"/>
  <c r="H2374" i="22" s="1"/>
  <c r="U2374" i="22" s="1"/>
  <c r="H2360" i="22"/>
  <c r="U2360" i="22" s="1"/>
  <c r="H2108" i="22"/>
  <c r="U2108" i="22" s="1"/>
  <c r="S2087" i="22"/>
  <c r="H2080" i="22" s="1"/>
  <c r="T1695" i="18"/>
  <c r="K1688" i="18" s="1"/>
  <c r="Q953" i="18"/>
  <c r="T2297" i="18"/>
  <c r="K2290" i="18" s="1"/>
  <c r="R925" i="18"/>
  <c r="T2129" i="18"/>
  <c r="T1849" i="18"/>
  <c r="K1842" i="18" s="1"/>
  <c r="S1569" i="18"/>
  <c r="T2171" i="18"/>
  <c r="T1877" i="18"/>
  <c r="K1870" i="18" s="1"/>
  <c r="S2087" i="18"/>
  <c r="S2269" i="18"/>
  <c r="H2262" i="18" s="1"/>
  <c r="T2311" i="18"/>
  <c r="K2304" i="18" s="1"/>
  <c r="S1961" i="18"/>
  <c r="H1954" i="18" s="1"/>
  <c r="S2073" i="18"/>
  <c r="T2227" i="18"/>
  <c r="K2220" i="18" s="1"/>
  <c r="S2199" i="18"/>
  <c r="T2269" i="18"/>
  <c r="K2262" i="18" s="1"/>
  <c r="T2255" i="18"/>
  <c r="K2248" i="18" s="1"/>
  <c r="U2248" i="18" s="1"/>
  <c r="S2185" i="18"/>
  <c r="T2073" i="18"/>
  <c r="T2143" i="18"/>
  <c r="S1723" i="18"/>
  <c r="H1716" i="18" s="1"/>
  <c r="T2157" i="18"/>
  <c r="S2017" i="18"/>
  <c r="T2031" i="18"/>
  <c r="S2031" i="18"/>
  <c r="S2101" i="22"/>
  <c r="O813" i="18"/>
  <c r="T2045" i="18"/>
  <c r="K2038" i="18" s="1"/>
  <c r="U2038" i="18" s="1"/>
  <c r="T2115" i="18"/>
  <c r="S2227" i="18"/>
  <c r="H2220" i="18" s="1"/>
  <c r="S2241" i="18"/>
  <c r="H2234" i="18" s="1"/>
  <c r="T2199" i="18"/>
  <c r="S2297" i="18"/>
  <c r="H2290" i="18" s="1"/>
  <c r="T1905" i="18"/>
  <c r="K1898" i="18" s="1"/>
  <c r="U2024" i="18"/>
  <c r="T2213" i="18"/>
  <c r="U2262" i="18"/>
  <c r="R617" i="18"/>
  <c r="S1891" i="18"/>
  <c r="H1884" i="18" s="1"/>
  <c r="T2059" i="18"/>
  <c r="S1947" i="18"/>
  <c r="H1940" i="18" s="1"/>
  <c r="T2003" i="18"/>
  <c r="K1996" i="18" s="1"/>
  <c r="T2045" i="22"/>
  <c r="K2038" i="22" s="1"/>
  <c r="S2311" i="18"/>
  <c r="H2304" i="18" s="1"/>
  <c r="T2087" i="18"/>
  <c r="T2101" i="18"/>
  <c r="S2101" i="18"/>
  <c r="S2143" i="18"/>
  <c r="S2283" i="18"/>
  <c r="H2276" i="18" s="1"/>
  <c r="B2269" i="18"/>
  <c r="S2213" i="18"/>
  <c r="B2227" i="18"/>
  <c r="S2171" i="18"/>
  <c r="B2157" i="18"/>
  <c r="S2115" i="18"/>
  <c r="B2101" i="18"/>
  <c r="S2059" i="18"/>
  <c r="T2017" i="18"/>
  <c r="K2010" i="18" s="1"/>
  <c r="T2409" i="22"/>
  <c r="K2402" i="22" s="1"/>
  <c r="S2339" i="22"/>
  <c r="H2332" i="22" s="1"/>
  <c r="U2332" i="22" s="1"/>
  <c r="T2241" i="22"/>
  <c r="K2234" i="22" s="1"/>
  <c r="S2185" i="22"/>
  <c r="S2171" i="22"/>
  <c r="T2283" i="22"/>
  <c r="B2409" i="22"/>
  <c r="B2367" i="22"/>
  <c r="S2311" i="22"/>
  <c r="S2283" i="22"/>
  <c r="B2269" i="22"/>
  <c r="B2157" i="22"/>
  <c r="U2080" i="22"/>
  <c r="T1835" i="18"/>
  <c r="K1828" i="18" s="1"/>
  <c r="S1863" i="22"/>
  <c r="H1856" i="22" s="1"/>
  <c r="U1856" i="22" s="1"/>
  <c r="S1849" i="22"/>
  <c r="H1842" i="22" s="1"/>
  <c r="S1821" i="18"/>
  <c r="H1814" i="18" s="1"/>
  <c r="U1814" i="18" s="1"/>
  <c r="S1835" i="22"/>
  <c r="H1828" i="22" s="1"/>
  <c r="S1807" i="18"/>
  <c r="H1800" i="18" s="1"/>
  <c r="S1905" i="18"/>
  <c r="H1898" i="18" s="1"/>
  <c r="T1905" i="22"/>
  <c r="K1898" i="22" s="1"/>
  <c r="S1989" i="22"/>
  <c r="H1982" i="22" s="1"/>
  <c r="U1982" i="22" s="1"/>
  <c r="T1793" i="22"/>
  <c r="K1786" i="22" s="1"/>
  <c r="S1751" i="18"/>
  <c r="H1744" i="18" s="1"/>
  <c r="S1835" i="18"/>
  <c r="H1828" i="18" s="1"/>
  <c r="S1849" i="18"/>
  <c r="H1842" i="18" s="1"/>
  <c r="U1842" i="18" s="1"/>
  <c r="T1723" i="18"/>
  <c r="K1716" i="18" s="1"/>
  <c r="T1709" i="18"/>
  <c r="K1702" i="18" s="1"/>
  <c r="T1751" i="22"/>
  <c r="K1744" i="22" s="1"/>
  <c r="S1737" i="22"/>
  <c r="T1863" i="18"/>
  <c r="K1856" i="18" s="1"/>
  <c r="S2073" i="22"/>
  <c r="H2066" i="22" s="1"/>
  <c r="T2031" i="22"/>
  <c r="K2024" i="22" s="1"/>
  <c r="S1933" i="18"/>
  <c r="H1926" i="18" s="1"/>
  <c r="T1975" i="18"/>
  <c r="K1968" i="18" s="1"/>
  <c r="T1919" i="18"/>
  <c r="K1912" i="18" s="1"/>
  <c r="S1989" i="18"/>
  <c r="H1982" i="18" s="1"/>
  <c r="T1891" i="18"/>
  <c r="K1884" i="18" s="1"/>
  <c r="S1863" i="18"/>
  <c r="S1877" i="18"/>
  <c r="S1975" i="18"/>
  <c r="H1968" i="18" s="1"/>
  <c r="S1919" i="18"/>
  <c r="U1716" i="18"/>
  <c r="S1765" i="18"/>
  <c r="H1758" i="18" s="1"/>
  <c r="T1961" i="18"/>
  <c r="K1954" i="18" s="1"/>
  <c r="S2003" i="18"/>
  <c r="H1996" i="18" s="1"/>
  <c r="T1765" i="18"/>
  <c r="K1758" i="18" s="1"/>
  <c r="U1688" i="18"/>
  <c r="T1779" i="18"/>
  <c r="K1772" i="18" s="1"/>
  <c r="S1779" i="18"/>
  <c r="H1772" i="18" s="1"/>
  <c r="T1681" i="18"/>
  <c r="K1674" i="18" s="1"/>
  <c r="T1737" i="18"/>
  <c r="K1730" i="18" s="1"/>
  <c r="U1730" i="18" s="1"/>
  <c r="B1849" i="18"/>
  <c r="T1989" i="18"/>
  <c r="K1982" i="18" s="1"/>
  <c r="T1933" i="18"/>
  <c r="T1947" i="18"/>
  <c r="Q687" i="22"/>
  <c r="S1779" i="22"/>
  <c r="H1772" i="22" s="1"/>
  <c r="U1772" i="22" s="1"/>
  <c r="T2073" i="22"/>
  <c r="K2066" i="22" s="1"/>
  <c r="T1737" i="22"/>
  <c r="K1730" i="22" s="1"/>
  <c r="T1849" i="22"/>
  <c r="K1842" i="22" s="1"/>
  <c r="Q659" i="22"/>
  <c r="T1807" i="22"/>
  <c r="K1800" i="22" s="1"/>
  <c r="T1975" i="22"/>
  <c r="K1968" i="22" s="1"/>
  <c r="S1919" i="22"/>
  <c r="H1912" i="22" s="1"/>
  <c r="S2031" i="22"/>
  <c r="H2024" i="22" s="1"/>
  <c r="T1835" i="22"/>
  <c r="K1828" i="22" s="1"/>
  <c r="H1814" i="22"/>
  <c r="S2017" i="22"/>
  <c r="H2010" i="22" s="1"/>
  <c r="R1065" i="22"/>
  <c r="O813" i="22"/>
  <c r="O883" i="22"/>
  <c r="S1639" i="22"/>
  <c r="H1632" i="22" s="1"/>
  <c r="S1723" i="22"/>
  <c r="H1716" i="22" s="1"/>
  <c r="S1807" i="22"/>
  <c r="H1940" i="22"/>
  <c r="U1940" i="22" s="1"/>
  <c r="H1884" i="22"/>
  <c r="S2059" i="22"/>
  <c r="T1933" i="22"/>
  <c r="K1926" i="22" s="1"/>
  <c r="H1730" i="22"/>
  <c r="S1933" i="22"/>
  <c r="T1919" i="22"/>
  <c r="K1912" i="22" s="1"/>
  <c r="T1821" i="22"/>
  <c r="K1814" i="22" s="1"/>
  <c r="T1723" i="22"/>
  <c r="K1716" i="22" s="1"/>
  <c r="S1681" i="18"/>
  <c r="H1674" i="18" s="1"/>
  <c r="T1793" i="18"/>
  <c r="K1786" i="18" s="1"/>
  <c r="T1807" i="18"/>
  <c r="K1800" i="18" s="1"/>
  <c r="U1800" i="18" s="1"/>
  <c r="T1751" i="18"/>
  <c r="K1744" i="18" s="1"/>
  <c r="U1744" i="18" s="1"/>
  <c r="B1709" i="18"/>
  <c r="B1723" i="18"/>
  <c r="B1779" i="18"/>
  <c r="S1793" i="18"/>
  <c r="H1786" i="18" s="1"/>
  <c r="B1765" i="18"/>
  <c r="S1709" i="18"/>
  <c r="H1702" i="18" s="1"/>
  <c r="U1702" i="18" s="1"/>
  <c r="T1891" i="22"/>
  <c r="K1884" i="22" s="1"/>
  <c r="S1793" i="22"/>
  <c r="S1877" i="22"/>
  <c r="H1870" i="22" s="1"/>
  <c r="S1961" i="22"/>
  <c r="H1954" i="22" s="1"/>
  <c r="T1877" i="22"/>
  <c r="K1870" i="22" s="1"/>
  <c r="S1765" i="22"/>
  <c r="H1758" i="22" s="1"/>
  <c r="U2066" i="22"/>
  <c r="S1541" i="22"/>
  <c r="H1534" i="22" s="1"/>
  <c r="S1751" i="22"/>
  <c r="S1975" i="22"/>
  <c r="T2017" i="22"/>
  <c r="K2010" i="22" s="1"/>
  <c r="S2045" i="22"/>
  <c r="S1709" i="22"/>
  <c r="H1702" i="22" s="1"/>
  <c r="S1905" i="22"/>
  <c r="S2003" i="22"/>
  <c r="T1765" i="22"/>
  <c r="B1723" i="22"/>
  <c r="T1709" i="22"/>
  <c r="Q603" i="22"/>
  <c r="AA54" i="17" s="1"/>
  <c r="S1177" i="22"/>
  <c r="H1170" i="22" s="1"/>
  <c r="S1317" i="22"/>
  <c r="H1310" i="22" s="1"/>
  <c r="T1387" i="22"/>
  <c r="K1380" i="22" s="1"/>
  <c r="S1261" i="18"/>
  <c r="Q1023" i="18"/>
  <c r="P701" i="18"/>
  <c r="T1527" i="18"/>
  <c r="K1520" i="18" s="1"/>
  <c r="T1149" i="18"/>
  <c r="K1142" i="18" s="1"/>
  <c r="P1065" i="18"/>
  <c r="T1667" i="18"/>
  <c r="K1660" i="18" s="1"/>
  <c r="T1625" i="18"/>
  <c r="K1618" i="18" s="1"/>
  <c r="O771" i="18"/>
  <c r="S1121" i="18"/>
  <c r="H1114" i="18" s="1"/>
  <c r="T1177" i="18"/>
  <c r="K1170" i="18" s="1"/>
  <c r="R603" i="18"/>
  <c r="T1345" i="18"/>
  <c r="K1338" i="18" s="1"/>
  <c r="T1471" i="18"/>
  <c r="K1464" i="18" s="1"/>
  <c r="T1359" i="18"/>
  <c r="K1352" i="18" s="1"/>
  <c r="S1373" i="18"/>
  <c r="H1366" i="18" s="1"/>
  <c r="S1387" i="18"/>
  <c r="H1380" i="18" s="1"/>
  <c r="S1275" i="22"/>
  <c r="H1268" i="22" s="1"/>
  <c r="T1443" i="18"/>
  <c r="K1436" i="18" s="1"/>
  <c r="T1401" i="18"/>
  <c r="K1394" i="18" s="1"/>
  <c r="S1401" i="18"/>
  <c r="H1394" i="18" s="1"/>
  <c r="T1541" i="18"/>
  <c r="K1534" i="18" s="1"/>
  <c r="S1191" i="18"/>
  <c r="H1184" i="18" s="1"/>
  <c r="T1513" i="18"/>
  <c r="K1506" i="18" s="1"/>
  <c r="S1513" i="18"/>
  <c r="H1506" i="18" s="1"/>
  <c r="T1219" i="18"/>
  <c r="K1212" i="18" s="1"/>
  <c r="T1261" i="22"/>
  <c r="K1254" i="22" s="1"/>
  <c r="S1639" i="18"/>
  <c r="H1632" i="18" s="1"/>
  <c r="S1625" i="18"/>
  <c r="H1618" i="18" s="1"/>
  <c r="T1597" i="18"/>
  <c r="K1590" i="18" s="1"/>
  <c r="S1163" i="18"/>
  <c r="H1156" i="18" s="1"/>
  <c r="Q911" i="22"/>
  <c r="R1051" i="22"/>
  <c r="R855" i="22"/>
  <c r="O841" i="22"/>
  <c r="T1443" i="22"/>
  <c r="K1436" i="22" s="1"/>
  <c r="S1149" i="18"/>
  <c r="H1142" i="18" s="1"/>
  <c r="S1611" i="18"/>
  <c r="H1604" i="18" s="1"/>
  <c r="S1527" i="18"/>
  <c r="H1520" i="18" s="1"/>
  <c r="T1639" i="18"/>
  <c r="K1632" i="18" s="1"/>
  <c r="T1205" i="18"/>
  <c r="K1198" i="18" s="1"/>
  <c r="T1275" i="18"/>
  <c r="K1268" i="18" s="1"/>
  <c r="T1093" i="18"/>
  <c r="K1086" i="18" s="1"/>
  <c r="T1191" i="18"/>
  <c r="K1184" i="18" s="1"/>
  <c r="T1555" i="18"/>
  <c r="K1548" i="18" s="1"/>
  <c r="T1499" i="18"/>
  <c r="K1492" i="18" s="1"/>
  <c r="S1653" i="18"/>
  <c r="H1646" i="18" s="1"/>
  <c r="S1667" i="18"/>
  <c r="H1660" i="18" s="1"/>
  <c r="T1583" i="18"/>
  <c r="K1576" i="18" s="1"/>
  <c r="T1331" i="18"/>
  <c r="K1324" i="18" s="1"/>
  <c r="S1247" i="18"/>
  <c r="H1240" i="18" s="1"/>
  <c r="S1107" i="18"/>
  <c r="H1100" i="18" s="1"/>
  <c r="S1093" i="18"/>
  <c r="H1086" i="18" s="1"/>
  <c r="S1205" i="18"/>
  <c r="H1198" i="18" s="1"/>
  <c r="T1415" i="18"/>
  <c r="K1408" i="18" s="1"/>
  <c r="S1583" i="18"/>
  <c r="H1576" i="18" s="1"/>
  <c r="T1233" i="18"/>
  <c r="K1226" i="18" s="1"/>
  <c r="T1074" i="18"/>
  <c r="T1135" i="18"/>
  <c r="K1128" i="18" s="1"/>
  <c r="T1261" i="18"/>
  <c r="K1254" i="18" s="1"/>
  <c r="S1415" i="18"/>
  <c r="H1562" i="18"/>
  <c r="R673" i="18"/>
  <c r="S1317" i="18"/>
  <c r="H1254" i="18"/>
  <c r="S1331" i="18"/>
  <c r="S1443" i="18"/>
  <c r="S1457" i="18"/>
  <c r="T1387" i="18"/>
  <c r="K1380" i="18" s="1"/>
  <c r="T1569" i="18"/>
  <c r="K1562" i="18" s="1"/>
  <c r="T1457" i="18"/>
  <c r="K1450" i="18" s="1"/>
  <c r="T1163" i="18"/>
  <c r="K1156" i="18" s="1"/>
  <c r="T1121" i="18"/>
  <c r="K1114" i="18" s="1"/>
  <c r="S1135" i="18"/>
  <c r="T1303" i="18"/>
  <c r="K1296" i="18" s="1"/>
  <c r="T1317" i="18"/>
  <c r="K1310" i="18" s="1"/>
  <c r="T1373" i="18"/>
  <c r="K1366" i="18" s="1"/>
  <c r="S1555" i="18"/>
  <c r="H1548" i="18" s="1"/>
  <c r="T1611" i="18"/>
  <c r="K1604" i="18" s="1"/>
  <c r="T1653" i="18"/>
  <c r="K1646" i="18" s="1"/>
  <c r="S1275" i="18"/>
  <c r="S1443" i="22"/>
  <c r="H1436" i="22" s="1"/>
  <c r="T1149" i="22"/>
  <c r="K1142" i="22" s="1"/>
  <c r="T1247" i="22"/>
  <c r="K1240" i="22" s="1"/>
  <c r="S1373" i="22"/>
  <c r="H1366" i="22" s="1"/>
  <c r="O533" i="22"/>
  <c r="Y545" i="17" s="1"/>
  <c r="T1639" i="22"/>
  <c r="K1632" i="22" s="1"/>
  <c r="T1471" i="22"/>
  <c r="K1464" i="22" s="1"/>
  <c r="T1527" i="22"/>
  <c r="T1233" i="22"/>
  <c r="K1226" i="22" s="1"/>
  <c r="S1415" i="22"/>
  <c r="H1408" i="22" s="1"/>
  <c r="T1415" i="22"/>
  <c r="K1408" i="22" s="1"/>
  <c r="T1359" i="22"/>
  <c r="K1352" i="22" s="1"/>
  <c r="S1695" i="22"/>
  <c r="H1688" i="22" s="1"/>
  <c r="S1583" i="22"/>
  <c r="H1576" i="22" s="1"/>
  <c r="T1219" i="22"/>
  <c r="K1212" i="22" s="1"/>
  <c r="T1555" i="22"/>
  <c r="K1548" i="22" s="1"/>
  <c r="S1471" i="22"/>
  <c r="H1464" i="22" s="1"/>
  <c r="T1191" i="22"/>
  <c r="K1184" i="22" s="1"/>
  <c r="T1499" i="22"/>
  <c r="K1492" i="22" s="1"/>
  <c r="T1104" i="22"/>
  <c r="P253" i="22"/>
  <c r="Z217" i="17" s="1"/>
  <c r="T1681" i="22"/>
  <c r="K1674" i="22" s="1"/>
  <c r="S1163" i="22"/>
  <c r="H1156" i="22" s="1"/>
  <c r="T1205" i="22"/>
  <c r="K1198" i="22" s="1"/>
  <c r="T1303" i="22"/>
  <c r="K1296" i="22" s="1"/>
  <c r="T1317" i="22"/>
  <c r="K1310" i="22" s="1"/>
  <c r="S1555" i="22"/>
  <c r="H1548" i="22" s="1"/>
  <c r="T1597" i="22"/>
  <c r="K1590" i="22" s="1"/>
  <c r="T1695" i="22"/>
  <c r="K1688" i="22" s="1"/>
  <c r="T1177" i="22"/>
  <c r="K1170" i="22" s="1"/>
  <c r="T1429" i="22"/>
  <c r="K1422" i="22" s="1"/>
  <c r="T1289" i="22"/>
  <c r="K1282" i="22" s="1"/>
  <c r="S1303" i="22"/>
  <c r="H1296" i="22" s="1"/>
  <c r="U1296" i="22" s="1"/>
  <c r="T1401" i="22"/>
  <c r="K1394" i="22" s="1"/>
  <c r="T1541" i="22"/>
  <c r="K1534" i="22" s="1"/>
  <c r="S1219" i="22"/>
  <c r="H1212" i="22" s="1"/>
  <c r="T1667" i="22"/>
  <c r="K1660" i="22" s="1"/>
  <c r="S1527" i="22"/>
  <c r="H1520" i="22" s="1"/>
  <c r="T1331" i="22"/>
  <c r="K1324" i="22" s="1"/>
  <c r="P785" i="22"/>
  <c r="R799" i="22"/>
  <c r="Q799" i="22"/>
  <c r="T1076" i="18"/>
  <c r="T1247" i="18"/>
  <c r="T1485" i="18"/>
  <c r="K1478" i="18" s="1"/>
  <c r="B1667" i="18"/>
  <c r="T1289" i="18"/>
  <c r="K1282" i="18" s="1"/>
  <c r="S1303" i="18"/>
  <c r="T1429" i="18"/>
  <c r="K1422" i="18" s="1"/>
  <c r="S1499" i="18"/>
  <c r="H1492" i="18" s="1"/>
  <c r="S1219" i="18"/>
  <c r="T1107" i="18"/>
  <c r="K1100" i="18" s="1"/>
  <c r="S1471" i="18"/>
  <c r="S1177" i="18"/>
  <c r="H1170" i="18" s="1"/>
  <c r="S1289" i="18"/>
  <c r="S1233" i="18"/>
  <c r="H1226" i="18" s="1"/>
  <c r="S1597" i="18"/>
  <c r="H1590" i="18" s="1"/>
  <c r="U1590" i="18" s="1"/>
  <c r="S1345" i="18"/>
  <c r="H1338" i="18" s="1"/>
  <c r="B1653" i="18"/>
  <c r="B1611" i="18"/>
  <c r="B1485" i="18"/>
  <c r="S1541" i="18"/>
  <c r="S1485" i="18"/>
  <c r="B1373" i="18"/>
  <c r="S1359" i="18"/>
  <c r="S1429" i="18"/>
  <c r="B1233" i="18"/>
  <c r="B1261" i="18"/>
  <c r="B1247" i="18"/>
  <c r="B1191" i="18"/>
  <c r="B1163" i="18"/>
  <c r="K1520" i="22"/>
  <c r="T1345" i="22"/>
  <c r="K1338" i="22" s="1"/>
  <c r="T1485" i="22"/>
  <c r="S1625" i="22"/>
  <c r="S1569" i="22"/>
  <c r="H1562" i="22" s="1"/>
  <c r="H1184" i="22"/>
  <c r="S1611" i="22"/>
  <c r="S1149" i="22"/>
  <c r="S1261" i="22"/>
  <c r="S1331" i="22"/>
  <c r="S1247" i="22"/>
  <c r="H1240" i="22" s="1"/>
  <c r="S1359" i="22"/>
  <c r="S1653" i="22"/>
  <c r="S1597" i="22"/>
  <c r="S1667" i="22"/>
  <c r="T1457" i="22"/>
  <c r="K1450" i="22" s="1"/>
  <c r="T1583" i="22"/>
  <c r="K1576" i="22" s="1"/>
  <c r="T1653" i="22"/>
  <c r="K1646" i="22" s="1"/>
  <c r="T1275" i="22"/>
  <c r="K1268" i="22" s="1"/>
  <c r="S1205" i="22"/>
  <c r="T1625" i="22"/>
  <c r="K1618" i="22" s="1"/>
  <c r="T1611" i="22"/>
  <c r="K1604" i="22" s="1"/>
  <c r="T1163" i="22"/>
  <c r="K1156" i="22" s="1"/>
  <c r="S1499" i="22"/>
  <c r="S1387" i="22"/>
  <c r="T1513" i="22"/>
  <c r="K1506" i="22" s="1"/>
  <c r="T1569" i="22"/>
  <c r="K1562" i="22" s="1"/>
  <c r="T1132" i="22"/>
  <c r="S1429" i="22"/>
  <c r="T1373" i="22"/>
  <c r="K1366" i="22" s="1"/>
  <c r="S1485" i="22"/>
  <c r="H1478" i="22" s="1"/>
  <c r="B1345" i="22"/>
  <c r="B1695" i="22"/>
  <c r="S1681" i="22"/>
  <c r="B1569" i="22"/>
  <c r="S1457" i="22"/>
  <c r="B1471" i="22"/>
  <c r="S1513" i="22"/>
  <c r="B1457" i="22"/>
  <c r="S1401" i="22"/>
  <c r="S1345" i="22"/>
  <c r="B1359" i="22"/>
  <c r="S1233" i="22"/>
  <c r="B1247" i="22"/>
  <c r="S1289" i="22"/>
  <c r="R603" i="22"/>
  <c r="AB54" i="17" s="1"/>
  <c r="Q729" i="22"/>
  <c r="O911" i="18"/>
  <c r="O953" i="18"/>
  <c r="Q883" i="22"/>
  <c r="T739" i="18"/>
  <c r="R813" i="18"/>
  <c r="R701" i="18"/>
  <c r="T767" i="18"/>
  <c r="R631" i="22"/>
  <c r="T1130" i="22"/>
  <c r="S1102" i="22"/>
  <c r="T1103" i="22"/>
  <c r="S1104" i="22"/>
  <c r="Q589" i="22"/>
  <c r="AA38" i="17" s="1"/>
  <c r="S571" i="22"/>
  <c r="T823" i="22"/>
  <c r="T892" i="22"/>
  <c r="S1117" i="22"/>
  <c r="T1118" i="22"/>
  <c r="R799" i="18"/>
  <c r="Q1065" i="18"/>
  <c r="O1093" i="22"/>
  <c r="T781" i="22"/>
  <c r="T782" i="22"/>
  <c r="T796" i="22"/>
  <c r="O897" i="22"/>
  <c r="T628" i="22"/>
  <c r="T725" i="22"/>
  <c r="S753" i="22"/>
  <c r="T780" i="22"/>
  <c r="T585" i="22"/>
  <c r="S907" i="22"/>
  <c r="T964" i="22"/>
  <c r="S1005" i="22"/>
  <c r="S1033" i="22"/>
  <c r="T1062" i="22"/>
  <c r="T1075" i="22"/>
  <c r="S1076" i="22"/>
  <c r="T1090" i="22"/>
  <c r="O827" i="22"/>
  <c r="O799" i="22"/>
  <c r="S221" i="22"/>
  <c r="T894" i="22"/>
  <c r="T920" i="22"/>
  <c r="T978" i="22"/>
  <c r="Q1107" i="22"/>
  <c r="T613" i="22"/>
  <c r="T614" i="22"/>
  <c r="T642" i="22"/>
  <c r="T698" i="22"/>
  <c r="T739" i="22"/>
  <c r="T809" i="22"/>
  <c r="Q827" i="22"/>
  <c r="O911" i="22"/>
  <c r="T1018" i="22"/>
  <c r="T1117" i="22"/>
  <c r="S1130" i="22"/>
  <c r="Q1135" i="22"/>
  <c r="O785" i="22"/>
  <c r="T837" i="22"/>
  <c r="T852" i="22"/>
  <c r="T865" i="22"/>
  <c r="S866" i="22"/>
  <c r="O1107" i="22"/>
  <c r="T1102" i="22"/>
  <c r="P1121" i="22"/>
  <c r="R1135" i="22"/>
  <c r="T1131" i="22"/>
  <c r="S1132" i="22"/>
  <c r="R855" i="18"/>
  <c r="R869" i="18"/>
  <c r="R883" i="18"/>
  <c r="R897" i="18"/>
  <c r="Q995" i="18"/>
  <c r="T977" i="18"/>
  <c r="T1005" i="18"/>
  <c r="S963" i="18"/>
  <c r="R1009" i="18"/>
  <c r="S1074" i="18"/>
  <c r="S950" i="22"/>
  <c r="R953" i="22"/>
  <c r="T949" i="22"/>
  <c r="R1065" i="18"/>
  <c r="R1051" i="18"/>
  <c r="O1051" i="18"/>
  <c r="T1047" i="22"/>
  <c r="S1048" i="22"/>
  <c r="O1037" i="18"/>
  <c r="T1061" i="22"/>
  <c r="P1023" i="18"/>
  <c r="T1033" i="22"/>
  <c r="P1037" i="22"/>
  <c r="S1074" i="22"/>
  <c r="T1076" i="22"/>
  <c r="Q841" i="18"/>
  <c r="T585" i="18"/>
  <c r="T586" i="18"/>
  <c r="S922" i="18"/>
  <c r="T1033" i="18"/>
  <c r="S1034" i="18"/>
  <c r="S1048" i="18"/>
  <c r="T1061" i="18"/>
  <c r="T1062" i="18"/>
  <c r="T640" i="18"/>
  <c r="S654" i="18"/>
  <c r="T655" i="18"/>
  <c r="S683" i="18"/>
  <c r="T697" i="18"/>
  <c r="T698" i="18"/>
  <c r="T725" i="18"/>
  <c r="T726" i="18"/>
  <c r="S781" i="18"/>
  <c r="S794" i="18"/>
  <c r="S796" i="18"/>
  <c r="T809" i="18"/>
  <c r="T936" i="18"/>
  <c r="T572" i="18"/>
  <c r="T768" i="18"/>
  <c r="S1020" i="18"/>
  <c r="P1051" i="18"/>
  <c r="T613" i="18"/>
  <c r="T614" i="18"/>
  <c r="T626" i="18"/>
  <c r="S852" i="18"/>
  <c r="S906" i="18"/>
  <c r="S907" i="18"/>
  <c r="T921" i="18"/>
  <c r="T922" i="18"/>
  <c r="O1065" i="18"/>
  <c r="S571" i="18"/>
  <c r="S572" i="18"/>
  <c r="O785" i="18"/>
  <c r="R785" i="18"/>
  <c r="T976" i="18"/>
  <c r="S1006" i="18"/>
  <c r="T1019" i="18"/>
  <c r="T1020" i="18"/>
  <c r="P1079" i="18"/>
  <c r="O799" i="18"/>
  <c r="Q1079" i="18"/>
  <c r="O393" i="18"/>
  <c r="S600" i="18"/>
  <c r="P631" i="18"/>
  <c r="T669" i="18"/>
  <c r="S754" i="18"/>
  <c r="Q785" i="18"/>
  <c r="T781" i="18"/>
  <c r="T908" i="18"/>
  <c r="T1047" i="18"/>
  <c r="R1079" i="18"/>
  <c r="T1075" i="18"/>
  <c r="S1076" i="18"/>
  <c r="R547" i="18"/>
  <c r="Q547" i="18"/>
  <c r="T670" i="18"/>
  <c r="Q659" i="18"/>
  <c r="T642" i="18"/>
  <c r="P645" i="18"/>
  <c r="T838" i="18"/>
  <c r="R827" i="18"/>
  <c r="S823" i="18"/>
  <c r="T866" i="22"/>
  <c r="T851" i="22"/>
  <c r="S586" i="22"/>
  <c r="T586" i="22"/>
  <c r="T556" i="18"/>
  <c r="T558" i="18"/>
  <c r="R561" i="18"/>
  <c r="T712" i="18"/>
  <c r="S712" i="18"/>
  <c r="T711" i="18"/>
  <c r="R743" i="18"/>
  <c r="S740" i="18"/>
  <c r="T754" i="22"/>
  <c r="T753" i="22"/>
  <c r="R729" i="22"/>
  <c r="S740" i="22"/>
  <c r="S768" i="22"/>
  <c r="T670" i="22"/>
  <c r="S670" i="22"/>
  <c r="R673" i="22"/>
  <c r="T669" i="22"/>
  <c r="S655" i="22"/>
  <c r="O659" i="22"/>
  <c r="S683" i="22"/>
  <c r="O687" i="22"/>
  <c r="S866" i="18"/>
  <c r="T866" i="18"/>
  <c r="T865" i="18"/>
  <c r="T879" i="18"/>
  <c r="Q883" i="18"/>
  <c r="T894" i="18"/>
  <c r="S893" i="18"/>
  <c r="O967" i="18"/>
  <c r="T963" i="18"/>
  <c r="T964" i="18"/>
  <c r="T950" i="18"/>
  <c r="S976" i="22"/>
  <c r="T977" i="22"/>
  <c r="S684" i="18"/>
  <c r="Q687" i="18"/>
  <c r="O687" i="18"/>
  <c r="S698" i="22"/>
  <c r="T697" i="22"/>
  <c r="S711" i="22"/>
  <c r="O715" i="22"/>
  <c r="T935" i="22"/>
  <c r="T907" i="18"/>
  <c r="S600" i="22"/>
  <c r="T600" i="22"/>
  <c r="T599" i="22"/>
  <c r="Q589" i="18"/>
  <c r="R981" i="18"/>
  <c r="O981" i="18"/>
  <c r="T991" i="18"/>
  <c r="O1009" i="22"/>
  <c r="T963" i="22"/>
  <c r="S936" i="18"/>
  <c r="S935" i="18"/>
  <c r="T880" i="22"/>
  <c r="T851" i="18"/>
  <c r="T628" i="18"/>
  <c r="Q631" i="18"/>
  <c r="T640" i="22"/>
  <c r="O645" i="22"/>
  <c r="O603" i="18"/>
  <c r="S613" i="22"/>
  <c r="S446" i="22"/>
  <c r="S432" i="22"/>
  <c r="T417" i="22"/>
  <c r="P379" i="22"/>
  <c r="Z356" i="17" s="1"/>
  <c r="S347" i="22"/>
  <c r="P687" i="18"/>
  <c r="S766" i="18"/>
  <c r="Q771" i="18"/>
  <c r="S795" i="18"/>
  <c r="T795" i="18"/>
  <c r="S822" i="18"/>
  <c r="T822" i="18"/>
  <c r="S824" i="18"/>
  <c r="T824" i="18"/>
  <c r="Q869" i="18"/>
  <c r="S864" i="18"/>
  <c r="S934" i="18"/>
  <c r="T934" i="18"/>
  <c r="S1032" i="18"/>
  <c r="T1032" i="18"/>
  <c r="S598" i="18"/>
  <c r="Q603" i="18"/>
  <c r="S612" i="18"/>
  <c r="O673" i="18"/>
  <c r="S669" i="18"/>
  <c r="S696" i="18"/>
  <c r="T740" i="18"/>
  <c r="T852" i="18"/>
  <c r="T599" i="18"/>
  <c r="T600" i="18"/>
  <c r="S614" i="18"/>
  <c r="R645" i="18"/>
  <c r="S656" i="18"/>
  <c r="T656" i="18"/>
  <c r="P673" i="18"/>
  <c r="S698" i="18"/>
  <c r="T766" i="18"/>
  <c r="Q813" i="18"/>
  <c r="S808" i="18"/>
  <c r="T810" i="18"/>
  <c r="S810" i="18"/>
  <c r="T837" i="18"/>
  <c r="S837" i="18"/>
  <c r="S878" i="18"/>
  <c r="T878" i="18"/>
  <c r="S880" i="18"/>
  <c r="T880" i="18"/>
  <c r="Q925" i="18"/>
  <c r="S920" i="18"/>
  <c r="T949" i="18"/>
  <c r="S949" i="18"/>
  <c r="Q1037" i="18"/>
  <c r="T557" i="18"/>
  <c r="S558" i="18"/>
  <c r="O575" i="18"/>
  <c r="T570" i="18"/>
  <c r="T571" i="18"/>
  <c r="O631" i="18"/>
  <c r="S626" i="18"/>
  <c r="T627" i="18"/>
  <c r="S628" i="18"/>
  <c r="S640" i="18"/>
  <c r="T641" i="18"/>
  <c r="S642" i="18"/>
  <c r="T654" i="18"/>
  <c r="R659" i="18"/>
  <c r="T683" i="18"/>
  <c r="T696" i="18"/>
  <c r="S710" i="18"/>
  <c r="T710" i="18"/>
  <c r="S725" i="18"/>
  <c r="O757" i="18"/>
  <c r="S752" i="18"/>
  <c r="P771" i="18"/>
  <c r="Q799" i="18"/>
  <c r="Q827" i="18"/>
  <c r="Q939" i="18"/>
  <c r="S977" i="18"/>
  <c r="S978" i="18"/>
  <c r="O995" i="18"/>
  <c r="S991" i="18"/>
  <c r="Q1009" i="18"/>
  <c r="S1005" i="18"/>
  <c r="O1023" i="18"/>
  <c r="S1018" i="18"/>
  <c r="P1037" i="18"/>
  <c r="T1034" i="18"/>
  <c r="Q1051" i="18"/>
  <c r="S1047" i="18"/>
  <c r="S1060" i="18"/>
  <c r="S1062" i="18"/>
  <c r="T823" i="18"/>
  <c r="Q911" i="18"/>
  <c r="T978" i="18"/>
  <c r="T1006" i="18"/>
  <c r="T1048" i="18"/>
  <c r="S556" i="18"/>
  <c r="Q561" i="18"/>
  <c r="S570" i="18"/>
  <c r="Q575" i="18"/>
  <c r="Q617" i="18"/>
  <c r="R631" i="18"/>
  <c r="P659" i="18"/>
  <c r="Q673" i="18"/>
  <c r="R687" i="18"/>
  <c r="T684" i="18"/>
  <c r="O715" i="18"/>
  <c r="R715" i="18"/>
  <c r="S738" i="18"/>
  <c r="S739" i="18"/>
  <c r="Q743" i="18"/>
  <c r="T753" i="18"/>
  <c r="T754" i="18"/>
  <c r="R771" i="18"/>
  <c r="S767" i="18"/>
  <c r="S768" i="18"/>
  <c r="T782" i="18"/>
  <c r="T796" i="18"/>
  <c r="P827" i="18"/>
  <c r="Q855" i="18"/>
  <c r="S851" i="18"/>
  <c r="O869" i="18"/>
  <c r="P883" i="18"/>
  <c r="Q897" i="18"/>
  <c r="T893" i="18"/>
  <c r="R911" i="18"/>
  <c r="S908" i="18"/>
  <c r="O925" i="18"/>
  <c r="O939" i="18"/>
  <c r="T935" i="18"/>
  <c r="P953" i="18"/>
  <c r="R967" i="18"/>
  <c r="S964" i="18"/>
  <c r="S976" i="18"/>
  <c r="Q981" i="18"/>
  <c r="T992" i="18"/>
  <c r="B1065" i="18"/>
  <c r="B1051" i="18"/>
  <c r="S1046" i="18"/>
  <c r="T1060" i="18"/>
  <c r="S1075" i="18"/>
  <c r="T1046" i="18"/>
  <c r="S1061" i="18"/>
  <c r="B911" i="18"/>
  <c r="B897" i="18"/>
  <c r="T920" i="18"/>
  <c r="S962" i="18"/>
  <c r="S1004" i="18"/>
  <c r="T1018" i="18"/>
  <c r="S1033" i="18"/>
  <c r="S892" i="18"/>
  <c r="S894" i="18"/>
  <c r="T906" i="18"/>
  <c r="S921" i="18"/>
  <c r="S948" i="18"/>
  <c r="S950" i="18"/>
  <c r="T962" i="18"/>
  <c r="S990" i="18"/>
  <c r="S992" i="18"/>
  <c r="T1004" i="18"/>
  <c r="S1019" i="18"/>
  <c r="T892" i="18"/>
  <c r="T948" i="18"/>
  <c r="T990" i="18"/>
  <c r="B729" i="18"/>
  <c r="T752" i="18"/>
  <c r="T808" i="18"/>
  <c r="S850" i="18"/>
  <c r="T864" i="18"/>
  <c r="S879" i="18"/>
  <c r="S724" i="18"/>
  <c r="S726" i="18"/>
  <c r="T738" i="18"/>
  <c r="S753" i="18"/>
  <c r="S780" i="18"/>
  <c r="S782" i="18"/>
  <c r="T794" i="18"/>
  <c r="S809" i="18"/>
  <c r="S836" i="18"/>
  <c r="S838" i="18"/>
  <c r="T850" i="18"/>
  <c r="S865" i="18"/>
  <c r="T724" i="18"/>
  <c r="T780" i="18"/>
  <c r="T836" i="18"/>
  <c r="Q645" i="18"/>
  <c r="S655" i="18"/>
  <c r="Q701" i="18"/>
  <c r="S711" i="18"/>
  <c r="S641" i="18"/>
  <c r="B659" i="18"/>
  <c r="S668" i="18"/>
  <c r="S670" i="18"/>
  <c r="T682" i="18"/>
  <c r="S697" i="18"/>
  <c r="S682" i="18"/>
  <c r="T668" i="18"/>
  <c r="T612" i="18"/>
  <c r="S627" i="18"/>
  <c r="S613" i="18"/>
  <c r="B589" i="18"/>
  <c r="S584" i="18"/>
  <c r="S586" i="18"/>
  <c r="T598" i="18"/>
  <c r="T584" i="18"/>
  <c r="S599" i="18"/>
  <c r="S585" i="18"/>
  <c r="B547" i="18"/>
  <c r="B561" i="18"/>
  <c r="S557" i="18"/>
  <c r="T544" i="18"/>
  <c r="T542" i="18"/>
  <c r="T543" i="18"/>
  <c r="S543" i="18"/>
  <c r="S542" i="18"/>
  <c r="S544" i="18"/>
  <c r="S612" i="22"/>
  <c r="T612" i="22"/>
  <c r="S752" i="22"/>
  <c r="T752" i="22"/>
  <c r="S795" i="22"/>
  <c r="T795" i="22"/>
  <c r="S879" i="22"/>
  <c r="T879" i="22"/>
  <c r="S598" i="22"/>
  <c r="T598" i="22"/>
  <c r="T740" i="22"/>
  <c r="S991" i="22"/>
  <c r="T991" i="22"/>
  <c r="S584" i="22"/>
  <c r="T584" i="22"/>
  <c r="S627" i="22"/>
  <c r="T627" i="22"/>
  <c r="T655" i="22"/>
  <c r="T668" i="22"/>
  <c r="Q673" i="22"/>
  <c r="S668" i="22"/>
  <c r="T683" i="22"/>
  <c r="T696" i="22"/>
  <c r="Q701" i="22"/>
  <c r="S696" i="22"/>
  <c r="T711" i="22"/>
  <c r="S724" i="22"/>
  <c r="T724" i="22"/>
  <c r="S726" i="22"/>
  <c r="T726" i="22"/>
  <c r="S767" i="22"/>
  <c r="T767" i="22"/>
  <c r="S810" i="22"/>
  <c r="T810" i="22"/>
  <c r="S864" i="22"/>
  <c r="T864" i="22"/>
  <c r="S922" i="22"/>
  <c r="T922" i="22"/>
  <c r="S1089" i="22"/>
  <c r="T1089" i="22"/>
  <c r="S836" i="22"/>
  <c r="T836" i="22"/>
  <c r="S838" i="22"/>
  <c r="T838" i="22"/>
  <c r="S1046" i="22"/>
  <c r="T1046" i="22"/>
  <c r="T558" i="22"/>
  <c r="R561" i="22"/>
  <c r="AB4" i="17" s="1"/>
  <c r="S570" i="22"/>
  <c r="T570" i="22"/>
  <c r="S572" i="22"/>
  <c r="T572" i="22"/>
  <c r="Q617" i="22"/>
  <c r="Q757" i="22"/>
  <c r="T808" i="22"/>
  <c r="S948" i="22"/>
  <c r="T948" i="22"/>
  <c r="S1020" i="22"/>
  <c r="T1020" i="22"/>
  <c r="Q981" i="22"/>
  <c r="Q1079" i="22"/>
  <c r="T571" i="22"/>
  <c r="S614" i="22"/>
  <c r="S640" i="22"/>
  <c r="Q645" i="22"/>
  <c r="R659" i="22"/>
  <c r="O673" i="22"/>
  <c r="R687" i="22"/>
  <c r="O701" i="22"/>
  <c r="R715" i="22"/>
  <c r="S754" i="22"/>
  <c r="T768" i="22"/>
  <c r="S780" i="22"/>
  <c r="Q785" i="22"/>
  <c r="S796" i="22"/>
  <c r="S823" i="22"/>
  <c r="S892" i="22"/>
  <c r="Q897" i="22"/>
  <c r="S935" i="22"/>
  <c r="S978" i="22"/>
  <c r="P575" i="22"/>
  <c r="Z21" i="17" s="1"/>
  <c r="O589" i="22"/>
  <c r="Y38" i="17" s="1"/>
  <c r="S585" i="22"/>
  <c r="O603" i="22"/>
  <c r="Y54" i="17" s="1"/>
  <c r="O617" i="22"/>
  <c r="Y71" i="17" s="1"/>
  <c r="P631" i="22"/>
  <c r="R645" i="22"/>
  <c r="T641" i="22"/>
  <c r="S642" i="22"/>
  <c r="T656" i="22"/>
  <c r="P673" i="22"/>
  <c r="T684" i="22"/>
  <c r="P701" i="22"/>
  <c r="T712" i="22"/>
  <c r="P729" i="22"/>
  <c r="Q743" i="22"/>
  <c r="S739" i="22"/>
  <c r="O757" i="22"/>
  <c r="P771" i="22"/>
  <c r="R785" i="22"/>
  <c r="S781" i="22"/>
  <c r="S782" i="22"/>
  <c r="S808" i="22"/>
  <c r="Q813" i="22"/>
  <c r="R827" i="22"/>
  <c r="T824" i="22"/>
  <c r="P841" i="22"/>
  <c r="Q855" i="22"/>
  <c r="S851" i="22"/>
  <c r="O869" i="22"/>
  <c r="P883" i="22"/>
  <c r="R897" i="22"/>
  <c r="T893" i="22"/>
  <c r="S894" i="22"/>
  <c r="T907" i="22"/>
  <c r="S920" i="22"/>
  <c r="Q925" i="22"/>
  <c r="R939" i="22"/>
  <c r="T936" i="22"/>
  <c r="P953" i="22"/>
  <c r="T950" i="22"/>
  <c r="Q967" i="22"/>
  <c r="S963" i="22"/>
  <c r="O981" i="22"/>
  <c r="T976" i="22"/>
  <c r="P995" i="22"/>
  <c r="T1005" i="22"/>
  <c r="S1018" i="22"/>
  <c r="Q1023" i="22"/>
  <c r="R1037" i="22"/>
  <c r="T1034" i="22"/>
  <c r="P1051" i="22"/>
  <c r="T1048" i="22"/>
  <c r="Q1065" i="22"/>
  <c r="S1061" i="22"/>
  <c r="O1079" i="22"/>
  <c r="T1074" i="22"/>
  <c r="P1093" i="22"/>
  <c r="B911" i="22"/>
  <c r="T992" i="22"/>
  <c r="P1009" i="22"/>
  <c r="R911" i="22"/>
  <c r="T908" i="22"/>
  <c r="R925" i="22"/>
  <c r="T921" i="22"/>
  <c r="P981" i="22"/>
  <c r="R1009" i="22"/>
  <c r="T1006" i="22"/>
  <c r="R1023" i="22"/>
  <c r="T1019" i="22"/>
  <c r="P1079" i="22"/>
  <c r="S906" i="22"/>
  <c r="S908" i="22"/>
  <c r="S921" i="22"/>
  <c r="S934" i="22"/>
  <c r="S936" i="22"/>
  <c r="S949" i="22"/>
  <c r="S962" i="22"/>
  <c r="S964" i="22"/>
  <c r="S977" i="22"/>
  <c r="S990" i="22"/>
  <c r="S992" i="22"/>
  <c r="S1004" i="22"/>
  <c r="S1006" i="22"/>
  <c r="S1019" i="22"/>
  <c r="S1032" i="22"/>
  <c r="S1034" i="22"/>
  <c r="S1047" i="22"/>
  <c r="S1060" i="22"/>
  <c r="S1062" i="22"/>
  <c r="S1075" i="22"/>
  <c r="S1088" i="22"/>
  <c r="S1090" i="22"/>
  <c r="S1103" i="22"/>
  <c r="S1116" i="22"/>
  <c r="S1118" i="22"/>
  <c r="S1131" i="22"/>
  <c r="T906" i="22"/>
  <c r="T934" i="22"/>
  <c r="T962" i="22"/>
  <c r="T990" i="22"/>
  <c r="T1004" i="22"/>
  <c r="T1032" i="22"/>
  <c r="T1060" i="22"/>
  <c r="T1088" i="22"/>
  <c r="T1116" i="22"/>
  <c r="S822" i="22"/>
  <c r="S824" i="22"/>
  <c r="S837" i="22"/>
  <c r="S850" i="22"/>
  <c r="S852" i="22"/>
  <c r="S865" i="22"/>
  <c r="S878" i="22"/>
  <c r="S880" i="22"/>
  <c r="S893" i="22"/>
  <c r="T822" i="22"/>
  <c r="T850" i="22"/>
  <c r="T878" i="22"/>
  <c r="S738" i="22"/>
  <c r="S766" i="22"/>
  <c r="S794" i="22"/>
  <c r="S809" i="22"/>
  <c r="T738" i="22"/>
  <c r="T766" i="22"/>
  <c r="T794" i="22"/>
  <c r="B673" i="22"/>
  <c r="S654" i="22"/>
  <c r="S656" i="22"/>
  <c r="S669" i="22"/>
  <c r="S682" i="22"/>
  <c r="S684" i="22"/>
  <c r="S697" i="22"/>
  <c r="S710" i="22"/>
  <c r="S712" i="22"/>
  <c r="S725" i="22"/>
  <c r="T654" i="22"/>
  <c r="T682" i="22"/>
  <c r="T710" i="22"/>
  <c r="S626" i="22"/>
  <c r="S628" i="22"/>
  <c r="S641" i="22"/>
  <c r="T626" i="22"/>
  <c r="S599" i="22"/>
  <c r="R589" i="22"/>
  <c r="S151" i="22"/>
  <c r="Q15" i="22"/>
  <c r="AA3" i="17" s="1"/>
  <c r="T390" i="18"/>
  <c r="T12" i="22"/>
  <c r="Q351" i="22"/>
  <c r="AA354" i="17" s="1"/>
  <c r="S264" i="22"/>
  <c r="P365" i="22"/>
  <c r="Z355" i="17" s="1"/>
  <c r="T95" i="22"/>
  <c r="R435" i="22"/>
  <c r="AB437" i="17" s="1"/>
  <c r="T220" i="22"/>
  <c r="P239" i="22"/>
  <c r="Z201" i="17" s="1"/>
  <c r="S234" i="22"/>
  <c r="T52" i="22"/>
  <c r="S502" i="22"/>
  <c r="R505" i="22"/>
  <c r="AB529" i="17" s="1"/>
  <c r="O491" i="22"/>
  <c r="Y528" i="17" s="1"/>
  <c r="R491" i="22"/>
  <c r="AB528" i="17" s="1"/>
  <c r="P519" i="22"/>
  <c r="Z544" i="17" s="1"/>
  <c r="Q519" i="22"/>
  <c r="AA544" i="17" s="1"/>
  <c r="O547" i="22"/>
  <c r="R547" i="22"/>
  <c r="AB546" i="17" s="1"/>
  <c r="P477" i="22"/>
  <c r="Z495" i="17" s="1"/>
  <c r="O477" i="22"/>
  <c r="Y495" i="17" s="1"/>
  <c r="P463" i="22"/>
  <c r="Z494" i="17" s="1"/>
  <c r="S459" i="22"/>
  <c r="Q463" i="22"/>
  <c r="AA494" i="17" s="1"/>
  <c r="P99" i="22"/>
  <c r="Z70" i="17" s="1"/>
  <c r="S95" i="22"/>
  <c r="S81" i="22"/>
  <c r="S82" i="22"/>
  <c r="T80" i="22"/>
  <c r="T194" i="22"/>
  <c r="S194" i="22"/>
  <c r="S192" i="22"/>
  <c r="T180" i="22"/>
  <c r="S180" i="22"/>
  <c r="T151" i="22"/>
  <c r="R169" i="22"/>
  <c r="S376" i="22"/>
  <c r="T375" i="22"/>
  <c r="S374" i="22"/>
  <c r="O379" i="22"/>
  <c r="Y356" i="17" s="1"/>
  <c r="P393" i="18"/>
  <c r="S390" i="18"/>
  <c r="T389" i="18"/>
  <c r="T388" i="18"/>
  <c r="S388" i="18"/>
  <c r="R393" i="18"/>
  <c r="Q393" i="18"/>
  <c r="S389" i="18"/>
  <c r="Q407" i="22"/>
  <c r="AA405" i="17" s="1"/>
  <c r="P309" i="22"/>
  <c r="Z305" i="17" s="1"/>
  <c r="R393" i="22"/>
  <c r="AB389" i="17" s="1"/>
  <c r="O393" i="22"/>
  <c r="Y389" i="17" s="1"/>
  <c r="R295" i="22"/>
  <c r="AB292" i="17" s="1"/>
  <c r="S291" i="22"/>
  <c r="T290" i="22"/>
  <c r="S290" i="22"/>
  <c r="P421" i="22"/>
  <c r="Z421" i="17" s="1"/>
  <c r="R421" i="22"/>
  <c r="AB421" i="17" s="1"/>
  <c r="P337" i="22"/>
  <c r="Z339" i="17" s="1"/>
  <c r="R337" i="22"/>
  <c r="AB339" i="17" s="1"/>
  <c r="R113" i="22"/>
  <c r="AB102" i="17" s="1"/>
  <c r="P155" i="22"/>
  <c r="T446" i="22"/>
  <c r="S403" i="22"/>
  <c r="S389" i="22"/>
  <c r="O365" i="22"/>
  <c r="Y355" i="17" s="1"/>
  <c r="S248" i="22"/>
  <c r="S236" i="22"/>
  <c r="R239" i="22"/>
  <c r="T234" i="22"/>
  <c r="S166" i="22"/>
  <c r="T164" i="22"/>
  <c r="O155" i="22"/>
  <c r="S110" i="22"/>
  <c r="S109" i="22"/>
  <c r="T108" i="22"/>
  <c r="S68" i="22"/>
  <c r="T66" i="22"/>
  <c r="T53" i="22"/>
  <c r="S25" i="22"/>
  <c r="T24" i="22"/>
  <c r="T502" i="22"/>
  <c r="O351" i="22"/>
  <c r="Y354" i="17" s="1"/>
  <c r="O225" i="22"/>
  <c r="Y200" i="17" s="1"/>
  <c r="O211" i="22"/>
  <c r="Y188" i="17" s="1"/>
  <c r="R183" i="22"/>
  <c r="AB160" i="17" s="1"/>
  <c r="Q71" i="22"/>
  <c r="AA68" i="17" s="1"/>
  <c r="O253" i="22"/>
  <c r="Y217" i="17" s="1"/>
  <c r="S558" i="22"/>
  <c r="S544" i="22"/>
  <c r="S515" i="22"/>
  <c r="S488" i="22"/>
  <c r="R449" i="22"/>
  <c r="AB438" i="17" s="1"/>
  <c r="O407" i="22"/>
  <c r="Y405" i="17" s="1"/>
  <c r="P393" i="22"/>
  <c r="Z389" i="17" s="1"/>
  <c r="T362" i="22"/>
  <c r="O337" i="22"/>
  <c r="Y339" i="17" s="1"/>
  <c r="S320" i="22"/>
  <c r="S318" i="22"/>
  <c r="S306" i="22"/>
  <c r="S207" i="22"/>
  <c r="T110" i="22"/>
  <c r="T68" i="22"/>
  <c r="O71" i="22"/>
  <c r="Y68" i="17" s="1"/>
  <c r="O57" i="22"/>
  <c r="Y53" i="17" s="1"/>
  <c r="S12" i="22"/>
  <c r="S124" i="22"/>
  <c r="T124" i="22"/>
  <c r="R127" i="22"/>
  <c r="AB103" i="17" s="1"/>
  <c r="P141" i="22"/>
  <c r="Z104" i="17" s="1"/>
  <c r="T137" i="22"/>
  <c r="O141" i="22"/>
  <c r="Y104" i="17" s="1"/>
  <c r="S136" i="22"/>
  <c r="P43" i="22"/>
  <c r="P29" i="22"/>
  <c r="Z20" i="17" s="1"/>
  <c r="Q29" i="22"/>
  <c r="AA20" i="17" s="1"/>
  <c r="S249" i="22"/>
  <c r="T249" i="22"/>
  <c r="P113" i="22"/>
  <c r="Z102" i="17" s="1"/>
  <c r="S54" i="22"/>
  <c r="T54" i="22"/>
  <c r="T10" i="22"/>
  <c r="R15" i="22"/>
  <c r="AB3" i="17" s="1"/>
  <c r="S292" i="22"/>
  <c r="T292" i="22"/>
  <c r="T236" i="22"/>
  <c r="T222" i="22"/>
  <c r="R225" i="22"/>
  <c r="AB200" i="17" s="1"/>
  <c r="S122" i="22"/>
  <c r="Q127" i="22"/>
  <c r="AA103" i="17" s="1"/>
  <c r="T122" i="22"/>
  <c r="S39" i="22"/>
  <c r="T39" i="22"/>
  <c r="S10" i="22"/>
  <c r="S542" i="22"/>
  <c r="T542" i="22"/>
  <c r="S486" i="22"/>
  <c r="T486" i="22"/>
  <c r="T333" i="22"/>
  <c r="S333" i="22"/>
  <c r="S556" i="22"/>
  <c r="T556" i="22"/>
  <c r="S529" i="22"/>
  <c r="T529" i="22"/>
  <c r="S500" i="22"/>
  <c r="T500" i="22"/>
  <c r="S473" i="22"/>
  <c r="T473" i="22"/>
  <c r="S444" i="22"/>
  <c r="T444" i="22"/>
  <c r="T416" i="22"/>
  <c r="S416" i="22"/>
  <c r="T402" i="22"/>
  <c r="R407" i="22"/>
  <c r="AB405" i="17" s="1"/>
  <c r="T360" i="22"/>
  <c r="Q365" i="22"/>
  <c r="AA355" i="17" s="1"/>
  <c r="S360" i="22"/>
  <c r="T346" i="22"/>
  <c r="R351" i="22"/>
  <c r="AB354" i="17" s="1"/>
  <c r="S319" i="22"/>
  <c r="T319" i="22"/>
  <c r="R267" i="22"/>
  <c r="AB224" i="17" s="1"/>
  <c r="Q253" i="22"/>
  <c r="AA217" i="17" s="1"/>
  <c r="S178" i="22"/>
  <c r="Q183" i="22"/>
  <c r="AA160" i="17" s="1"/>
  <c r="T178" i="22"/>
  <c r="P85" i="22"/>
  <c r="Z69" i="17" s="1"/>
  <c r="S66" i="22"/>
  <c r="R71" i="22"/>
  <c r="AB68" i="17" s="1"/>
  <c r="R57" i="22"/>
  <c r="AB53" i="17" s="1"/>
  <c r="S430" i="22"/>
  <c r="T430" i="22"/>
  <c r="S404" i="22"/>
  <c r="T404" i="22"/>
  <c r="S348" i="22"/>
  <c r="T348" i="22"/>
  <c r="Q309" i="22"/>
  <c r="AA305" i="17" s="1"/>
  <c r="S304" i="22"/>
  <c r="Q295" i="22"/>
  <c r="AA292" i="17" s="1"/>
  <c r="S277" i="22"/>
  <c r="T277" i="22"/>
  <c r="T207" i="22"/>
  <c r="O99" i="22"/>
  <c r="Y70" i="17" s="1"/>
  <c r="P561" i="22"/>
  <c r="Z4" i="17" s="1"/>
  <c r="T544" i="22"/>
  <c r="P547" i="22"/>
  <c r="Z546" i="17" s="1"/>
  <c r="T515" i="22"/>
  <c r="O519" i="22"/>
  <c r="Y544" i="17" s="1"/>
  <c r="P505" i="22"/>
  <c r="Z529" i="17" s="1"/>
  <c r="T488" i="22"/>
  <c r="P491" i="22"/>
  <c r="Z528" i="17" s="1"/>
  <c r="T459" i="22"/>
  <c r="O463" i="22"/>
  <c r="Y494" i="17" s="1"/>
  <c r="P449" i="22"/>
  <c r="Z438" i="17" s="1"/>
  <c r="T432" i="22"/>
  <c r="P435" i="22"/>
  <c r="Z437" i="17" s="1"/>
  <c r="S417" i="22"/>
  <c r="S402" i="22"/>
  <c r="T389" i="22"/>
  <c r="S362" i="22"/>
  <c r="S346" i="22"/>
  <c r="R281" i="22"/>
  <c r="AB225" i="17" s="1"/>
  <c r="P281" i="22"/>
  <c r="Z225" i="17" s="1"/>
  <c r="Q239" i="22"/>
  <c r="AA201" i="17" s="1"/>
  <c r="S222" i="22"/>
  <c r="T221" i="22"/>
  <c r="T165" i="22"/>
  <c r="R155" i="22"/>
  <c r="S137" i="22"/>
  <c r="P127" i="22"/>
  <c r="Z103" i="17" s="1"/>
  <c r="O113" i="22"/>
  <c r="Y102" i="17" s="1"/>
  <c r="S52" i="22"/>
  <c r="S26" i="22"/>
  <c r="T25" i="22"/>
  <c r="O29" i="22"/>
  <c r="Y20" i="17" s="1"/>
  <c r="O561" i="22"/>
  <c r="Y4" i="17" s="1"/>
  <c r="O505" i="22"/>
  <c r="Y529" i="17" s="1"/>
  <c r="Q449" i="22"/>
  <c r="AA438" i="17" s="1"/>
  <c r="O449" i="22"/>
  <c r="Y438" i="17" s="1"/>
  <c r="O421" i="22"/>
  <c r="Y421" i="17" s="1"/>
  <c r="P407" i="22"/>
  <c r="Z405" i="17" s="1"/>
  <c r="T376" i="22"/>
  <c r="R365" i="22"/>
  <c r="AB355" i="17" s="1"/>
  <c r="T306" i="22"/>
  <c r="O309" i="22"/>
  <c r="Y305" i="17" s="1"/>
  <c r="O295" i="22"/>
  <c r="O281" i="22"/>
  <c r="Y225" i="17" s="1"/>
  <c r="P267" i="22"/>
  <c r="Z224" i="17" s="1"/>
  <c r="T250" i="22"/>
  <c r="P211" i="22"/>
  <c r="Z188" i="17" s="1"/>
  <c r="S193" i="22"/>
  <c r="O183" i="22"/>
  <c r="Y160" i="17" s="1"/>
  <c r="T109" i="22"/>
  <c r="R85" i="22"/>
  <c r="AB69" i="17" s="1"/>
  <c r="O43" i="22"/>
  <c r="Y37" i="17" s="1"/>
  <c r="P15" i="22"/>
  <c r="Z3" i="17" s="1"/>
  <c r="R533" i="22"/>
  <c r="AB545" i="17" s="1"/>
  <c r="R477" i="22"/>
  <c r="AB495" i="17" s="1"/>
  <c r="T403" i="22"/>
  <c r="S375" i="22"/>
  <c r="T347" i="22"/>
  <c r="R323" i="22"/>
  <c r="AB306" i="17" s="1"/>
  <c r="T304" i="22"/>
  <c r="P225" i="22"/>
  <c r="Z200" i="17" s="1"/>
  <c r="P197" i="22"/>
  <c r="Z161" i="17" s="1"/>
  <c r="T138" i="22"/>
  <c r="S53" i="22"/>
  <c r="R43" i="22"/>
  <c r="AB37" i="17" s="1"/>
  <c r="S557" i="22"/>
  <c r="T557" i="22"/>
  <c r="S516" i="22"/>
  <c r="T516" i="22"/>
  <c r="S501" i="22"/>
  <c r="T501" i="22"/>
  <c r="S460" i="22"/>
  <c r="T460" i="22"/>
  <c r="S543" i="22"/>
  <c r="T543" i="22"/>
  <c r="S528" i="22"/>
  <c r="Q533" i="22"/>
  <c r="AA545" i="17" s="1"/>
  <c r="T528" i="22"/>
  <c r="S514" i="22"/>
  <c r="T514" i="22"/>
  <c r="R519" i="22"/>
  <c r="AB544" i="17" s="1"/>
  <c r="S487" i="22"/>
  <c r="T487" i="22"/>
  <c r="S472" i="22"/>
  <c r="Q477" i="22"/>
  <c r="AA495" i="17" s="1"/>
  <c r="T472" i="22"/>
  <c r="S458" i="22"/>
  <c r="T458" i="22"/>
  <c r="R463" i="22"/>
  <c r="AB494" i="17" s="1"/>
  <c r="S431" i="22"/>
  <c r="T431" i="22"/>
  <c r="Q561" i="22"/>
  <c r="AA4" i="17" s="1"/>
  <c r="T418" i="22"/>
  <c r="Q421" i="22"/>
  <c r="AA421" i="17" s="1"/>
  <c r="S418" i="22"/>
  <c r="Q505" i="22"/>
  <c r="AA529" i="17" s="1"/>
  <c r="S445" i="22"/>
  <c r="T445" i="22"/>
  <c r="S530" i="22"/>
  <c r="T530" i="22"/>
  <c r="S474" i="22"/>
  <c r="T474" i="22"/>
  <c r="S263" i="22"/>
  <c r="T263" i="22"/>
  <c r="Q267" i="22"/>
  <c r="AA224" i="17" s="1"/>
  <c r="Q547" i="22"/>
  <c r="AA546" i="17" s="1"/>
  <c r="Q491" i="22"/>
  <c r="AA528" i="17" s="1"/>
  <c r="Q435" i="22"/>
  <c r="AA437" i="17" s="1"/>
  <c r="S361" i="22"/>
  <c r="T361" i="22"/>
  <c r="P351" i="22"/>
  <c r="Z354" i="17" s="1"/>
  <c r="S334" i="22"/>
  <c r="T334" i="22"/>
  <c r="S305" i="22"/>
  <c r="T305" i="22"/>
  <c r="S276" i="22"/>
  <c r="Q281" i="22"/>
  <c r="AA225" i="17" s="1"/>
  <c r="T276" i="22"/>
  <c r="S390" i="22"/>
  <c r="T390" i="22"/>
  <c r="S332" i="22"/>
  <c r="Q337" i="22"/>
  <c r="AA339" i="17" s="1"/>
  <c r="T332" i="22"/>
  <c r="P295" i="22"/>
  <c r="Z292" i="17" s="1"/>
  <c r="S388" i="22"/>
  <c r="Q393" i="22"/>
  <c r="AA389" i="17" s="1"/>
  <c r="T388" i="22"/>
  <c r="T374" i="22"/>
  <c r="R379" i="22"/>
  <c r="AB356" i="17" s="1"/>
  <c r="S40" i="22"/>
  <c r="T40" i="22"/>
  <c r="S278" i="22"/>
  <c r="T262" i="22"/>
  <c r="T248" i="22"/>
  <c r="R253" i="22"/>
  <c r="AB217" i="17" s="1"/>
  <c r="S235" i="22"/>
  <c r="T235" i="22"/>
  <c r="O239" i="22"/>
  <c r="Y201" i="17" s="1"/>
  <c r="S208" i="22"/>
  <c r="T208" i="22"/>
  <c r="T193" i="22"/>
  <c r="T166" i="22"/>
  <c r="S164" i="22"/>
  <c r="Q169" i="22"/>
  <c r="S150" i="22"/>
  <c r="Q155" i="22"/>
  <c r="T150" i="22"/>
  <c r="T136" i="22"/>
  <c r="R141" i="22"/>
  <c r="AB104" i="17" s="1"/>
  <c r="S123" i="22"/>
  <c r="T123" i="22"/>
  <c r="O127" i="22"/>
  <c r="Y103" i="17" s="1"/>
  <c r="S96" i="22"/>
  <c r="T96" i="22"/>
  <c r="T81" i="22"/>
  <c r="P57" i="22"/>
  <c r="Z53" i="17" s="1"/>
  <c r="S11" i="22"/>
  <c r="T11" i="22"/>
  <c r="O15" i="22"/>
  <c r="T320" i="22"/>
  <c r="T318" i="22"/>
  <c r="T291" i="22"/>
  <c r="T264" i="22"/>
  <c r="S250" i="22"/>
  <c r="R211" i="22"/>
  <c r="AB188" i="17" s="1"/>
  <c r="Q197" i="22"/>
  <c r="AA161" i="17" s="1"/>
  <c r="O197" i="22"/>
  <c r="Y161" i="17" s="1"/>
  <c r="P183" i="22"/>
  <c r="S165" i="22"/>
  <c r="P169" i="22"/>
  <c r="S138" i="22"/>
  <c r="R99" i="22"/>
  <c r="AB70" i="17" s="1"/>
  <c r="Q85" i="22"/>
  <c r="AA69" i="17" s="1"/>
  <c r="T82" i="22"/>
  <c r="S80" i="22"/>
  <c r="O85" i="22"/>
  <c r="Y69" i="17" s="1"/>
  <c r="P71" i="22"/>
  <c r="Z68" i="17" s="1"/>
  <c r="S38" i="22"/>
  <c r="Q43" i="22"/>
  <c r="AA37" i="17" s="1"/>
  <c r="T38" i="22"/>
  <c r="T26" i="22"/>
  <c r="S24" i="22"/>
  <c r="R29" i="22"/>
  <c r="AB20" i="17" s="1"/>
  <c r="Q379" i="22"/>
  <c r="AA356" i="17" s="1"/>
  <c r="Q323" i="22"/>
  <c r="AA306" i="17" s="1"/>
  <c r="R309" i="22"/>
  <c r="AB305" i="17" s="1"/>
  <c r="T278" i="22"/>
  <c r="S262" i="22"/>
  <c r="S220" i="22"/>
  <c r="Q225" i="22"/>
  <c r="AA200" i="17" s="1"/>
  <c r="S206" i="22"/>
  <c r="Q211" i="22"/>
  <c r="T206" i="22"/>
  <c r="T192" i="22"/>
  <c r="R197" i="22"/>
  <c r="AB161" i="17" s="1"/>
  <c r="S179" i="22"/>
  <c r="T179" i="22"/>
  <c r="S152" i="22"/>
  <c r="T152" i="22"/>
  <c r="S108" i="22"/>
  <c r="Q113" i="22"/>
  <c r="AA102" i="17" s="1"/>
  <c r="S94" i="22"/>
  <c r="Q99" i="22"/>
  <c r="T94" i="22"/>
  <c r="S67" i="22"/>
  <c r="T67" i="22"/>
  <c r="Q57" i="22"/>
  <c r="AA53" i="17" s="1"/>
  <c r="O38" i="18"/>
  <c r="P38" i="18"/>
  <c r="Q38" i="18"/>
  <c r="R38" i="18"/>
  <c r="O39" i="18"/>
  <c r="P39" i="18"/>
  <c r="Q39" i="18"/>
  <c r="R39" i="18"/>
  <c r="O40" i="18"/>
  <c r="P40" i="18"/>
  <c r="Q40" i="18"/>
  <c r="R40" i="18"/>
  <c r="O52" i="18"/>
  <c r="P52" i="18"/>
  <c r="Q52" i="18"/>
  <c r="R52" i="18"/>
  <c r="O53" i="18"/>
  <c r="P53" i="18"/>
  <c r="Q53" i="18"/>
  <c r="R53" i="18"/>
  <c r="O54" i="18"/>
  <c r="P54" i="18"/>
  <c r="Q54" i="18"/>
  <c r="R54" i="18"/>
  <c r="O66" i="18"/>
  <c r="P66" i="18"/>
  <c r="Q66" i="18"/>
  <c r="R66" i="18"/>
  <c r="O67" i="18"/>
  <c r="P67" i="18"/>
  <c r="Q67" i="18"/>
  <c r="R67" i="18"/>
  <c r="O68" i="18"/>
  <c r="P68" i="18"/>
  <c r="Q68" i="18"/>
  <c r="R68" i="18"/>
  <c r="O80" i="18"/>
  <c r="P80" i="18"/>
  <c r="Q80" i="18"/>
  <c r="R80" i="18"/>
  <c r="O81" i="18"/>
  <c r="P81" i="18"/>
  <c r="Q81" i="18"/>
  <c r="R81" i="18"/>
  <c r="O82" i="18"/>
  <c r="P82" i="18"/>
  <c r="Q82" i="18"/>
  <c r="R82" i="18"/>
  <c r="O94" i="18"/>
  <c r="P94" i="18"/>
  <c r="Q94" i="18"/>
  <c r="R94" i="18"/>
  <c r="O95" i="18"/>
  <c r="P95" i="18"/>
  <c r="Q95" i="18"/>
  <c r="R95" i="18"/>
  <c r="O96" i="18"/>
  <c r="P96" i="18"/>
  <c r="Q96" i="18"/>
  <c r="R96" i="18"/>
  <c r="O108" i="18"/>
  <c r="P108" i="18"/>
  <c r="Q108" i="18"/>
  <c r="R108" i="18"/>
  <c r="O109" i="18"/>
  <c r="P109" i="18"/>
  <c r="Q109" i="18"/>
  <c r="R109" i="18"/>
  <c r="O110" i="18"/>
  <c r="P110" i="18"/>
  <c r="Q110" i="18"/>
  <c r="R110" i="18"/>
  <c r="O122" i="18"/>
  <c r="P122" i="18"/>
  <c r="Q122" i="18"/>
  <c r="R122" i="18"/>
  <c r="O123" i="18"/>
  <c r="P123" i="18"/>
  <c r="Q123" i="18"/>
  <c r="R123" i="18"/>
  <c r="O124" i="18"/>
  <c r="P124" i="18"/>
  <c r="Q124" i="18"/>
  <c r="R124" i="18"/>
  <c r="O136" i="18"/>
  <c r="P136" i="18"/>
  <c r="Q136" i="18"/>
  <c r="R136" i="18"/>
  <c r="O137" i="18"/>
  <c r="P137" i="18"/>
  <c r="Q137" i="18"/>
  <c r="R137" i="18"/>
  <c r="O138" i="18"/>
  <c r="P138" i="18"/>
  <c r="Q138" i="18"/>
  <c r="R138" i="18"/>
  <c r="O150" i="18"/>
  <c r="P150" i="18"/>
  <c r="Q150" i="18"/>
  <c r="R150" i="18"/>
  <c r="O151" i="18"/>
  <c r="P151" i="18"/>
  <c r="Q151" i="18"/>
  <c r="R151" i="18"/>
  <c r="O152" i="18"/>
  <c r="P152" i="18"/>
  <c r="Q152" i="18"/>
  <c r="R152" i="18"/>
  <c r="O164" i="18"/>
  <c r="P164" i="18"/>
  <c r="Q164" i="18"/>
  <c r="R164" i="18"/>
  <c r="O165" i="18"/>
  <c r="P165" i="18"/>
  <c r="Q165" i="18"/>
  <c r="R165" i="18"/>
  <c r="O166" i="18"/>
  <c r="O169" i="18" s="1"/>
  <c r="P166" i="18"/>
  <c r="Q166" i="18"/>
  <c r="Q169" i="18" s="1"/>
  <c r="R166" i="18"/>
  <c r="O178" i="18"/>
  <c r="P178" i="18"/>
  <c r="Q178" i="18"/>
  <c r="R178" i="18"/>
  <c r="O179" i="18"/>
  <c r="P179" i="18"/>
  <c r="Q179" i="18"/>
  <c r="R179" i="18"/>
  <c r="O180" i="18"/>
  <c r="P180" i="18"/>
  <c r="Q180" i="18"/>
  <c r="R180" i="18"/>
  <c r="O192" i="18"/>
  <c r="P192" i="18"/>
  <c r="Q192" i="18"/>
  <c r="R192" i="18"/>
  <c r="O193" i="18"/>
  <c r="P193" i="18"/>
  <c r="Q193" i="18"/>
  <c r="R193" i="18"/>
  <c r="O194" i="18"/>
  <c r="P194" i="18"/>
  <c r="Q194" i="18"/>
  <c r="R194" i="18"/>
  <c r="O206" i="18"/>
  <c r="P206" i="18"/>
  <c r="Q206" i="18"/>
  <c r="R206" i="18"/>
  <c r="O207" i="18"/>
  <c r="P207" i="18"/>
  <c r="Q207" i="18"/>
  <c r="R207" i="18"/>
  <c r="O208" i="18"/>
  <c r="P208" i="18"/>
  <c r="Q208" i="18"/>
  <c r="R208" i="18"/>
  <c r="O220" i="18"/>
  <c r="P220" i="18"/>
  <c r="Q220" i="18"/>
  <c r="R220" i="18"/>
  <c r="O221" i="18"/>
  <c r="P221" i="18"/>
  <c r="Q221" i="18"/>
  <c r="R221" i="18"/>
  <c r="O222" i="18"/>
  <c r="O225" i="18" s="1"/>
  <c r="P222" i="18"/>
  <c r="Q222" i="18"/>
  <c r="R222" i="18"/>
  <c r="O234" i="18"/>
  <c r="P234" i="18"/>
  <c r="Q234" i="18"/>
  <c r="R234" i="18"/>
  <c r="O235" i="18"/>
  <c r="P235" i="18"/>
  <c r="Q235" i="18"/>
  <c r="R235" i="18"/>
  <c r="O236" i="18"/>
  <c r="P236" i="18"/>
  <c r="Q236" i="18"/>
  <c r="R236" i="18"/>
  <c r="O248" i="18"/>
  <c r="P248" i="18"/>
  <c r="Q248" i="18"/>
  <c r="R248" i="18"/>
  <c r="O249" i="18"/>
  <c r="P249" i="18"/>
  <c r="Q249" i="18"/>
  <c r="R249" i="18"/>
  <c r="O250" i="18"/>
  <c r="P250" i="18"/>
  <c r="Q250" i="18"/>
  <c r="Q253" i="18" s="1"/>
  <c r="R250" i="18"/>
  <c r="O262" i="18"/>
  <c r="P262" i="18"/>
  <c r="Q262" i="18"/>
  <c r="R262" i="18"/>
  <c r="O263" i="18"/>
  <c r="P263" i="18"/>
  <c r="Q263" i="18"/>
  <c r="R263" i="18"/>
  <c r="O264" i="18"/>
  <c r="P264" i="18"/>
  <c r="Q264" i="18"/>
  <c r="R264" i="18"/>
  <c r="O276" i="18"/>
  <c r="P276" i="18"/>
  <c r="Q276" i="18"/>
  <c r="R276" i="18"/>
  <c r="O277" i="18"/>
  <c r="P277" i="18"/>
  <c r="Q277" i="18"/>
  <c r="R277" i="18"/>
  <c r="O278" i="18"/>
  <c r="P278" i="18"/>
  <c r="Q278" i="18"/>
  <c r="R278" i="18"/>
  <c r="O290" i="18"/>
  <c r="P290" i="18"/>
  <c r="Q290" i="18"/>
  <c r="R290" i="18"/>
  <c r="O291" i="18"/>
  <c r="P291" i="18"/>
  <c r="Q291" i="18"/>
  <c r="R291" i="18"/>
  <c r="O292" i="18"/>
  <c r="P292" i="18"/>
  <c r="Q292" i="18"/>
  <c r="R292" i="18"/>
  <c r="O304" i="18"/>
  <c r="P304" i="18"/>
  <c r="Q304" i="18"/>
  <c r="R304" i="18"/>
  <c r="O305" i="18"/>
  <c r="P305" i="18"/>
  <c r="Q305" i="18"/>
  <c r="R305" i="18"/>
  <c r="O306" i="18"/>
  <c r="P306" i="18"/>
  <c r="Q306" i="18"/>
  <c r="R306" i="18"/>
  <c r="O318" i="18"/>
  <c r="P318" i="18"/>
  <c r="Q318" i="18"/>
  <c r="R318" i="18"/>
  <c r="O319" i="18"/>
  <c r="P319" i="18"/>
  <c r="Q319" i="18"/>
  <c r="R319" i="18"/>
  <c r="O320" i="18"/>
  <c r="P320" i="18"/>
  <c r="Q320" i="18"/>
  <c r="R320" i="18"/>
  <c r="O332" i="18"/>
  <c r="P332" i="18"/>
  <c r="Q332" i="18"/>
  <c r="R332" i="18"/>
  <c r="O333" i="18"/>
  <c r="P333" i="18"/>
  <c r="Q333" i="18"/>
  <c r="R333" i="18"/>
  <c r="O334" i="18"/>
  <c r="P334" i="18"/>
  <c r="Q334" i="18"/>
  <c r="R334" i="18"/>
  <c r="O346" i="18"/>
  <c r="P346" i="18"/>
  <c r="Q346" i="18"/>
  <c r="R346" i="18"/>
  <c r="O347" i="18"/>
  <c r="P347" i="18"/>
  <c r="Q347" i="18"/>
  <c r="R347" i="18"/>
  <c r="O348" i="18"/>
  <c r="O351" i="18" s="1"/>
  <c r="P348" i="18"/>
  <c r="Q348" i="18"/>
  <c r="R348" i="18"/>
  <c r="O360" i="18"/>
  <c r="P360" i="18"/>
  <c r="Q360" i="18"/>
  <c r="R360" i="18"/>
  <c r="O361" i="18"/>
  <c r="P361" i="18"/>
  <c r="Q361" i="18"/>
  <c r="R361" i="18"/>
  <c r="O362" i="18"/>
  <c r="P362" i="18"/>
  <c r="Q362" i="18"/>
  <c r="R362" i="18"/>
  <c r="O374" i="18"/>
  <c r="P374" i="18"/>
  <c r="Q374" i="18"/>
  <c r="R374" i="18"/>
  <c r="O375" i="18"/>
  <c r="P375" i="18"/>
  <c r="Q375" i="18"/>
  <c r="R375" i="18"/>
  <c r="O376" i="18"/>
  <c r="P376" i="18"/>
  <c r="Q376" i="18"/>
  <c r="R376" i="18"/>
  <c r="O402" i="18"/>
  <c r="P402" i="18"/>
  <c r="Q402" i="18"/>
  <c r="R402" i="18"/>
  <c r="O403" i="18"/>
  <c r="P403" i="18"/>
  <c r="Q403" i="18"/>
  <c r="R403" i="18"/>
  <c r="O404" i="18"/>
  <c r="P404" i="18"/>
  <c r="Q404" i="18"/>
  <c r="R404" i="18"/>
  <c r="O416" i="18"/>
  <c r="P416" i="18"/>
  <c r="Q416" i="18"/>
  <c r="R416" i="18"/>
  <c r="O417" i="18"/>
  <c r="P417" i="18"/>
  <c r="Q417" i="18"/>
  <c r="R417" i="18"/>
  <c r="O418" i="18"/>
  <c r="P418" i="18"/>
  <c r="Q418" i="18"/>
  <c r="R418" i="18"/>
  <c r="R421" i="18" s="1"/>
  <c r="O430" i="18"/>
  <c r="P430" i="18"/>
  <c r="Q430" i="18"/>
  <c r="R430" i="18"/>
  <c r="O431" i="18"/>
  <c r="P431" i="18"/>
  <c r="Q431" i="18"/>
  <c r="R431" i="18"/>
  <c r="O432" i="18"/>
  <c r="P432" i="18"/>
  <c r="Q432" i="18"/>
  <c r="R432" i="18"/>
  <c r="O444" i="18"/>
  <c r="P444" i="18"/>
  <c r="Q444" i="18"/>
  <c r="R444" i="18"/>
  <c r="O445" i="18"/>
  <c r="P445" i="18"/>
  <c r="Q445" i="18"/>
  <c r="R445" i="18"/>
  <c r="O446" i="18"/>
  <c r="P446" i="18"/>
  <c r="P449" i="18" s="1"/>
  <c r="Q446" i="18"/>
  <c r="R446" i="18"/>
  <c r="O458" i="18"/>
  <c r="P458" i="18"/>
  <c r="Q458" i="18"/>
  <c r="R458" i="18"/>
  <c r="O459" i="18"/>
  <c r="P459" i="18"/>
  <c r="Q459" i="18"/>
  <c r="R459" i="18"/>
  <c r="O460" i="18"/>
  <c r="P460" i="18"/>
  <c r="Q460" i="18"/>
  <c r="R460" i="18"/>
  <c r="O472" i="18"/>
  <c r="P472" i="18"/>
  <c r="Q472" i="18"/>
  <c r="R472" i="18"/>
  <c r="O473" i="18"/>
  <c r="P473" i="18"/>
  <c r="Q473" i="18"/>
  <c r="R473" i="18"/>
  <c r="O474" i="18"/>
  <c r="P474" i="18"/>
  <c r="Q474" i="18"/>
  <c r="R474" i="18"/>
  <c r="O486" i="18"/>
  <c r="P486" i="18"/>
  <c r="Q486" i="18"/>
  <c r="R486" i="18"/>
  <c r="O487" i="18"/>
  <c r="P487" i="18"/>
  <c r="Q487" i="18"/>
  <c r="R487" i="18"/>
  <c r="O488" i="18"/>
  <c r="P488" i="18"/>
  <c r="Q488" i="18"/>
  <c r="R488" i="18"/>
  <c r="O500" i="18"/>
  <c r="P500" i="18"/>
  <c r="Q500" i="18"/>
  <c r="R500" i="18"/>
  <c r="O501" i="18"/>
  <c r="P501" i="18"/>
  <c r="Q501" i="18"/>
  <c r="R501" i="18"/>
  <c r="O502" i="18"/>
  <c r="P502" i="18"/>
  <c r="Q502" i="18"/>
  <c r="R502" i="18"/>
  <c r="O514" i="18"/>
  <c r="P514" i="18"/>
  <c r="Q514" i="18"/>
  <c r="R514" i="18"/>
  <c r="O515" i="18"/>
  <c r="P515" i="18"/>
  <c r="Q515" i="18"/>
  <c r="R515" i="18"/>
  <c r="O516" i="18"/>
  <c r="P516" i="18"/>
  <c r="Q516" i="18"/>
  <c r="R516" i="18"/>
  <c r="O528" i="18"/>
  <c r="P528" i="18"/>
  <c r="Q528" i="18"/>
  <c r="R528" i="18"/>
  <c r="O529" i="18"/>
  <c r="P529" i="18"/>
  <c r="Q529" i="18"/>
  <c r="R529" i="18"/>
  <c r="O530" i="18"/>
  <c r="O533" i="18" s="1"/>
  <c r="P530" i="18"/>
  <c r="P533" i="18" s="1"/>
  <c r="Q530" i="18"/>
  <c r="R530" i="18"/>
  <c r="R26" i="18"/>
  <c r="Q26" i="18"/>
  <c r="P26" i="18"/>
  <c r="O26" i="18"/>
  <c r="R25" i="18"/>
  <c r="Q25" i="18"/>
  <c r="P25" i="18"/>
  <c r="O25" i="18"/>
  <c r="R24" i="18"/>
  <c r="Q24" i="18"/>
  <c r="P24" i="18"/>
  <c r="O24" i="18"/>
  <c r="V592" i="17"/>
  <c r="U592" i="17"/>
  <c r="A592" i="17" s="1"/>
  <c r="V591" i="17"/>
  <c r="U591" i="17"/>
  <c r="V590" i="17"/>
  <c r="U590" i="17"/>
  <c r="A590" i="17" s="1"/>
  <c r="V589" i="17"/>
  <c r="U589" i="17"/>
  <c r="V588" i="17"/>
  <c r="U588" i="17"/>
  <c r="A588" i="17" s="1"/>
  <c r="V587" i="17"/>
  <c r="U587" i="17"/>
  <c r="V586" i="17"/>
  <c r="U586" i="17"/>
  <c r="A586" i="17" s="1"/>
  <c r="V585" i="17"/>
  <c r="U585" i="17"/>
  <c r="V584" i="17"/>
  <c r="U584" i="17"/>
  <c r="A584" i="17" s="1"/>
  <c r="V583" i="17"/>
  <c r="U583" i="17"/>
  <c r="V582" i="17"/>
  <c r="U582" i="17"/>
  <c r="A582" i="17" s="1"/>
  <c r="V581" i="17"/>
  <c r="U581" i="17"/>
  <c r="V580" i="17"/>
  <c r="U580" i="17"/>
  <c r="A580" i="17" s="1"/>
  <c r="V579" i="17"/>
  <c r="U579" i="17"/>
  <c r="V578" i="17"/>
  <c r="U578" i="17"/>
  <c r="A578" i="17" s="1"/>
  <c r="V575" i="17"/>
  <c r="U575" i="17"/>
  <c r="X574" i="17"/>
  <c r="W574" i="17"/>
  <c r="V574" i="17"/>
  <c r="U574" i="17"/>
  <c r="V573" i="17"/>
  <c r="U573" i="17"/>
  <c r="A573" i="17" s="1"/>
  <c r="X572" i="17"/>
  <c r="W572" i="17"/>
  <c r="V572" i="17"/>
  <c r="U572" i="17"/>
  <c r="A572" i="17" s="1"/>
  <c r="V571" i="17"/>
  <c r="U571" i="17"/>
  <c r="V570" i="17"/>
  <c r="U570" i="17"/>
  <c r="A570" i="17" s="1"/>
  <c r="X569" i="17"/>
  <c r="W569" i="17"/>
  <c r="V569" i="17"/>
  <c r="U569" i="17"/>
  <c r="A569" i="17" s="1"/>
  <c r="V568" i="17"/>
  <c r="U568" i="17"/>
  <c r="V567" i="17"/>
  <c r="U567" i="17"/>
  <c r="A567" i="17" s="1"/>
  <c r="V566" i="17"/>
  <c r="U566" i="17"/>
  <c r="R566" i="17"/>
  <c r="Q566" i="17"/>
  <c r="S566" i="17" s="1"/>
  <c r="N566" i="17"/>
  <c r="M566" i="17"/>
  <c r="L566" i="17"/>
  <c r="K566" i="17"/>
  <c r="J566" i="17"/>
  <c r="I566" i="17"/>
  <c r="H566" i="17"/>
  <c r="G566" i="17"/>
  <c r="F566" i="17"/>
  <c r="E566" i="17"/>
  <c r="X565" i="17"/>
  <c r="W565" i="17"/>
  <c r="V565" i="17"/>
  <c r="U565" i="17"/>
  <c r="L565" i="17"/>
  <c r="K565" i="17"/>
  <c r="V564" i="17"/>
  <c r="U564" i="17"/>
  <c r="H564" i="17"/>
  <c r="G564" i="17"/>
  <c r="V563" i="17"/>
  <c r="U563" i="17"/>
  <c r="N563" i="17"/>
  <c r="M563" i="17"/>
  <c r="V562" i="17"/>
  <c r="U562" i="17"/>
  <c r="J562" i="17"/>
  <c r="I562" i="17"/>
  <c r="X561" i="17"/>
  <c r="W561" i="17"/>
  <c r="V561" i="17"/>
  <c r="U561" i="17"/>
  <c r="A561" i="17" s="1"/>
  <c r="F561" i="17"/>
  <c r="E561" i="17"/>
  <c r="V558" i="17"/>
  <c r="U558" i="17"/>
  <c r="A558" i="17" s="1"/>
  <c r="V557" i="17"/>
  <c r="U557" i="17"/>
  <c r="V556" i="17"/>
  <c r="U556" i="17"/>
  <c r="A556" i="17" s="1"/>
  <c r="V555" i="17"/>
  <c r="U555" i="17"/>
  <c r="V554" i="17"/>
  <c r="U554" i="17"/>
  <c r="A554" i="17" s="1"/>
  <c r="V553" i="17"/>
  <c r="U553" i="17"/>
  <c r="V552" i="17"/>
  <c r="U552" i="17"/>
  <c r="A552" i="17" s="1"/>
  <c r="V551" i="17"/>
  <c r="U551" i="17"/>
  <c r="V550" i="17"/>
  <c r="U550" i="17"/>
  <c r="A550" i="17" s="1"/>
  <c r="V549" i="17"/>
  <c r="U549" i="17"/>
  <c r="V548" i="17"/>
  <c r="U548" i="17"/>
  <c r="A548" i="17" s="1"/>
  <c r="V547" i="17"/>
  <c r="U547" i="17"/>
  <c r="V546" i="17"/>
  <c r="U546" i="17"/>
  <c r="A546" i="17" s="1"/>
  <c r="V545" i="17"/>
  <c r="U545" i="17"/>
  <c r="V544" i="17"/>
  <c r="U544" i="17"/>
  <c r="A544" i="17" s="1"/>
  <c r="V541" i="17"/>
  <c r="U541" i="17"/>
  <c r="X540" i="17"/>
  <c r="W540" i="17"/>
  <c r="V540" i="17"/>
  <c r="U540" i="17"/>
  <c r="V539" i="17"/>
  <c r="U539" i="17"/>
  <c r="A539" i="17" s="1"/>
  <c r="X538" i="17"/>
  <c r="W538" i="17"/>
  <c r="V538" i="17"/>
  <c r="U538" i="17"/>
  <c r="A538" i="17" s="1"/>
  <c r="V537" i="17"/>
  <c r="U537" i="17"/>
  <c r="V536" i="17"/>
  <c r="U536" i="17"/>
  <c r="A536" i="17" s="1"/>
  <c r="X535" i="17"/>
  <c r="W535" i="17"/>
  <c r="V535" i="17"/>
  <c r="U535" i="17"/>
  <c r="A535" i="17" s="1"/>
  <c r="V534" i="17"/>
  <c r="U534" i="17"/>
  <c r="V533" i="17"/>
  <c r="U533" i="17"/>
  <c r="A533" i="17" s="1"/>
  <c r="V532" i="17"/>
  <c r="U532" i="17"/>
  <c r="R532" i="17"/>
  <c r="Q532" i="17"/>
  <c r="S532" i="17" s="1"/>
  <c r="N532" i="17"/>
  <c r="M532" i="17"/>
  <c r="L532" i="17"/>
  <c r="K532" i="17"/>
  <c r="AI532" i="17" s="1"/>
  <c r="J532" i="17"/>
  <c r="I532" i="17"/>
  <c r="H532" i="17"/>
  <c r="G532" i="17"/>
  <c r="AG532" i="17" s="1"/>
  <c r="F532" i="17"/>
  <c r="E532" i="17"/>
  <c r="X531" i="17"/>
  <c r="W531" i="17"/>
  <c r="V531" i="17"/>
  <c r="U531" i="17"/>
  <c r="L531" i="17"/>
  <c r="K531" i="17"/>
  <c r="AI531" i="17" s="1"/>
  <c r="V530" i="17"/>
  <c r="U530" i="17"/>
  <c r="H530" i="17"/>
  <c r="G530" i="17"/>
  <c r="AG530" i="17" s="1"/>
  <c r="V529" i="17"/>
  <c r="U529" i="17"/>
  <c r="N529" i="17"/>
  <c r="M529" i="17"/>
  <c r="AJ529" i="17" s="1"/>
  <c r="V528" i="17"/>
  <c r="U528" i="17"/>
  <c r="J528" i="17"/>
  <c r="I528" i="17"/>
  <c r="AH528" i="17" s="1"/>
  <c r="X527" i="17"/>
  <c r="W527" i="17"/>
  <c r="V527" i="17"/>
  <c r="U527" i="17"/>
  <c r="A527" i="17" s="1"/>
  <c r="F527" i="17"/>
  <c r="E527" i="17"/>
  <c r="U2248" i="22" l="1"/>
  <c r="U1842" i="22"/>
  <c r="U2388" i="22"/>
  <c r="U2206" i="22"/>
  <c r="U2318" i="22"/>
  <c r="U1828" i="22"/>
  <c r="U2346" i="22"/>
  <c r="AC277" i="17"/>
  <c r="H2094" i="18"/>
  <c r="AD277" i="17"/>
  <c r="K2094" i="18"/>
  <c r="U2094" i="18" s="1"/>
  <c r="AC278" i="17"/>
  <c r="H2108" i="18"/>
  <c r="AD278" i="17"/>
  <c r="K2108" i="18"/>
  <c r="AD279" i="17"/>
  <c r="K2122" i="18"/>
  <c r="U2122" i="18" s="1"/>
  <c r="AD486" i="17"/>
  <c r="K2206" i="18"/>
  <c r="AC486" i="17"/>
  <c r="H2206" i="18"/>
  <c r="U2206" i="18" s="1"/>
  <c r="AD383" i="17"/>
  <c r="K2164" i="18"/>
  <c r="AC383" i="17"/>
  <c r="H2164" i="18"/>
  <c r="U2164" i="18" s="1"/>
  <c r="AC384" i="17"/>
  <c r="H2178" i="18"/>
  <c r="AD384" i="17"/>
  <c r="K2178" i="18"/>
  <c r="AD385" i="17"/>
  <c r="K2192" i="18"/>
  <c r="AC385" i="17"/>
  <c r="H2192" i="18"/>
  <c r="U2192" i="18" s="1"/>
  <c r="U2402" i="22"/>
  <c r="U2234" i="22"/>
  <c r="AC133" i="17"/>
  <c r="H2080" i="18"/>
  <c r="AD133" i="17"/>
  <c r="K2080" i="18"/>
  <c r="AC132" i="17"/>
  <c r="H2066" i="18"/>
  <c r="AD132" i="17"/>
  <c r="K2066" i="18"/>
  <c r="AC131" i="17"/>
  <c r="H2052" i="18"/>
  <c r="AD131" i="17"/>
  <c r="K2052" i="18"/>
  <c r="U2052" i="18" s="1"/>
  <c r="K2290" i="22"/>
  <c r="U2290" i="22" s="1"/>
  <c r="K2276" i="22"/>
  <c r="K2136" i="18"/>
  <c r="H2136" i="18"/>
  <c r="U2136" i="18" s="1"/>
  <c r="K2150" i="18"/>
  <c r="U2150" i="18" s="1"/>
  <c r="H2164" i="22"/>
  <c r="U2164" i="22" s="1"/>
  <c r="H2220" i="22"/>
  <c r="U2220" i="22" s="1"/>
  <c r="H2276" i="22"/>
  <c r="U2276" i="22" s="1"/>
  <c r="H2178" i="22"/>
  <c r="U2178" i="22" s="1"/>
  <c r="H2304" i="22"/>
  <c r="U2304" i="22" s="1"/>
  <c r="H2192" i="22"/>
  <c r="U2192" i="22" s="1"/>
  <c r="H2150" i="22"/>
  <c r="U2150" i="22" s="1"/>
  <c r="H2010" i="18"/>
  <c r="U2010" i="18" s="1"/>
  <c r="Q57" i="18"/>
  <c r="U1884" i="18"/>
  <c r="U1828" i="18"/>
  <c r="U1338" i="18"/>
  <c r="U1548" i="18"/>
  <c r="U1954" i="18"/>
  <c r="U1898" i="18"/>
  <c r="H2094" i="22"/>
  <c r="U2094" i="22" s="1"/>
  <c r="U2276" i="18"/>
  <c r="U2234" i="18"/>
  <c r="U2304" i="18"/>
  <c r="U2220" i="18"/>
  <c r="U2290" i="18"/>
  <c r="U1772" i="18"/>
  <c r="U1968" i="18"/>
  <c r="U1674" i="18"/>
  <c r="U1730" i="22"/>
  <c r="U1884" i="22"/>
  <c r="U2024" i="22"/>
  <c r="AF527" i="17"/>
  <c r="A528" i="17"/>
  <c r="A529" i="17"/>
  <c r="A530" i="17"/>
  <c r="A531" i="17"/>
  <c r="AF532" i="17"/>
  <c r="AH532" i="17"/>
  <c r="AJ532" i="17"/>
  <c r="A532" i="17"/>
  <c r="A534" i="17"/>
  <c r="A537" i="17"/>
  <c r="A540" i="17"/>
  <c r="A541" i="17"/>
  <c r="A545" i="17"/>
  <c r="A547" i="17"/>
  <c r="A549" i="17"/>
  <c r="A551" i="17"/>
  <c r="A553" i="17"/>
  <c r="A555" i="17"/>
  <c r="A557" i="17"/>
  <c r="A562" i="17"/>
  <c r="A563" i="17"/>
  <c r="A564" i="17"/>
  <c r="A565" i="17"/>
  <c r="A566" i="17"/>
  <c r="A568" i="17"/>
  <c r="A571" i="17"/>
  <c r="A574" i="17"/>
  <c r="A575" i="17"/>
  <c r="A579" i="17"/>
  <c r="A581" i="17"/>
  <c r="A583" i="17"/>
  <c r="A585" i="17"/>
  <c r="A587" i="17"/>
  <c r="A589" i="17"/>
  <c r="A591" i="17"/>
  <c r="B2283" i="18"/>
  <c r="B2171" i="18"/>
  <c r="B2423" i="22"/>
  <c r="B2381" i="22"/>
  <c r="B2283" i="22"/>
  <c r="B2297" i="22"/>
  <c r="B2213" i="22"/>
  <c r="B2199" i="22"/>
  <c r="B2171" i="22"/>
  <c r="E547" i="17"/>
  <c r="E528" i="17"/>
  <c r="E548" i="17"/>
  <c r="E544" i="17"/>
  <c r="E549" i="17"/>
  <c r="U1786" i="18"/>
  <c r="U1912" i="22"/>
  <c r="K1926" i="18"/>
  <c r="U1926" i="18" s="1"/>
  <c r="H1912" i="18"/>
  <c r="U1912" i="18" s="1"/>
  <c r="H1856" i="18"/>
  <c r="U1856" i="18" s="1"/>
  <c r="H1870" i="18"/>
  <c r="U1870" i="18" s="1"/>
  <c r="U1996" i="18"/>
  <c r="K1940" i="18"/>
  <c r="U1940" i="18" s="1"/>
  <c r="U2010" i="22"/>
  <c r="B1863" i="18"/>
  <c r="U1646" i="18"/>
  <c r="U1758" i="18"/>
  <c r="U1814" i="22"/>
  <c r="U1870" i="22"/>
  <c r="U1716" i="22"/>
  <c r="K1702" i="22"/>
  <c r="H2038" i="22"/>
  <c r="U2038" i="22" s="1"/>
  <c r="H1744" i="22"/>
  <c r="U1744" i="22" s="1"/>
  <c r="U1436" i="22"/>
  <c r="H1996" i="22"/>
  <c r="U1996" i="22" s="1"/>
  <c r="H1898" i="22"/>
  <c r="U1898" i="22" s="1"/>
  <c r="H1968" i="22"/>
  <c r="U1968" i="22" s="1"/>
  <c r="H1926" i="22"/>
  <c r="U1926" i="22" s="1"/>
  <c r="H2052" i="22"/>
  <c r="U2052" i="22" s="1"/>
  <c r="U1534" i="22"/>
  <c r="K1758" i="22"/>
  <c r="U1758" i="22" s="1"/>
  <c r="H1786" i="22"/>
  <c r="U1786" i="22" s="1"/>
  <c r="H1800" i="22"/>
  <c r="U1800" i="22" s="1"/>
  <c r="B1737" i="18"/>
  <c r="U1688" i="22"/>
  <c r="B1737" i="22"/>
  <c r="U1520" i="18"/>
  <c r="U1366" i="18"/>
  <c r="U1506" i="18"/>
  <c r="U1394" i="18"/>
  <c r="U1142" i="18"/>
  <c r="U1618" i="18"/>
  <c r="U1170" i="18"/>
  <c r="U1576" i="18"/>
  <c r="U1100" i="18"/>
  <c r="U1632" i="18"/>
  <c r="U1184" i="18"/>
  <c r="U1226" i="18"/>
  <c r="U1492" i="18"/>
  <c r="U1562" i="18"/>
  <c r="U1198" i="18"/>
  <c r="U1212" i="22"/>
  <c r="U1464" i="22"/>
  <c r="U1240" i="22"/>
  <c r="U1156" i="18"/>
  <c r="U1086" i="18"/>
  <c r="U1114" i="18"/>
  <c r="U1254" i="18"/>
  <c r="U1604" i="18"/>
  <c r="U1380" i="18"/>
  <c r="H1422" i="18"/>
  <c r="U1422" i="18" s="1"/>
  <c r="H1464" i="18"/>
  <c r="U1464" i="18" s="1"/>
  <c r="H1436" i="18"/>
  <c r="U1436" i="18" s="1"/>
  <c r="H1310" i="18"/>
  <c r="U1310" i="18" s="1"/>
  <c r="H1408" i="18"/>
  <c r="U1408" i="18" s="1"/>
  <c r="T911" i="18"/>
  <c r="H1352" i="18"/>
  <c r="U1352" i="18" s="1"/>
  <c r="H1478" i="18"/>
  <c r="U1478" i="18" s="1"/>
  <c r="H1296" i="18"/>
  <c r="U1296" i="18" s="1"/>
  <c r="K1240" i="18"/>
  <c r="U1240" i="18" s="1"/>
  <c r="H1268" i="18"/>
  <c r="U1268" i="18" s="1"/>
  <c r="H1450" i="18"/>
  <c r="U1450" i="18" s="1"/>
  <c r="H1324" i="18"/>
  <c r="U1324" i="18" s="1"/>
  <c r="H1534" i="18"/>
  <c r="U1534" i="18" s="1"/>
  <c r="H1282" i="18"/>
  <c r="U1282" i="18" s="1"/>
  <c r="H1212" i="18"/>
  <c r="U1212" i="18" s="1"/>
  <c r="T1079" i="18"/>
  <c r="K1072" i="18" s="1"/>
  <c r="H1128" i="18"/>
  <c r="U1128" i="18" s="1"/>
  <c r="U1408" i="22"/>
  <c r="U1632" i="22"/>
  <c r="U1184" i="22"/>
  <c r="U1170" i="22"/>
  <c r="U1310" i="22"/>
  <c r="U1520" i="22"/>
  <c r="U1576" i="22"/>
  <c r="U1268" i="22"/>
  <c r="U1548" i="22"/>
  <c r="U1366" i="22"/>
  <c r="S1107" i="22"/>
  <c r="H1100" i="22" s="1"/>
  <c r="U1562" i="22"/>
  <c r="U1156" i="22"/>
  <c r="B1639" i="18"/>
  <c r="B1625" i="18"/>
  <c r="B1527" i="18"/>
  <c r="B1513" i="18"/>
  <c r="B1387" i="18"/>
  <c r="B1401" i="18"/>
  <c r="B1275" i="18"/>
  <c r="B1205" i="18"/>
  <c r="H1282" i="22"/>
  <c r="U1282" i="22" s="1"/>
  <c r="H1506" i="22"/>
  <c r="U1506" i="22" s="1"/>
  <c r="H1422" i="22"/>
  <c r="U1422" i="22" s="1"/>
  <c r="H1380" i="22"/>
  <c r="U1380" i="22" s="1"/>
  <c r="H1660" i="22"/>
  <c r="U1660" i="22" s="1"/>
  <c r="H1338" i="22"/>
  <c r="U1338" i="22" s="1"/>
  <c r="H1492" i="22"/>
  <c r="U1492" i="22" s="1"/>
  <c r="H1198" i="22"/>
  <c r="U1198" i="22" s="1"/>
  <c r="H1590" i="22"/>
  <c r="U1590" i="22" s="1"/>
  <c r="H1324" i="22"/>
  <c r="U1324" i="22" s="1"/>
  <c r="H1142" i="22"/>
  <c r="U1142" i="22" s="1"/>
  <c r="T1135" i="22"/>
  <c r="K1128" i="22" s="1"/>
  <c r="H1226" i="22"/>
  <c r="U1226" i="22" s="1"/>
  <c r="H1394" i="22"/>
  <c r="U1394" i="22" s="1"/>
  <c r="H1450" i="22"/>
  <c r="U1450" i="22" s="1"/>
  <c r="H1674" i="22"/>
  <c r="U1674" i="22" s="1"/>
  <c r="H1646" i="22"/>
  <c r="U1646" i="22" s="1"/>
  <c r="H1254" i="22"/>
  <c r="U1254" i="22" s="1"/>
  <c r="H1604" i="22"/>
  <c r="U1604" i="22" s="1"/>
  <c r="H1618" i="22"/>
  <c r="U1618" i="22" s="1"/>
  <c r="H1352" i="22"/>
  <c r="U1352" i="22" s="1"/>
  <c r="K1478" i="22"/>
  <c r="U1478" i="22" s="1"/>
  <c r="B1219" i="22"/>
  <c r="B1373" i="22"/>
  <c r="B1597" i="22"/>
  <c r="B1485" i="22"/>
  <c r="B1261" i="22"/>
  <c r="T1023" i="18"/>
  <c r="K1016" i="18" s="1"/>
  <c r="Q113" i="18"/>
  <c r="T1107" i="22"/>
  <c r="K1100" i="22" s="1"/>
  <c r="U1100" i="22" s="1"/>
  <c r="S1135" i="22"/>
  <c r="H1128" i="22" s="1"/>
  <c r="S1051" i="22"/>
  <c r="H1044" i="22" s="1"/>
  <c r="T1065" i="22"/>
  <c r="K1058" i="22" s="1"/>
  <c r="T967" i="22"/>
  <c r="K960" i="22" s="1"/>
  <c r="S1079" i="22"/>
  <c r="H1072" i="22" s="1"/>
  <c r="T785" i="22"/>
  <c r="K778" i="22" s="1"/>
  <c r="T1079" i="22"/>
  <c r="K1072" i="22" s="1"/>
  <c r="S813" i="22"/>
  <c r="H806" i="22" s="1"/>
  <c r="S253" i="22"/>
  <c r="S799" i="22"/>
  <c r="H792" i="22" s="1"/>
  <c r="T1121" i="22"/>
  <c r="K1114" i="22" s="1"/>
  <c r="T603" i="22"/>
  <c r="T617" i="22"/>
  <c r="T589" i="18"/>
  <c r="K582" i="18" s="1"/>
  <c r="T855" i="18"/>
  <c r="K848" i="18" s="1"/>
  <c r="T869" i="18"/>
  <c r="K862" i="18" s="1"/>
  <c r="T701" i="18"/>
  <c r="K694" i="18" s="1"/>
  <c r="S897" i="22"/>
  <c r="H890" i="22" s="1"/>
  <c r="T897" i="22"/>
  <c r="K890" i="22" s="1"/>
  <c r="O29" i="18"/>
  <c r="T575" i="18"/>
  <c r="K568" i="18" s="1"/>
  <c r="T771" i="18"/>
  <c r="K764" i="18" s="1"/>
  <c r="S799" i="18"/>
  <c r="H792" i="18" s="1"/>
  <c r="T645" i="22"/>
  <c r="K638" i="22" s="1"/>
  <c r="T589" i="22"/>
  <c r="AD38" i="17" s="1"/>
  <c r="T799" i="22"/>
  <c r="K792" i="22" s="1"/>
  <c r="S701" i="22"/>
  <c r="H694" i="22" s="1"/>
  <c r="T855" i="22"/>
  <c r="K848" i="22" s="1"/>
  <c r="T925" i="22"/>
  <c r="K918" i="22" s="1"/>
  <c r="T841" i="22"/>
  <c r="K834" i="22" s="1"/>
  <c r="T869" i="22"/>
  <c r="K862" i="22" s="1"/>
  <c r="T729" i="22"/>
  <c r="K722" i="22" s="1"/>
  <c r="T757" i="22"/>
  <c r="K750" i="22" s="1"/>
  <c r="T981" i="22"/>
  <c r="K974" i="22" s="1"/>
  <c r="T813" i="22"/>
  <c r="K806" i="22" s="1"/>
  <c r="T701" i="22"/>
  <c r="K694" i="22" s="1"/>
  <c r="T673" i="22"/>
  <c r="K666" i="22" s="1"/>
  <c r="T1051" i="22"/>
  <c r="K1044" i="22" s="1"/>
  <c r="S407" i="22"/>
  <c r="T687" i="22"/>
  <c r="K680" i="22" s="1"/>
  <c r="T1037" i="22"/>
  <c r="K1030" i="22" s="1"/>
  <c r="S981" i="22"/>
  <c r="H974" i="22" s="1"/>
  <c r="S197" i="22"/>
  <c r="T827" i="22"/>
  <c r="K820" i="22" s="1"/>
  <c r="S1023" i="22"/>
  <c r="H1016" i="22" s="1"/>
  <c r="S925" i="22"/>
  <c r="H918" i="22" s="1"/>
  <c r="S589" i="22"/>
  <c r="AC38" i="17" s="1"/>
  <c r="T953" i="22"/>
  <c r="K946" i="22" s="1"/>
  <c r="S967" i="18"/>
  <c r="H960" i="18" s="1"/>
  <c r="T1009" i="18"/>
  <c r="K1002" i="18" s="1"/>
  <c r="S687" i="18"/>
  <c r="H680" i="18" s="1"/>
  <c r="T967" i="18"/>
  <c r="K960" i="18" s="1"/>
  <c r="T925" i="18"/>
  <c r="K918" i="18" s="1"/>
  <c r="S1079" i="18"/>
  <c r="H1072" i="18" s="1"/>
  <c r="S575" i="18"/>
  <c r="S953" i="22"/>
  <c r="H946" i="22" s="1"/>
  <c r="S1037" i="18"/>
  <c r="H1030" i="18" s="1"/>
  <c r="P29" i="18"/>
  <c r="S855" i="18"/>
  <c r="H848" i="18" s="1"/>
  <c r="T729" i="18"/>
  <c r="K722" i="18" s="1"/>
  <c r="T813" i="18"/>
  <c r="K806" i="18" s="1"/>
  <c r="S911" i="18"/>
  <c r="H904" i="18" s="1"/>
  <c r="T645" i="18"/>
  <c r="K638" i="18" s="1"/>
  <c r="T617" i="18"/>
  <c r="K610" i="18" s="1"/>
  <c r="T687" i="18"/>
  <c r="K680" i="18" s="1"/>
  <c r="S869" i="18"/>
  <c r="H862" i="18" s="1"/>
  <c r="S813" i="18"/>
  <c r="T1065" i="18"/>
  <c r="K1058" i="18" s="1"/>
  <c r="S981" i="18"/>
  <c r="H974" i="18" s="1"/>
  <c r="T981" i="18"/>
  <c r="K974" i="18" s="1"/>
  <c r="S1065" i="18"/>
  <c r="H1058" i="18" s="1"/>
  <c r="T715" i="18"/>
  <c r="K708" i="18" s="1"/>
  <c r="T673" i="18"/>
  <c r="K666" i="18" s="1"/>
  <c r="T841" i="18"/>
  <c r="K834" i="18" s="1"/>
  <c r="T799" i="18"/>
  <c r="K792" i="18" s="1"/>
  <c r="T743" i="18"/>
  <c r="K736" i="18" s="1"/>
  <c r="S1009" i="18"/>
  <c r="H1002" i="18" s="1"/>
  <c r="T561" i="18"/>
  <c r="K554" i="18" s="1"/>
  <c r="S939" i="18"/>
  <c r="H932" i="18" s="1"/>
  <c r="S617" i="18"/>
  <c r="H610" i="18" s="1"/>
  <c r="U610" i="18" s="1"/>
  <c r="T785" i="18"/>
  <c r="K778" i="18" s="1"/>
  <c r="T631" i="18"/>
  <c r="K624" i="18" s="1"/>
  <c r="H806" i="18"/>
  <c r="T1037" i="18"/>
  <c r="K1030" i="18" s="1"/>
  <c r="P351" i="18"/>
  <c r="T995" i="18"/>
  <c r="K988" i="18" s="1"/>
  <c r="T939" i="18"/>
  <c r="K932" i="18" s="1"/>
  <c r="T883" i="18"/>
  <c r="K876" i="18" s="1"/>
  <c r="S659" i="18"/>
  <c r="T659" i="18"/>
  <c r="K652" i="18" s="1"/>
  <c r="S827" i="18"/>
  <c r="S869" i="22"/>
  <c r="S575" i="22"/>
  <c r="S757" i="18"/>
  <c r="H750" i="18" s="1"/>
  <c r="S729" i="22"/>
  <c r="H722" i="22" s="1"/>
  <c r="S673" i="22"/>
  <c r="S883" i="18"/>
  <c r="T897" i="18"/>
  <c r="K890" i="18" s="1"/>
  <c r="S701" i="18"/>
  <c r="H694" i="18" s="1"/>
  <c r="T939" i="22"/>
  <c r="K932" i="22" s="1"/>
  <c r="K904" i="18"/>
  <c r="S603" i="22"/>
  <c r="AC54" i="17" s="1"/>
  <c r="S589" i="18"/>
  <c r="T631" i="22"/>
  <c r="S603" i="18"/>
  <c r="T435" i="22"/>
  <c r="AD437" i="17" s="1"/>
  <c r="T295" i="22"/>
  <c r="AD292" i="17" s="1"/>
  <c r="S127" i="22"/>
  <c r="AC103" i="17" s="1"/>
  <c r="T169" i="22"/>
  <c r="S435" i="22"/>
  <c r="AC437" i="17" s="1"/>
  <c r="T365" i="22"/>
  <c r="AJ563" i="17"/>
  <c r="AH566" i="17"/>
  <c r="AJ566" i="17"/>
  <c r="AF566" i="17"/>
  <c r="S771" i="18"/>
  <c r="S645" i="18"/>
  <c r="T953" i="18"/>
  <c r="S561" i="18"/>
  <c r="T603" i="18"/>
  <c r="S715" i="18"/>
  <c r="S1051" i="18"/>
  <c r="H1044" i="18" s="1"/>
  <c r="T827" i="18"/>
  <c r="S631" i="18"/>
  <c r="S673" i="18"/>
  <c r="T757" i="18"/>
  <c r="S1023" i="18"/>
  <c r="S925" i="18"/>
  <c r="T1051" i="18"/>
  <c r="K1044" i="18" s="1"/>
  <c r="S743" i="18"/>
  <c r="S995" i="18"/>
  <c r="S953" i="18"/>
  <c r="S897" i="18"/>
  <c r="S841" i="18"/>
  <c r="S785" i="18"/>
  <c r="S729" i="18"/>
  <c r="B743" i="18"/>
  <c r="B673" i="18"/>
  <c r="B687" i="18"/>
  <c r="B631" i="18"/>
  <c r="B603" i="18"/>
  <c r="T547" i="18"/>
  <c r="S547" i="18"/>
  <c r="S418" i="18"/>
  <c r="S262" i="18"/>
  <c r="S249" i="18"/>
  <c r="T393" i="18"/>
  <c r="P281" i="18"/>
  <c r="Q225" i="18"/>
  <c r="T715" i="22"/>
  <c r="T1009" i="22"/>
  <c r="S1037" i="22"/>
  <c r="S939" i="22"/>
  <c r="T561" i="22"/>
  <c r="AD4" i="17" s="1"/>
  <c r="S715" i="22"/>
  <c r="T771" i="22"/>
  <c r="S771" i="22"/>
  <c r="T883" i="22"/>
  <c r="T1093" i="22"/>
  <c r="T995" i="22"/>
  <c r="T575" i="22"/>
  <c r="AD21" i="17" s="1"/>
  <c r="S645" i="22"/>
  <c r="T911" i="22"/>
  <c r="K904" i="22" s="1"/>
  <c r="S757" i="22"/>
  <c r="T659" i="22"/>
  <c r="T743" i="22"/>
  <c r="S743" i="22"/>
  <c r="S883" i="22"/>
  <c r="S841" i="22"/>
  <c r="H834" i="22" s="1"/>
  <c r="T1023" i="22"/>
  <c r="S785" i="22"/>
  <c r="H778" i="22" s="1"/>
  <c r="S617" i="22"/>
  <c r="AC71" i="17" s="1"/>
  <c r="S1065" i="22"/>
  <c r="S967" i="22"/>
  <c r="S1093" i="22"/>
  <c r="S995" i="22"/>
  <c r="S1121" i="22"/>
  <c r="H1114" i="22" s="1"/>
  <c r="S1009" i="22"/>
  <c r="S911" i="22"/>
  <c r="H904" i="22" s="1"/>
  <c r="U904" i="22" s="1"/>
  <c r="B925" i="22"/>
  <c r="S827" i="22"/>
  <c r="H820" i="22" s="1"/>
  <c r="B841" i="22"/>
  <c r="S855" i="22"/>
  <c r="B827" i="22"/>
  <c r="B743" i="22"/>
  <c r="B757" i="22"/>
  <c r="B687" i="22"/>
  <c r="S659" i="22"/>
  <c r="S687" i="22"/>
  <c r="B659" i="22"/>
  <c r="S631" i="22"/>
  <c r="B645" i="22"/>
  <c r="B631" i="22"/>
  <c r="S267" i="22"/>
  <c r="AC224" i="17" s="1"/>
  <c r="S239" i="22"/>
  <c r="AC201" i="17" s="1"/>
  <c r="T351" i="22"/>
  <c r="AD354" i="17" s="1"/>
  <c r="T57" i="22"/>
  <c r="AD53" i="17" s="1"/>
  <c r="S351" i="22"/>
  <c r="AC354" i="17" s="1"/>
  <c r="O71" i="18"/>
  <c r="S404" i="18"/>
  <c r="P407" i="18"/>
  <c r="T122" i="18"/>
  <c r="T66" i="18"/>
  <c r="R463" i="18"/>
  <c r="S234" i="18"/>
  <c r="S278" i="18"/>
  <c r="S376" i="18"/>
  <c r="S221" i="18"/>
  <c r="S208" i="18"/>
  <c r="S206" i="18"/>
  <c r="S333" i="18"/>
  <c r="S68" i="18"/>
  <c r="S379" i="22"/>
  <c r="AC356" i="17" s="1"/>
  <c r="T183" i="22"/>
  <c r="AD160" i="17" s="1"/>
  <c r="T15" i="22"/>
  <c r="AD3" i="17" s="1"/>
  <c r="S519" i="22"/>
  <c r="AC544" i="17" s="1"/>
  <c r="S323" i="22"/>
  <c r="AC306" i="17" s="1"/>
  <c r="S295" i="22"/>
  <c r="AC292" i="17" s="1"/>
  <c r="S15" i="22"/>
  <c r="AC3" i="17" s="1"/>
  <c r="T449" i="22"/>
  <c r="AD438" i="17" s="1"/>
  <c r="T94" i="18"/>
  <c r="T81" i="18"/>
  <c r="P365" i="18"/>
  <c r="S472" i="18"/>
  <c r="T417" i="18"/>
  <c r="S165" i="18"/>
  <c r="S152" i="18"/>
  <c r="S150" i="18"/>
  <c r="S124" i="18"/>
  <c r="O127" i="18"/>
  <c r="T262" i="18"/>
  <c r="S432" i="18"/>
  <c r="T239" i="22"/>
  <c r="AD201" i="17" s="1"/>
  <c r="S57" i="22"/>
  <c r="AC53" i="17" s="1"/>
  <c r="P491" i="18"/>
  <c r="S486" i="18"/>
  <c r="S505" i="22"/>
  <c r="AC529" i="17" s="1"/>
  <c r="T505" i="22"/>
  <c r="AD529" i="17" s="1"/>
  <c r="S491" i="22"/>
  <c r="AC528" i="17" s="1"/>
  <c r="T519" i="22"/>
  <c r="AD544" i="17" s="1"/>
  <c r="S530" i="18"/>
  <c r="P519" i="18"/>
  <c r="S516" i="18"/>
  <c r="S502" i="18"/>
  <c r="O505" i="18"/>
  <c r="R505" i="18"/>
  <c r="P477" i="18"/>
  <c r="O477" i="18"/>
  <c r="S444" i="18"/>
  <c r="Q449" i="18"/>
  <c r="T444" i="18"/>
  <c r="T458" i="18"/>
  <c r="S463" i="22"/>
  <c r="AC494" i="17" s="1"/>
  <c r="T463" i="22"/>
  <c r="AD494" i="17" s="1"/>
  <c r="Q71" i="18"/>
  <c r="S66" i="18"/>
  <c r="T71" i="22"/>
  <c r="AD68" i="17" s="1"/>
  <c r="S96" i="18"/>
  <c r="P99" i="18"/>
  <c r="T96" i="18"/>
  <c r="S94" i="18"/>
  <c r="Q99" i="18"/>
  <c r="R99" i="18"/>
  <c r="T99" i="22"/>
  <c r="AD70" i="17" s="1"/>
  <c r="S85" i="22"/>
  <c r="AC69" i="17" s="1"/>
  <c r="T197" i="22"/>
  <c r="AD161" i="17" s="1"/>
  <c r="S180" i="18"/>
  <c r="Q183" i="18"/>
  <c r="O183" i="18"/>
  <c r="T178" i="18"/>
  <c r="S178" i="18"/>
  <c r="T193" i="18"/>
  <c r="T152" i="18"/>
  <c r="Q155" i="18"/>
  <c r="P155" i="18"/>
  <c r="T150" i="18"/>
  <c r="R155" i="18"/>
  <c r="T379" i="22"/>
  <c r="AD356" i="17" s="1"/>
  <c r="T211" i="22"/>
  <c r="AD188" i="17" s="1"/>
  <c r="T208" i="18"/>
  <c r="P211" i="18"/>
  <c r="Q211" i="18"/>
  <c r="T206" i="18"/>
  <c r="R211" i="18"/>
  <c r="Q127" i="18"/>
  <c r="S122" i="18"/>
  <c r="T137" i="18"/>
  <c r="O113" i="18"/>
  <c r="S109" i="18"/>
  <c r="S393" i="18"/>
  <c r="Q421" i="18"/>
  <c r="R351" i="18"/>
  <c r="T529" i="18"/>
  <c r="Q533" i="18"/>
  <c r="P463" i="18"/>
  <c r="R449" i="18"/>
  <c r="O449" i="18"/>
  <c r="T431" i="18"/>
  <c r="S318" i="18"/>
  <c r="T236" i="18"/>
  <c r="Q239" i="18"/>
  <c r="T68" i="18"/>
  <c r="R519" i="18"/>
  <c r="T502" i="18"/>
  <c r="O491" i="18"/>
  <c r="S459" i="18"/>
  <c r="S458" i="18"/>
  <c r="O463" i="18"/>
  <c r="S417" i="18"/>
  <c r="Q267" i="18"/>
  <c r="P267" i="18"/>
  <c r="T40" i="18"/>
  <c r="T38" i="18"/>
  <c r="T516" i="18"/>
  <c r="R491" i="18"/>
  <c r="R435" i="18"/>
  <c r="S431" i="18"/>
  <c r="S264" i="18"/>
  <c r="R267" i="18"/>
  <c r="O267" i="18"/>
  <c r="O239" i="18"/>
  <c r="Q197" i="18"/>
  <c r="S193" i="18"/>
  <c r="Q141" i="18"/>
  <c r="S137" i="18"/>
  <c r="T109" i="18"/>
  <c r="Q85" i="18"/>
  <c r="S81" i="18"/>
  <c r="S305" i="18"/>
  <c r="R309" i="18"/>
  <c r="O295" i="18"/>
  <c r="S291" i="18"/>
  <c r="Q295" i="18"/>
  <c r="R295" i="18"/>
  <c r="S309" i="22"/>
  <c r="AC305" i="17" s="1"/>
  <c r="R379" i="18"/>
  <c r="O379" i="18"/>
  <c r="R281" i="18"/>
  <c r="R365" i="18"/>
  <c r="O365" i="18"/>
  <c r="P337" i="18"/>
  <c r="S332" i="18"/>
  <c r="O337" i="18"/>
  <c r="T404" i="18"/>
  <c r="R407" i="18"/>
  <c r="T421" i="22"/>
  <c r="AD421" i="17" s="1"/>
  <c r="P323" i="18"/>
  <c r="R323" i="18"/>
  <c r="O323" i="18"/>
  <c r="Q323" i="18"/>
  <c r="S113" i="22"/>
  <c r="AC102" i="17" s="1"/>
  <c r="T113" i="22"/>
  <c r="AD102" i="17" s="1"/>
  <c r="S337" i="22"/>
  <c r="AC339" i="17" s="1"/>
  <c r="T309" i="22"/>
  <c r="AD305" i="17" s="1"/>
  <c r="T225" i="22"/>
  <c r="AD200" i="17" s="1"/>
  <c r="S477" i="22"/>
  <c r="AC495" i="17" s="1"/>
  <c r="T253" i="22"/>
  <c r="AD217" i="17" s="1"/>
  <c r="T491" i="22"/>
  <c r="AD528" i="17" s="1"/>
  <c r="T547" i="22"/>
  <c r="AD546" i="17" s="1"/>
  <c r="T407" i="22"/>
  <c r="AD405" i="17" s="1"/>
  <c r="S449" i="22"/>
  <c r="AC438" i="17" s="1"/>
  <c r="S561" i="22"/>
  <c r="AC4" i="17" s="1"/>
  <c r="S71" i="22"/>
  <c r="AC68" i="17" s="1"/>
  <c r="S183" i="22"/>
  <c r="AC160" i="17" s="1"/>
  <c r="T141" i="22"/>
  <c r="AD104" i="17" s="1"/>
  <c r="S141" i="22"/>
  <c r="AC104" i="17" s="1"/>
  <c r="T43" i="22"/>
  <c r="AD37" i="17" s="1"/>
  <c r="S40" i="18"/>
  <c r="Q43" i="18"/>
  <c r="R43" i="18"/>
  <c r="P43" i="18"/>
  <c r="T26" i="18"/>
  <c r="R29" i="18"/>
  <c r="T25" i="18"/>
  <c r="T24" i="18"/>
  <c r="S29" i="22"/>
  <c r="AC20" i="17" s="1"/>
  <c r="T29" i="22"/>
  <c r="AD20" i="17" s="1"/>
  <c r="S43" i="22"/>
  <c r="AC37" i="17" s="1"/>
  <c r="S421" i="22"/>
  <c r="AC421" i="17" s="1"/>
  <c r="S225" i="22"/>
  <c r="AC200" i="17" s="1"/>
  <c r="T85" i="22"/>
  <c r="AD69" i="17" s="1"/>
  <c r="S393" i="22"/>
  <c r="AC389" i="17" s="1"/>
  <c r="S99" i="22"/>
  <c r="AC70" i="17" s="1"/>
  <c r="T323" i="22"/>
  <c r="AD306" i="17" s="1"/>
  <c r="T127" i="22"/>
  <c r="AD103" i="17" s="1"/>
  <c r="T155" i="22"/>
  <c r="S169" i="22"/>
  <c r="S365" i="22"/>
  <c r="AC355" i="17" s="1"/>
  <c r="S547" i="22"/>
  <c r="AC546" i="17" s="1"/>
  <c r="S281" i="22"/>
  <c r="AC225" i="17" s="1"/>
  <c r="T337" i="22"/>
  <c r="AD339" i="17" s="1"/>
  <c r="S533" i="22"/>
  <c r="AC545" i="17" s="1"/>
  <c r="S155" i="22"/>
  <c r="T281" i="22"/>
  <c r="AD225" i="17" s="1"/>
  <c r="T477" i="22"/>
  <c r="AD495" i="17" s="1"/>
  <c r="S211" i="22"/>
  <c r="AC188" i="17" s="1"/>
  <c r="T267" i="22"/>
  <c r="AD224" i="17" s="1"/>
  <c r="T393" i="22"/>
  <c r="AD389" i="17" s="1"/>
  <c r="T533" i="22"/>
  <c r="AD545" i="17" s="1"/>
  <c r="S53" i="18"/>
  <c r="O57" i="18"/>
  <c r="R533" i="18"/>
  <c r="S445" i="18"/>
  <c r="P379" i="18"/>
  <c r="S360" i="18"/>
  <c r="S346" i="18"/>
  <c r="S306" i="18"/>
  <c r="P309" i="18"/>
  <c r="S292" i="18"/>
  <c r="P295" i="18"/>
  <c r="T249" i="18"/>
  <c r="O253" i="18"/>
  <c r="O211" i="18"/>
  <c r="T180" i="18"/>
  <c r="O155" i="18"/>
  <c r="T124" i="18"/>
  <c r="O99" i="18"/>
  <c r="S529" i="18"/>
  <c r="T515" i="18"/>
  <c r="S515" i="18"/>
  <c r="T514" i="18"/>
  <c r="S514" i="18"/>
  <c r="T501" i="18"/>
  <c r="S501" i="18"/>
  <c r="T500" i="18"/>
  <c r="S500" i="18"/>
  <c r="Q505" i="18"/>
  <c r="T460" i="18"/>
  <c r="S460" i="18"/>
  <c r="T446" i="18"/>
  <c r="S446" i="18"/>
  <c r="T430" i="18"/>
  <c r="S430" i="18"/>
  <c r="T416" i="18"/>
  <c r="S416" i="18"/>
  <c r="T362" i="18"/>
  <c r="S362" i="18"/>
  <c r="T361" i="18"/>
  <c r="S361" i="18"/>
  <c r="T348" i="18"/>
  <c r="S348" i="18"/>
  <c r="T347" i="18"/>
  <c r="S347" i="18"/>
  <c r="Q351" i="18"/>
  <c r="R337" i="18"/>
  <c r="T277" i="18"/>
  <c r="S277" i="18"/>
  <c r="T276" i="18"/>
  <c r="S276" i="18"/>
  <c r="O197" i="18"/>
  <c r="O141" i="18"/>
  <c r="O85" i="18"/>
  <c r="T53" i="18"/>
  <c r="AF561" i="17"/>
  <c r="P505" i="18"/>
  <c r="P435" i="18"/>
  <c r="P421" i="18"/>
  <c r="S319" i="18"/>
  <c r="T264" i="18"/>
  <c r="S236" i="18"/>
  <c r="T234" i="18"/>
  <c r="T221" i="18"/>
  <c r="T165" i="18"/>
  <c r="AH562" i="17"/>
  <c r="AG564" i="17"/>
  <c r="AI565" i="17"/>
  <c r="AG566" i="17"/>
  <c r="AI566" i="17"/>
  <c r="T528" i="18"/>
  <c r="S528" i="18"/>
  <c r="T488" i="18"/>
  <c r="S488" i="18"/>
  <c r="T487" i="18"/>
  <c r="S487" i="18"/>
  <c r="T474" i="18"/>
  <c r="S474" i="18"/>
  <c r="T473" i="18"/>
  <c r="S473" i="18"/>
  <c r="Q477" i="18"/>
  <c r="R477" i="18"/>
  <c r="O421" i="18"/>
  <c r="T403" i="18"/>
  <c r="S403" i="18"/>
  <c r="T402" i="18"/>
  <c r="S402" i="18"/>
  <c r="T375" i="18"/>
  <c r="S375" i="18"/>
  <c r="T374" i="18"/>
  <c r="S374" i="18"/>
  <c r="Q379" i="18"/>
  <c r="T334" i="18"/>
  <c r="S334" i="18"/>
  <c r="T320" i="18"/>
  <c r="S320" i="18"/>
  <c r="T304" i="18"/>
  <c r="S304" i="18"/>
  <c r="T290" i="18"/>
  <c r="S290" i="18"/>
  <c r="O43" i="18"/>
  <c r="T530" i="18"/>
  <c r="T486" i="18"/>
  <c r="T472" i="18"/>
  <c r="T459" i="18"/>
  <c r="T445" i="18"/>
  <c r="T432" i="18"/>
  <c r="O435" i="18"/>
  <c r="T418" i="18"/>
  <c r="T360" i="18"/>
  <c r="T346" i="18"/>
  <c r="T333" i="18"/>
  <c r="T319" i="18"/>
  <c r="T306" i="18"/>
  <c r="O309" i="18"/>
  <c r="T292" i="18"/>
  <c r="P239" i="18"/>
  <c r="P183" i="18"/>
  <c r="P127" i="18"/>
  <c r="P71" i="18"/>
  <c r="S38" i="18"/>
  <c r="O519" i="18"/>
  <c r="O407" i="18"/>
  <c r="T376" i="18"/>
  <c r="T332" i="18"/>
  <c r="T318" i="18"/>
  <c r="T305" i="18"/>
  <c r="T291" i="18"/>
  <c r="T278" i="18"/>
  <c r="O281" i="18"/>
  <c r="P253" i="18"/>
  <c r="P197" i="18"/>
  <c r="P141" i="18"/>
  <c r="P85" i="18"/>
  <c r="S248" i="18"/>
  <c r="T248" i="18"/>
  <c r="R253" i="18"/>
  <c r="S235" i="18"/>
  <c r="T235" i="18"/>
  <c r="S222" i="18"/>
  <c r="T222" i="18"/>
  <c r="S192" i="18"/>
  <c r="T192" i="18"/>
  <c r="R197" i="18"/>
  <c r="S179" i="18"/>
  <c r="T179" i="18"/>
  <c r="S166" i="18"/>
  <c r="T166" i="18"/>
  <c r="S136" i="18"/>
  <c r="T136" i="18"/>
  <c r="R141" i="18"/>
  <c r="S123" i="18"/>
  <c r="T123" i="18"/>
  <c r="S110" i="18"/>
  <c r="T110" i="18"/>
  <c r="S80" i="18"/>
  <c r="T80" i="18"/>
  <c r="R85" i="18"/>
  <c r="S67" i="18"/>
  <c r="T67" i="18"/>
  <c r="S54" i="18"/>
  <c r="T54" i="18"/>
  <c r="Q519" i="18"/>
  <c r="Q491" i="18"/>
  <c r="Q463" i="18"/>
  <c r="Q435" i="18"/>
  <c r="Q407" i="18"/>
  <c r="Q365" i="18"/>
  <c r="Q337" i="18"/>
  <c r="Q309" i="18"/>
  <c r="Q281" i="18"/>
  <c r="S263" i="18"/>
  <c r="T263" i="18"/>
  <c r="S250" i="18"/>
  <c r="T250" i="18"/>
  <c r="R239" i="18"/>
  <c r="S220" i="18"/>
  <c r="T220" i="18"/>
  <c r="R225" i="18"/>
  <c r="P225" i="18"/>
  <c r="S207" i="18"/>
  <c r="T207" i="18"/>
  <c r="S194" i="18"/>
  <c r="T194" i="18"/>
  <c r="R183" i="18"/>
  <c r="S164" i="18"/>
  <c r="T164" i="18"/>
  <c r="R169" i="18"/>
  <c r="P169" i="18"/>
  <c r="S151" i="18"/>
  <c r="T151" i="18"/>
  <c r="S138" i="18"/>
  <c r="T138" i="18"/>
  <c r="R127" i="18"/>
  <c r="S108" i="18"/>
  <c r="T108" i="18"/>
  <c r="R113" i="18"/>
  <c r="P113" i="18"/>
  <c r="S95" i="18"/>
  <c r="T95" i="18"/>
  <c r="S82" i="18"/>
  <c r="T82" i="18"/>
  <c r="R71" i="18"/>
  <c r="S52" i="18"/>
  <c r="T52" i="18"/>
  <c r="R57" i="18"/>
  <c r="P57" i="18"/>
  <c r="S39" i="18"/>
  <c r="T39" i="18"/>
  <c r="S24" i="18"/>
  <c r="S25" i="18"/>
  <c r="S26" i="18"/>
  <c r="Q29" i="18"/>
  <c r="O566" i="17"/>
  <c r="O532" i="17"/>
  <c r="V524" i="17"/>
  <c r="U524" i="17"/>
  <c r="X523" i="17"/>
  <c r="W523" i="17"/>
  <c r="V523" i="17"/>
  <c r="U523" i="17"/>
  <c r="V522" i="17"/>
  <c r="U522" i="17"/>
  <c r="X521" i="17"/>
  <c r="W521" i="17"/>
  <c r="V521" i="17"/>
  <c r="U521" i="17"/>
  <c r="V520" i="17"/>
  <c r="U520" i="17"/>
  <c r="V519" i="17"/>
  <c r="U519" i="17"/>
  <c r="X518" i="17"/>
  <c r="W518" i="17"/>
  <c r="V518" i="17"/>
  <c r="U518" i="17"/>
  <c r="V517" i="17"/>
  <c r="U517" i="17"/>
  <c r="V516" i="17"/>
  <c r="U516" i="17"/>
  <c r="V515" i="17"/>
  <c r="U515" i="17"/>
  <c r="R515" i="17"/>
  <c r="Q515" i="17"/>
  <c r="N515" i="17"/>
  <c r="M515" i="17"/>
  <c r="L515" i="17"/>
  <c r="K515" i="17"/>
  <c r="J515" i="17"/>
  <c r="I515" i="17"/>
  <c r="H515" i="17"/>
  <c r="G515" i="17"/>
  <c r="F515" i="17"/>
  <c r="E515" i="17"/>
  <c r="X514" i="17"/>
  <c r="W514" i="17"/>
  <c r="V514" i="17"/>
  <c r="U514" i="17"/>
  <c r="L514" i="17"/>
  <c r="K514" i="17"/>
  <c r="V513" i="17"/>
  <c r="U513" i="17"/>
  <c r="H513" i="17"/>
  <c r="G513" i="17"/>
  <c r="V512" i="17"/>
  <c r="U512" i="17"/>
  <c r="N512" i="17"/>
  <c r="M512" i="17"/>
  <c r="V511" i="17"/>
  <c r="U511" i="17"/>
  <c r="J511" i="17"/>
  <c r="I511" i="17"/>
  <c r="X510" i="17"/>
  <c r="W510" i="17"/>
  <c r="V510" i="17"/>
  <c r="U510" i="17"/>
  <c r="F510" i="17"/>
  <c r="E510" i="17"/>
  <c r="V507" i="17"/>
  <c r="U507" i="17"/>
  <c r="V506" i="17"/>
  <c r="U506" i="17"/>
  <c r="V505" i="17"/>
  <c r="U505" i="17"/>
  <c r="V504" i="17"/>
  <c r="U504" i="17"/>
  <c r="V503" i="17"/>
  <c r="U503" i="17"/>
  <c r="V502" i="17"/>
  <c r="U502" i="17"/>
  <c r="X501" i="17"/>
  <c r="W501" i="17"/>
  <c r="V501" i="17"/>
  <c r="U501" i="17"/>
  <c r="V500" i="17"/>
  <c r="U500" i="17"/>
  <c r="V499" i="17"/>
  <c r="U499" i="17"/>
  <c r="V498" i="17"/>
  <c r="U498" i="17"/>
  <c r="R498" i="17"/>
  <c r="Q498" i="17"/>
  <c r="N498" i="17"/>
  <c r="M498" i="17"/>
  <c r="L498" i="17"/>
  <c r="K498" i="17"/>
  <c r="J498" i="17"/>
  <c r="I498" i="17"/>
  <c r="H498" i="17"/>
  <c r="G498" i="17"/>
  <c r="F498" i="17"/>
  <c r="E498" i="17"/>
  <c r="X497" i="17"/>
  <c r="W497" i="17"/>
  <c r="V497" i="17"/>
  <c r="U497" i="17"/>
  <c r="L497" i="17"/>
  <c r="K497" i="17"/>
  <c r="V496" i="17"/>
  <c r="U496" i="17"/>
  <c r="H496" i="17"/>
  <c r="G496" i="17"/>
  <c r="V495" i="17"/>
  <c r="U495" i="17"/>
  <c r="N495" i="17"/>
  <c r="M495" i="17"/>
  <c r="V494" i="17"/>
  <c r="U494" i="17"/>
  <c r="J494" i="17"/>
  <c r="I494" i="17"/>
  <c r="X493" i="17"/>
  <c r="W493" i="17"/>
  <c r="V493" i="17"/>
  <c r="U493" i="17"/>
  <c r="F493" i="17"/>
  <c r="E493" i="17"/>
  <c r="X490" i="17"/>
  <c r="W490" i="17"/>
  <c r="V490" i="17"/>
  <c r="U490" i="17"/>
  <c r="V489" i="17"/>
  <c r="U489" i="17"/>
  <c r="AJ488" i="17"/>
  <c r="AI488" i="17"/>
  <c r="X488" i="17"/>
  <c r="W488" i="17"/>
  <c r="V488" i="17"/>
  <c r="U488" i="17"/>
  <c r="R488" i="17"/>
  <c r="Q488" i="17"/>
  <c r="J488" i="17"/>
  <c r="I488" i="17"/>
  <c r="H488" i="17"/>
  <c r="G488" i="17"/>
  <c r="F488" i="17"/>
  <c r="E488" i="17"/>
  <c r="AJ487" i="17"/>
  <c r="AI487" i="17"/>
  <c r="V487" i="17"/>
  <c r="U487" i="17"/>
  <c r="J487" i="17"/>
  <c r="I487" i="17"/>
  <c r="AJ486" i="17"/>
  <c r="AI486" i="17"/>
  <c r="V486" i="17"/>
  <c r="U486" i="17"/>
  <c r="H486" i="17"/>
  <c r="G486" i="17"/>
  <c r="AJ485" i="17"/>
  <c r="AI485" i="17"/>
  <c r="X485" i="17"/>
  <c r="W485" i="17"/>
  <c r="V485" i="17"/>
  <c r="U485" i="17"/>
  <c r="F485" i="17"/>
  <c r="E485" i="17"/>
  <c r="V482" i="17"/>
  <c r="U482" i="17"/>
  <c r="V481" i="17"/>
  <c r="U481" i="17"/>
  <c r="AJ480" i="17"/>
  <c r="AI480" i="17"/>
  <c r="V480" i="17"/>
  <c r="U480" i="17"/>
  <c r="AJ479" i="17"/>
  <c r="AI479" i="17"/>
  <c r="V479" i="17"/>
  <c r="U479" i="17"/>
  <c r="AJ478" i="17"/>
  <c r="AI478" i="17"/>
  <c r="V478" i="17"/>
  <c r="U478" i="17"/>
  <c r="AJ477" i="17"/>
  <c r="AI477" i="17"/>
  <c r="V477" i="17"/>
  <c r="U477" i="17"/>
  <c r="X474" i="17"/>
  <c r="W474" i="17"/>
  <c r="V474" i="17"/>
  <c r="U474" i="17"/>
  <c r="V473" i="17"/>
  <c r="U473" i="17"/>
  <c r="AJ472" i="17"/>
  <c r="AI472" i="17"/>
  <c r="X472" i="17"/>
  <c r="W472" i="17"/>
  <c r="V472" i="17"/>
  <c r="U472" i="17"/>
  <c r="R472" i="17"/>
  <c r="Q472" i="17"/>
  <c r="J472" i="17"/>
  <c r="I472" i="17"/>
  <c r="H472" i="17"/>
  <c r="G472" i="17"/>
  <c r="F472" i="17"/>
  <c r="E472" i="17"/>
  <c r="AJ471" i="17"/>
  <c r="AI471" i="17"/>
  <c r="X471" i="17"/>
  <c r="W471" i="17"/>
  <c r="V471" i="17"/>
  <c r="U471" i="17"/>
  <c r="R471" i="17"/>
  <c r="Q471" i="17"/>
  <c r="J471" i="17"/>
  <c r="I471" i="17"/>
  <c r="H471" i="17"/>
  <c r="G471" i="17"/>
  <c r="F471" i="17"/>
  <c r="E471" i="17"/>
  <c r="AJ470" i="17"/>
  <c r="AI470" i="17"/>
  <c r="X470" i="17"/>
  <c r="W470" i="17"/>
  <c r="V470" i="17"/>
  <c r="U470" i="17"/>
  <c r="H470" i="17"/>
  <c r="G470" i="17"/>
  <c r="F470" i="17"/>
  <c r="E470" i="17"/>
  <c r="AJ469" i="17"/>
  <c r="AI469" i="17"/>
  <c r="X469" i="17"/>
  <c r="W469" i="17"/>
  <c r="V469" i="17"/>
  <c r="U469" i="17"/>
  <c r="H469" i="17"/>
  <c r="G469" i="17"/>
  <c r="F469" i="17"/>
  <c r="E469" i="17"/>
  <c r="X466" i="17"/>
  <c r="W466" i="17"/>
  <c r="V466" i="17"/>
  <c r="U466" i="17"/>
  <c r="V465" i="17"/>
  <c r="U465" i="17"/>
  <c r="AJ464" i="17"/>
  <c r="AI464" i="17"/>
  <c r="X464" i="17"/>
  <c r="W464" i="17"/>
  <c r="V464" i="17"/>
  <c r="U464" i="17"/>
  <c r="R464" i="17"/>
  <c r="Q464" i="17"/>
  <c r="J464" i="17"/>
  <c r="I464" i="17"/>
  <c r="H464" i="17"/>
  <c r="G464" i="17"/>
  <c r="F464" i="17"/>
  <c r="E464" i="17"/>
  <c r="AJ463" i="17"/>
  <c r="AI463" i="17"/>
  <c r="X463" i="17"/>
  <c r="W463" i="17"/>
  <c r="V463" i="17"/>
  <c r="U463" i="17"/>
  <c r="R463" i="17"/>
  <c r="Q463" i="17"/>
  <c r="J463" i="17"/>
  <c r="I463" i="17"/>
  <c r="H463" i="17"/>
  <c r="G463" i="17"/>
  <c r="F463" i="17"/>
  <c r="E463" i="17"/>
  <c r="AJ462" i="17"/>
  <c r="AI462" i="17"/>
  <c r="X462" i="17"/>
  <c r="W462" i="17"/>
  <c r="V462" i="17"/>
  <c r="U462" i="17"/>
  <c r="H462" i="17"/>
  <c r="G462" i="17"/>
  <c r="F462" i="17"/>
  <c r="E462" i="17"/>
  <c r="AJ461" i="17"/>
  <c r="AI461" i="17"/>
  <c r="X461" i="17"/>
  <c r="W461" i="17"/>
  <c r="V461" i="17"/>
  <c r="U461" i="17"/>
  <c r="H461" i="17"/>
  <c r="G461" i="17"/>
  <c r="F461" i="17"/>
  <c r="E461" i="17"/>
  <c r="V458" i="17"/>
  <c r="U458" i="17"/>
  <c r="V457" i="17"/>
  <c r="U457" i="17"/>
  <c r="AJ456" i="17"/>
  <c r="AI456" i="17"/>
  <c r="V456" i="17"/>
  <c r="U456" i="17"/>
  <c r="AJ455" i="17"/>
  <c r="AI455" i="17"/>
  <c r="V455" i="17"/>
  <c r="U455" i="17"/>
  <c r="AJ454" i="17"/>
  <c r="AI454" i="17"/>
  <c r="V454" i="17"/>
  <c r="U454" i="17"/>
  <c r="AJ453" i="17"/>
  <c r="AI453" i="17"/>
  <c r="V453" i="17"/>
  <c r="U453" i="17"/>
  <c r="V450" i="17"/>
  <c r="U450" i="17"/>
  <c r="X449" i="17"/>
  <c r="W449" i="17"/>
  <c r="V449" i="17"/>
  <c r="U449" i="17"/>
  <c r="V448" i="17"/>
  <c r="U448" i="17"/>
  <c r="X447" i="17"/>
  <c r="W447" i="17"/>
  <c r="V447" i="17"/>
  <c r="U447" i="17"/>
  <c r="V446" i="17"/>
  <c r="U446" i="17"/>
  <c r="V445" i="17"/>
  <c r="U445" i="17"/>
  <c r="X444" i="17"/>
  <c r="W444" i="17"/>
  <c r="V444" i="17"/>
  <c r="U444" i="17"/>
  <c r="V443" i="17"/>
  <c r="U443" i="17"/>
  <c r="V442" i="17"/>
  <c r="U442" i="17"/>
  <c r="V441" i="17"/>
  <c r="U441" i="17"/>
  <c r="R441" i="17"/>
  <c r="Q441" i="17"/>
  <c r="N441" i="17"/>
  <c r="M441" i="17"/>
  <c r="L441" i="17"/>
  <c r="K441" i="17"/>
  <c r="J441" i="17"/>
  <c r="I441" i="17"/>
  <c r="H441" i="17"/>
  <c r="G441" i="17"/>
  <c r="F441" i="17"/>
  <c r="E441" i="17"/>
  <c r="X440" i="17"/>
  <c r="W440" i="17"/>
  <c r="V440" i="17"/>
  <c r="U440" i="17"/>
  <c r="L440" i="17"/>
  <c r="K440" i="17"/>
  <c r="V439" i="17"/>
  <c r="U439" i="17"/>
  <c r="H439" i="17"/>
  <c r="G439" i="17"/>
  <c r="V438" i="17"/>
  <c r="U438" i="17"/>
  <c r="N438" i="17"/>
  <c r="M438" i="17"/>
  <c r="V437" i="17"/>
  <c r="U437" i="17"/>
  <c r="J437" i="17"/>
  <c r="I437" i="17"/>
  <c r="X436" i="17"/>
  <c r="W436" i="17"/>
  <c r="V436" i="17"/>
  <c r="U436" i="17"/>
  <c r="F436" i="17"/>
  <c r="E436" i="17"/>
  <c r="V385" i="17"/>
  <c r="U385" i="17"/>
  <c r="V384" i="17"/>
  <c r="U384" i="17"/>
  <c r="V383" i="17"/>
  <c r="U383" i="17"/>
  <c r="V382" i="17"/>
  <c r="U382" i="17"/>
  <c r="V381" i="17"/>
  <c r="U381" i="17"/>
  <c r="V380" i="17"/>
  <c r="U380" i="17"/>
  <c r="V379" i="17"/>
  <c r="U379" i="17"/>
  <c r="V378" i="17"/>
  <c r="U378" i="17"/>
  <c r="V377" i="17"/>
  <c r="U377" i="17"/>
  <c r="V376" i="17"/>
  <c r="U376" i="17"/>
  <c r="V375" i="17"/>
  <c r="U375" i="17"/>
  <c r="V374" i="17"/>
  <c r="U374" i="17"/>
  <c r="V373" i="17"/>
  <c r="U373" i="17"/>
  <c r="V372" i="17"/>
  <c r="U372" i="17"/>
  <c r="V371" i="17"/>
  <c r="U371" i="17"/>
  <c r="V368" i="17"/>
  <c r="U368" i="17"/>
  <c r="V367" i="17"/>
  <c r="U367" i="17"/>
  <c r="V366" i="17"/>
  <c r="U366" i="17"/>
  <c r="V365" i="17"/>
  <c r="U365" i="17"/>
  <c r="V364" i="17"/>
  <c r="U364" i="17"/>
  <c r="V363" i="17"/>
  <c r="U363" i="17"/>
  <c r="V362" i="17"/>
  <c r="U362" i="17"/>
  <c r="V361" i="17"/>
  <c r="U361" i="17"/>
  <c r="V360" i="17"/>
  <c r="U360" i="17"/>
  <c r="V359" i="17"/>
  <c r="U359" i="17"/>
  <c r="V358" i="17"/>
  <c r="U358" i="17"/>
  <c r="V357" i="17"/>
  <c r="U357" i="17"/>
  <c r="V356" i="17"/>
  <c r="U356" i="17"/>
  <c r="V355" i="17"/>
  <c r="U355" i="17"/>
  <c r="V354" i="17"/>
  <c r="U354" i="17"/>
  <c r="V335" i="17"/>
  <c r="U335" i="17"/>
  <c r="X334" i="17"/>
  <c r="W334" i="17"/>
  <c r="V334" i="17"/>
  <c r="U334" i="17"/>
  <c r="V333" i="17"/>
  <c r="U333" i="17"/>
  <c r="X332" i="17"/>
  <c r="W332" i="17"/>
  <c r="V332" i="17"/>
  <c r="U332" i="17"/>
  <c r="V331" i="17"/>
  <c r="U331" i="17"/>
  <c r="V330" i="17"/>
  <c r="U330" i="17"/>
  <c r="X329" i="17"/>
  <c r="W329" i="17"/>
  <c r="V329" i="17"/>
  <c r="U329" i="17"/>
  <c r="V328" i="17"/>
  <c r="U328" i="17"/>
  <c r="V327" i="17"/>
  <c r="U327" i="17"/>
  <c r="V326" i="17"/>
  <c r="U326" i="17"/>
  <c r="R326" i="17"/>
  <c r="Q326" i="17"/>
  <c r="N326" i="17"/>
  <c r="M326" i="17"/>
  <c r="L326" i="17"/>
  <c r="K326" i="17"/>
  <c r="J326" i="17"/>
  <c r="I326" i="17"/>
  <c r="H326" i="17"/>
  <c r="G326" i="17"/>
  <c r="F326" i="17"/>
  <c r="E326" i="17"/>
  <c r="X325" i="17"/>
  <c r="W325" i="17"/>
  <c r="V325" i="17"/>
  <c r="U325" i="17"/>
  <c r="L325" i="17"/>
  <c r="K325" i="17"/>
  <c r="V324" i="17"/>
  <c r="U324" i="17"/>
  <c r="H324" i="17"/>
  <c r="G324" i="17"/>
  <c r="V323" i="17"/>
  <c r="U323" i="17"/>
  <c r="N323" i="17"/>
  <c r="M323" i="17"/>
  <c r="V322" i="17"/>
  <c r="U322" i="17"/>
  <c r="J322" i="17"/>
  <c r="I322" i="17"/>
  <c r="X321" i="17"/>
  <c r="W321" i="17"/>
  <c r="V321" i="17"/>
  <c r="U321" i="17"/>
  <c r="F321" i="17"/>
  <c r="E321" i="17"/>
  <c r="V318" i="17"/>
  <c r="U318" i="17"/>
  <c r="X317" i="17"/>
  <c r="W317" i="17"/>
  <c r="V317" i="17"/>
  <c r="U317" i="17"/>
  <c r="V316" i="17"/>
  <c r="U316" i="17"/>
  <c r="X315" i="17"/>
  <c r="W315" i="17"/>
  <c r="V315" i="17"/>
  <c r="U315" i="17"/>
  <c r="V314" i="17"/>
  <c r="U314" i="17"/>
  <c r="V313" i="17"/>
  <c r="U313" i="17"/>
  <c r="X312" i="17"/>
  <c r="W312" i="17"/>
  <c r="V312" i="17"/>
  <c r="U312" i="17"/>
  <c r="V311" i="17"/>
  <c r="U311" i="17"/>
  <c r="V310" i="17"/>
  <c r="U310" i="17"/>
  <c r="V309" i="17"/>
  <c r="U309" i="17"/>
  <c r="R309" i="17"/>
  <c r="Q309" i="17"/>
  <c r="N309" i="17"/>
  <c r="M309" i="17"/>
  <c r="L309" i="17"/>
  <c r="K309" i="17"/>
  <c r="J309" i="17"/>
  <c r="I309" i="17"/>
  <c r="H309" i="17"/>
  <c r="G309" i="17"/>
  <c r="F309" i="17"/>
  <c r="E309" i="17"/>
  <c r="X308" i="17"/>
  <c r="W308" i="17"/>
  <c r="V308" i="17"/>
  <c r="U308" i="17"/>
  <c r="L308" i="17"/>
  <c r="K308" i="17"/>
  <c r="V307" i="17"/>
  <c r="U307" i="17"/>
  <c r="H307" i="17"/>
  <c r="G307" i="17"/>
  <c r="V306" i="17"/>
  <c r="U306" i="17"/>
  <c r="N306" i="17"/>
  <c r="M306" i="17"/>
  <c r="V305" i="17"/>
  <c r="U305" i="17"/>
  <c r="J305" i="17"/>
  <c r="I305" i="17"/>
  <c r="X304" i="17"/>
  <c r="W304" i="17"/>
  <c r="V304" i="17"/>
  <c r="U304" i="17"/>
  <c r="F304" i="17"/>
  <c r="E304" i="17"/>
  <c r="V248" i="17"/>
  <c r="U248" i="17"/>
  <c r="V247" i="17"/>
  <c r="U247" i="17"/>
  <c r="AJ246" i="17"/>
  <c r="AI246" i="17"/>
  <c r="V246" i="17"/>
  <c r="U246" i="17"/>
  <c r="AJ245" i="17"/>
  <c r="AI245" i="17"/>
  <c r="V245" i="17"/>
  <c r="U245" i="17"/>
  <c r="AJ244" i="17"/>
  <c r="AI244" i="17"/>
  <c r="V244" i="17"/>
  <c r="U244" i="17"/>
  <c r="AJ243" i="17"/>
  <c r="AI243" i="17"/>
  <c r="V243" i="17"/>
  <c r="U243" i="17"/>
  <c r="X240" i="17"/>
  <c r="W240" i="17"/>
  <c r="V240" i="17"/>
  <c r="U240" i="17"/>
  <c r="V239" i="17"/>
  <c r="U239" i="17"/>
  <c r="AJ238" i="17"/>
  <c r="AI238" i="17"/>
  <c r="X238" i="17"/>
  <c r="W238" i="17"/>
  <c r="V238" i="17"/>
  <c r="U238" i="17"/>
  <c r="R238" i="17"/>
  <c r="Q238" i="17"/>
  <c r="J238" i="17"/>
  <c r="I238" i="17"/>
  <c r="H238" i="17"/>
  <c r="G238" i="17"/>
  <c r="F238" i="17"/>
  <c r="E238" i="17"/>
  <c r="AJ237" i="17"/>
  <c r="AI237" i="17"/>
  <c r="V237" i="17"/>
  <c r="U237" i="17"/>
  <c r="J237" i="17"/>
  <c r="I237" i="17"/>
  <c r="AJ236" i="17"/>
  <c r="AI236" i="17"/>
  <c r="V236" i="17"/>
  <c r="U236" i="17"/>
  <c r="H236" i="17"/>
  <c r="G236" i="17"/>
  <c r="AJ235" i="17"/>
  <c r="AI235" i="17"/>
  <c r="X235" i="17"/>
  <c r="W235" i="17"/>
  <c r="V235" i="17"/>
  <c r="U235" i="17"/>
  <c r="F235" i="17"/>
  <c r="E235" i="17"/>
  <c r="V229" i="17"/>
  <c r="U229" i="17"/>
  <c r="V228" i="17"/>
  <c r="U228" i="17"/>
  <c r="AJ227" i="17"/>
  <c r="AI227" i="17"/>
  <c r="V227" i="17"/>
  <c r="U227" i="17"/>
  <c r="AJ226" i="17"/>
  <c r="AI226" i="17"/>
  <c r="V226" i="17"/>
  <c r="U226" i="17"/>
  <c r="AJ225" i="17"/>
  <c r="AI225" i="17"/>
  <c r="V225" i="17"/>
  <c r="U225" i="17"/>
  <c r="AJ224" i="17"/>
  <c r="AI224" i="17"/>
  <c r="V224" i="17"/>
  <c r="U224" i="17"/>
  <c r="X221" i="17"/>
  <c r="W221" i="17"/>
  <c r="V221" i="17"/>
  <c r="U221" i="17"/>
  <c r="V220" i="17"/>
  <c r="U220" i="17"/>
  <c r="AJ219" i="17"/>
  <c r="AI219" i="17"/>
  <c r="X219" i="17"/>
  <c r="W219" i="17"/>
  <c r="V219" i="17"/>
  <c r="U219" i="17"/>
  <c r="R219" i="17"/>
  <c r="Q219" i="17"/>
  <c r="J219" i="17"/>
  <c r="I219" i="17"/>
  <c r="H219" i="17"/>
  <c r="G219" i="17"/>
  <c r="F219" i="17"/>
  <c r="E219" i="17"/>
  <c r="AJ218" i="17"/>
  <c r="AI218" i="17"/>
  <c r="V218" i="17"/>
  <c r="U218" i="17"/>
  <c r="J218" i="17"/>
  <c r="I218" i="17"/>
  <c r="AJ217" i="17"/>
  <c r="AI217" i="17"/>
  <c r="V217" i="17"/>
  <c r="U217" i="17"/>
  <c r="H217" i="17"/>
  <c r="G217" i="17"/>
  <c r="AJ216" i="17"/>
  <c r="AI216" i="17"/>
  <c r="X216" i="17"/>
  <c r="W216" i="17"/>
  <c r="V216" i="17"/>
  <c r="U216" i="17"/>
  <c r="F216" i="17"/>
  <c r="E216" i="17"/>
  <c r="X213" i="17"/>
  <c r="W213" i="17"/>
  <c r="V213" i="17"/>
  <c r="U213" i="17"/>
  <c r="V212" i="17"/>
  <c r="U212" i="17"/>
  <c r="AJ211" i="17"/>
  <c r="AI211" i="17"/>
  <c r="X211" i="17"/>
  <c r="W211" i="17"/>
  <c r="V211" i="17"/>
  <c r="U211" i="17"/>
  <c r="R211" i="17"/>
  <c r="Q211" i="17"/>
  <c r="J211" i="17"/>
  <c r="I211" i="17"/>
  <c r="H211" i="17"/>
  <c r="G211" i="17"/>
  <c r="F211" i="17"/>
  <c r="E211" i="17"/>
  <c r="AJ210" i="17"/>
  <c r="AI210" i="17"/>
  <c r="V210" i="17"/>
  <c r="U210" i="17"/>
  <c r="J210" i="17"/>
  <c r="I210" i="17"/>
  <c r="AJ209" i="17"/>
  <c r="AI209" i="17"/>
  <c r="V209" i="17"/>
  <c r="U209" i="17"/>
  <c r="H209" i="17"/>
  <c r="G209" i="17"/>
  <c r="AJ208" i="17"/>
  <c r="AI208" i="17"/>
  <c r="X208" i="17"/>
  <c r="W208" i="17"/>
  <c r="V208" i="17"/>
  <c r="U208" i="17"/>
  <c r="F208" i="17"/>
  <c r="E208" i="17"/>
  <c r="V165" i="17"/>
  <c r="U165" i="17"/>
  <c r="V164" i="17"/>
  <c r="U164" i="17"/>
  <c r="V163" i="17"/>
  <c r="U163" i="17"/>
  <c r="V162" i="17"/>
  <c r="U162" i="17"/>
  <c r="V161" i="17"/>
  <c r="U161" i="17"/>
  <c r="V160" i="17"/>
  <c r="U160" i="17"/>
  <c r="V157" i="17"/>
  <c r="U157" i="17"/>
  <c r="V156" i="17"/>
  <c r="U156" i="17"/>
  <c r="V155" i="17"/>
  <c r="U155" i="17"/>
  <c r="V154" i="17"/>
  <c r="U154" i="17"/>
  <c r="V153" i="17"/>
  <c r="U153" i="17"/>
  <c r="V152" i="17"/>
  <c r="U152" i="17"/>
  <c r="V133" i="17"/>
  <c r="U133" i="17"/>
  <c r="V132" i="17"/>
  <c r="U132" i="17"/>
  <c r="V131" i="17"/>
  <c r="U131" i="17"/>
  <c r="V130" i="17"/>
  <c r="U130" i="17"/>
  <c r="V129" i="17"/>
  <c r="U129" i="17"/>
  <c r="V128" i="17"/>
  <c r="U128" i="17"/>
  <c r="V127" i="17"/>
  <c r="U127" i="17"/>
  <c r="V126" i="17"/>
  <c r="U126" i="17"/>
  <c r="V125" i="17"/>
  <c r="U125" i="17"/>
  <c r="V124" i="17"/>
  <c r="U124" i="17"/>
  <c r="V123" i="17"/>
  <c r="U123" i="17"/>
  <c r="V122" i="17"/>
  <c r="U122" i="17"/>
  <c r="V121" i="17"/>
  <c r="U121" i="17"/>
  <c r="V120" i="17"/>
  <c r="U120" i="17"/>
  <c r="V119" i="17"/>
  <c r="U119" i="17"/>
  <c r="V116" i="17"/>
  <c r="U116" i="17"/>
  <c r="V115" i="17"/>
  <c r="U115" i="17"/>
  <c r="V114" i="17"/>
  <c r="U114" i="17"/>
  <c r="V113" i="17"/>
  <c r="U113" i="17"/>
  <c r="V112" i="17"/>
  <c r="U112" i="17"/>
  <c r="V111" i="17"/>
  <c r="U111" i="17"/>
  <c r="V110" i="17"/>
  <c r="U110" i="17"/>
  <c r="V109" i="17"/>
  <c r="U109" i="17"/>
  <c r="V108" i="17"/>
  <c r="U108" i="17"/>
  <c r="V107" i="17"/>
  <c r="U107" i="17"/>
  <c r="V106" i="17"/>
  <c r="U106" i="17"/>
  <c r="V105" i="17"/>
  <c r="U105" i="17"/>
  <c r="V104" i="17"/>
  <c r="U104" i="17"/>
  <c r="V103" i="17"/>
  <c r="U103" i="17"/>
  <c r="V102" i="17"/>
  <c r="U102" i="17"/>
  <c r="V99" i="17"/>
  <c r="U99" i="17"/>
  <c r="V98" i="17"/>
  <c r="U98" i="17"/>
  <c r="V97" i="17"/>
  <c r="U97" i="17"/>
  <c r="V96" i="17"/>
  <c r="U96" i="17"/>
  <c r="V95" i="17"/>
  <c r="U95" i="17"/>
  <c r="V94" i="17"/>
  <c r="U94" i="17"/>
  <c r="V93" i="17"/>
  <c r="U93" i="17"/>
  <c r="V92" i="17"/>
  <c r="U92" i="17"/>
  <c r="V91" i="17"/>
  <c r="U91" i="17"/>
  <c r="V90" i="17"/>
  <c r="U90" i="17"/>
  <c r="V89" i="17"/>
  <c r="U89" i="17"/>
  <c r="V88" i="17"/>
  <c r="U88" i="17"/>
  <c r="V87" i="17"/>
  <c r="U87" i="17"/>
  <c r="V86" i="17"/>
  <c r="U86" i="17"/>
  <c r="V85" i="17"/>
  <c r="U85" i="17"/>
  <c r="V82" i="17"/>
  <c r="U82" i="17"/>
  <c r="V81" i="17"/>
  <c r="U81" i="17"/>
  <c r="V80" i="17"/>
  <c r="U80" i="17"/>
  <c r="V79" i="17"/>
  <c r="U79" i="17"/>
  <c r="V78" i="17"/>
  <c r="U78" i="17"/>
  <c r="V77" i="17"/>
  <c r="U77" i="17"/>
  <c r="V76" i="17"/>
  <c r="U76" i="17"/>
  <c r="V75" i="17"/>
  <c r="U75" i="17"/>
  <c r="V74" i="17"/>
  <c r="U74" i="17"/>
  <c r="V73" i="17"/>
  <c r="U73" i="17"/>
  <c r="V72" i="17"/>
  <c r="U72" i="17"/>
  <c r="V71" i="17"/>
  <c r="U71" i="17"/>
  <c r="V70" i="17"/>
  <c r="U70" i="17"/>
  <c r="V69" i="17"/>
  <c r="U69" i="17"/>
  <c r="V68" i="17"/>
  <c r="U68" i="17"/>
  <c r="AI10" i="17"/>
  <c r="AJ10" i="17"/>
  <c r="AI11" i="17"/>
  <c r="AJ11" i="17"/>
  <c r="AI12" i="17"/>
  <c r="AJ12" i="17"/>
  <c r="AI13" i="17"/>
  <c r="AJ13" i="17"/>
  <c r="U2108" i="18" l="1"/>
  <c r="U2178" i="18"/>
  <c r="K610" i="22"/>
  <c r="AD71" i="17"/>
  <c r="K596" i="22"/>
  <c r="AD54" i="17"/>
  <c r="Z107" i="17"/>
  <c r="AA106" i="17"/>
  <c r="AA73" i="17"/>
  <c r="AB106" i="17"/>
  <c r="AB73" i="17"/>
  <c r="AC105" i="17"/>
  <c r="AC72" i="17"/>
  <c r="AD105" i="17"/>
  <c r="AD72" i="17"/>
  <c r="X72" i="17" s="1"/>
  <c r="AD107" i="17"/>
  <c r="X107" i="17" s="1"/>
  <c r="Z72" i="17"/>
  <c r="Y105" i="17"/>
  <c r="AD106" i="17"/>
  <c r="AA107" i="17"/>
  <c r="AC73" i="17"/>
  <c r="Y73" i="17"/>
  <c r="Z73" i="17"/>
  <c r="Z105" i="17"/>
  <c r="AB105" i="17"/>
  <c r="Y106" i="17"/>
  <c r="AA72" i="17"/>
  <c r="Y107" i="17"/>
  <c r="AB72" i="17"/>
  <c r="Z106" i="17"/>
  <c r="AC107" i="17"/>
  <c r="Y72" i="17"/>
  <c r="AD73" i="17"/>
  <c r="AC106" i="17"/>
  <c r="AB107" i="17"/>
  <c r="AA105" i="17"/>
  <c r="H568" i="22"/>
  <c r="AC21" i="17"/>
  <c r="H246" i="22"/>
  <c r="AC217" i="17"/>
  <c r="W217" i="17" s="1"/>
  <c r="K358" i="22"/>
  <c r="AD355" i="17"/>
  <c r="H190" i="22"/>
  <c r="AC161" i="17"/>
  <c r="H400" i="22"/>
  <c r="AC405" i="17"/>
  <c r="U2080" i="18"/>
  <c r="U2066" i="18"/>
  <c r="V2075" i="22"/>
  <c r="W2075" i="22"/>
  <c r="V2005" i="18"/>
  <c r="W2005" i="18"/>
  <c r="F531" i="17"/>
  <c r="E531" i="17"/>
  <c r="F528" i="17"/>
  <c r="AF528" i="17" s="1"/>
  <c r="E563" i="17"/>
  <c r="F545" i="17"/>
  <c r="E545" i="17"/>
  <c r="F529" i="17"/>
  <c r="F546" i="17"/>
  <c r="D532" i="17"/>
  <c r="F544" i="17"/>
  <c r="AF544" i="17" s="1"/>
  <c r="F549" i="17"/>
  <c r="AF549" i="17" s="1"/>
  <c r="B2297" i="18"/>
  <c r="B2241" i="18"/>
  <c r="B2115" i="18"/>
  <c r="B2129" i="18"/>
  <c r="B2227" i="22"/>
  <c r="A68" i="17"/>
  <c r="A70" i="17"/>
  <c r="A74" i="17"/>
  <c r="A76" i="17"/>
  <c r="A78" i="17"/>
  <c r="A80" i="17"/>
  <c r="A82" i="17"/>
  <c r="A86" i="17"/>
  <c r="A88" i="17"/>
  <c r="W88" i="17" s="1"/>
  <c r="A90" i="17"/>
  <c r="A92" i="17"/>
  <c r="A94" i="17"/>
  <c r="A96" i="17"/>
  <c r="A98" i="17"/>
  <c r="A108" i="17"/>
  <c r="A110" i="17"/>
  <c r="A112" i="17"/>
  <c r="A114" i="17"/>
  <c r="A116" i="17"/>
  <c r="A120" i="17"/>
  <c r="A122" i="17"/>
  <c r="A124" i="17"/>
  <c r="A126" i="17"/>
  <c r="A128" i="17"/>
  <c r="A130" i="17"/>
  <c r="A132" i="17"/>
  <c r="A152" i="17"/>
  <c r="AC152" i="17" s="1"/>
  <c r="A154" i="17"/>
  <c r="A156" i="17"/>
  <c r="A160" i="17"/>
  <c r="A162" i="17"/>
  <c r="A164" i="17"/>
  <c r="AF208" i="17"/>
  <c r="A210" i="17"/>
  <c r="AF211" i="17"/>
  <c r="AH211" i="17"/>
  <c r="A211" i="17"/>
  <c r="A213" i="17"/>
  <c r="A218" i="17"/>
  <c r="AF219" i="17"/>
  <c r="A219" i="17"/>
  <c r="A221" i="17"/>
  <c r="A225" i="17"/>
  <c r="E225" i="17" s="1"/>
  <c r="A227" i="17"/>
  <c r="A69" i="17"/>
  <c r="A71" i="17"/>
  <c r="A217" i="17"/>
  <c r="A248" i="17"/>
  <c r="A304" i="17"/>
  <c r="A310" i="17"/>
  <c r="A312" i="17"/>
  <c r="A313" i="17"/>
  <c r="A315" i="17"/>
  <c r="A316" i="17"/>
  <c r="AF321" i="17"/>
  <c r="A322" i="17"/>
  <c r="A323" i="17"/>
  <c r="A324" i="17"/>
  <c r="A325" i="17"/>
  <c r="AF326" i="17"/>
  <c r="AH326" i="17"/>
  <c r="AJ326" i="17"/>
  <c r="A326" i="17"/>
  <c r="A328" i="17"/>
  <c r="A331" i="17"/>
  <c r="A334" i="17"/>
  <c r="A335" i="17"/>
  <c r="A355" i="17"/>
  <c r="A357" i="17"/>
  <c r="A359" i="17"/>
  <c r="A361" i="17"/>
  <c r="A363" i="17"/>
  <c r="A365" i="17"/>
  <c r="A367" i="17"/>
  <c r="A371" i="17"/>
  <c r="A373" i="17"/>
  <c r="E374" i="17" s="1"/>
  <c r="A375" i="17"/>
  <c r="A377" i="17"/>
  <c r="A379" i="17"/>
  <c r="A381" i="17"/>
  <c r="A383" i="17"/>
  <c r="A385" i="17"/>
  <c r="A436" i="17"/>
  <c r="S441" i="17"/>
  <c r="A442" i="17"/>
  <c r="A444" i="17"/>
  <c r="A445" i="17"/>
  <c r="A447" i="17"/>
  <c r="A448" i="17"/>
  <c r="A494" i="17"/>
  <c r="A496" i="17"/>
  <c r="F120" i="17"/>
  <c r="F324" i="17"/>
  <c r="E376" i="17"/>
  <c r="A228" i="17"/>
  <c r="AF235" i="17"/>
  <c r="A237" i="17"/>
  <c r="AF238" i="17"/>
  <c r="AH238" i="17"/>
  <c r="A238" i="17"/>
  <c r="A240" i="17"/>
  <c r="A305" i="17"/>
  <c r="A307" i="17"/>
  <c r="A354" i="17"/>
  <c r="A356" i="17"/>
  <c r="A358" i="17"/>
  <c r="A437" i="17"/>
  <c r="A439" i="17"/>
  <c r="A458" i="17"/>
  <c r="AG461" i="17"/>
  <c r="AF462" i="17"/>
  <c r="A462" i="17"/>
  <c r="AG463" i="17"/>
  <c r="S463" i="17"/>
  <c r="AF464" i="17"/>
  <c r="AH464" i="17"/>
  <c r="A464" i="17"/>
  <c r="A466" i="17"/>
  <c r="A469" i="17"/>
  <c r="A471" i="17"/>
  <c r="A473" i="17"/>
  <c r="A482" i="17"/>
  <c r="A485" i="17"/>
  <c r="A486" i="17"/>
  <c r="A489" i="17"/>
  <c r="A493" i="17"/>
  <c r="S498" i="17"/>
  <c r="A499" i="17"/>
  <c r="A501" i="17"/>
  <c r="A502" i="17"/>
  <c r="A504" i="17"/>
  <c r="A505" i="17"/>
  <c r="A511" i="17"/>
  <c r="A512" i="17"/>
  <c r="A513" i="17"/>
  <c r="A514" i="17"/>
  <c r="A515" i="17"/>
  <c r="A517" i="17"/>
  <c r="A520" i="17"/>
  <c r="A523" i="17"/>
  <c r="A524" i="17"/>
  <c r="E546" i="17"/>
  <c r="F547" i="17"/>
  <c r="AF547" i="17" s="1"/>
  <c r="F376" i="17"/>
  <c r="E512" i="17"/>
  <c r="F226" i="17"/>
  <c r="A243" i="17"/>
  <c r="A244" i="17"/>
  <c r="A245" i="17"/>
  <c r="A453" i="17"/>
  <c r="A454" i="17"/>
  <c r="A455" i="17"/>
  <c r="A72" i="17"/>
  <c r="W72" i="17" s="1"/>
  <c r="A73" i="17"/>
  <c r="A75" i="17"/>
  <c r="A77" i="17"/>
  <c r="A79" i="17"/>
  <c r="A81" i="17"/>
  <c r="A85" i="17"/>
  <c r="F90" i="17" s="1"/>
  <c r="A87" i="17"/>
  <c r="A89" i="17"/>
  <c r="A91" i="17"/>
  <c r="A93" i="17"/>
  <c r="A95" i="17"/>
  <c r="A97" i="17"/>
  <c r="A99" i="17"/>
  <c r="A102" i="17"/>
  <c r="W102" i="17" s="1"/>
  <c r="A103" i="17"/>
  <c r="A104" i="17"/>
  <c r="W104" i="17" s="1"/>
  <c r="A105" i="17"/>
  <c r="A106" i="17"/>
  <c r="A107" i="17"/>
  <c r="A109" i="17"/>
  <c r="A111" i="17"/>
  <c r="A113" i="17"/>
  <c r="A115" i="17"/>
  <c r="A119" i="17"/>
  <c r="A121" i="17"/>
  <c r="A123" i="17"/>
  <c r="A125" i="17"/>
  <c r="A127" i="17"/>
  <c r="A129" i="17"/>
  <c r="A131" i="17"/>
  <c r="A133" i="17"/>
  <c r="A153" i="17"/>
  <c r="A155" i="17"/>
  <c r="A157" i="17"/>
  <c r="A161" i="17"/>
  <c r="A163" i="17"/>
  <c r="A165" i="17"/>
  <c r="A208" i="17"/>
  <c r="A209" i="17"/>
  <c r="AH210" i="17"/>
  <c r="S211" i="17"/>
  <c r="A212" i="17"/>
  <c r="A216" i="17"/>
  <c r="AH218" i="17"/>
  <c r="A220" i="17"/>
  <c r="A224" i="17"/>
  <c r="X224" i="17" s="1"/>
  <c r="A226" i="17"/>
  <c r="A229" i="17"/>
  <c r="A235" i="17"/>
  <c r="A236" i="17"/>
  <c r="AH237" i="17"/>
  <c r="S238" i="17"/>
  <c r="A239" i="17"/>
  <c r="A246" i="17"/>
  <c r="A247" i="17"/>
  <c r="AF304" i="17"/>
  <c r="AH305" i="17"/>
  <c r="A306" i="17"/>
  <c r="W306" i="17" s="1"/>
  <c r="A308" i="17"/>
  <c r="AF309" i="17"/>
  <c r="AH309" i="17"/>
  <c r="AJ309" i="17"/>
  <c r="A309" i="17"/>
  <c r="A311" i="17"/>
  <c r="A314" i="17"/>
  <c r="A317" i="17"/>
  <c r="A318" i="17"/>
  <c r="A321" i="17"/>
  <c r="AH322" i="17"/>
  <c r="AJ323" i="17"/>
  <c r="S326" i="17"/>
  <c r="A327" i="17"/>
  <c r="A329" i="17"/>
  <c r="A330" i="17"/>
  <c r="A332" i="17"/>
  <c r="A333" i="17"/>
  <c r="A360" i="17"/>
  <c r="A362" i="17"/>
  <c r="A364" i="17"/>
  <c r="A366" i="17"/>
  <c r="A368" i="17"/>
  <c r="A372" i="17"/>
  <c r="A374" i="17"/>
  <c r="A376" i="17"/>
  <c r="A378" i="17"/>
  <c r="A380" i="17"/>
  <c r="A382" i="17"/>
  <c r="A384" i="17"/>
  <c r="A438" i="17"/>
  <c r="W438" i="17" s="1"/>
  <c r="A440" i="17"/>
  <c r="A441" i="17"/>
  <c r="A443" i="17"/>
  <c r="A446" i="17"/>
  <c r="A449" i="17"/>
  <c r="A450" i="17"/>
  <c r="A456" i="17"/>
  <c r="A457" i="17"/>
  <c r="A461" i="17"/>
  <c r="A463" i="17"/>
  <c r="A465" i="17"/>
  <c r="AF470" i="17"/>
  <c r="A470" i="17"/>
  <c r="S471" i="17"/>
  <c r="AF472" i="17"/>
  <c r="AH472" i="17"/>
  <c r="A472" i="17"/>
  <c r="A474" i="17"/>
  <c r="A477" i="17"/>
  <c r="A478" i="17"/>
  <c r="A479" i="17"/>
  <c r="A480" i="17"/>
  <c r="A481" i="17"/>
  <c r="A487" i="17"/>
  <c r="AF488" i="17"/>
  <c r="A488" i="17"/>
  <c r="A490" i="17"/>
  <c r="A495" i="17"/>
  <c r="X495" i="17" s="1"/>
  <c r="A497" i="17"/>
  <c r="E513" i="17"/>
  <c r="A498" i="17"/>
  <c r="A500" i="17"/>
  <c r="A503" i="17"/>
  <c r="A506" i="17"/>
  <c r="A507" i="17"/>
  <c r="A510" i="17"/>
  <c r="A516" i="17"/>
  <c r="A518" i="17"/>
  <c r="A519" i="17"/>
  <c r="A521" i="17"/>
  <c r="A522" i="17"/>
  <c r="E210" i="17"/>
  <c r="F323" i="17"/>
  <c r="E87" i="17"/>
  <c r="V1641" i="18"/>
  <c r="W1641" i="18"/>
  <c r="W1683" i="22"/>
  <c r="V1683" i="22"/>
  <c r="B1877" i="18"/>
  <c r="B1793" i="18"/>
  <c r="B1751" i="22"/>
  <c r="U1044" i="22"/>
  <c r="U1114" i="22"/>
  <c r="U1058" i="18"/>
  <c r="U862" i="18"/>
  <c r="U1072" i="18"/>
  <c r="W1067" i="18" s="1"/>
  <c r="U778" i="22"/>
  <c r="AJ306" i="17"/>
  <c r="S309" i="17"/>
  <c r="B1541" i="18"/>
  <c r="B1415" i="18"/>
  <c r="B1289" i="18"/>
  <c r="U1128" i="22"/>
  <c r="U960" i="18"/>
  <c r="B1387" i="22"/>
  <c r="B1499" i="22"/>
  <c r="B1611" i="22"/>
  <c r="B1275" i="22"/>
  <c r="U806" i="22"/>
  <c r="U820" i="22"/>
  <c r="U1072" i="22"/>
  <c r="U792" i="18"/>
  <c r="U848" i="18"/>
  <c r="U792" i="22"/>
  <c r="K582" i="22"/>
  <c r="H582" i="22"/>
  <c r="U918" i="22"/>
  <c r="U974" i="22"/>
  <c r="U694" i="22"/>
  <c r="U904" i="18"/>
  <c r="U1002" i="18"/>
  <c r="U890" i="22"/>
  <c r="H568" i="18"/>
  <c r="U568" i="18" s="1"/>
  <c r="U680" i="18"/>
  <c r="U834" i="22"/>
  <c r="U722" i="22"/>
  <c r="U946" i="22"/>
  <c r="U1044" i="18"/>
  <c r="H1086" i="22"/>
  <c r="K1086" i="22"/>
  <c r="U1030" i="18"/>
  <c r="H1058" i="22"/>
  <c r="U1058" i="22" s="1"/>
  <c r="H1030" i="22"/>
  <c r="U1030" i="22" s="1"/>
  <c r="U806" i="18"/>
  <c r="U932" i="18"/>
  <c r="U974" i="18"/>
  <c r="H778" i="18"/>
  <c r="U778" i="18" s="1"/>
  <c r="H1016" i="18"/>
  <c r="U1016" i="18" s="1"/>
  <c r="H764" i="18"/>
  <c r="U764" i="18" s="1"/>
  <c r="X122" i="17"/>
  <c r="B1079" i="18"/>
  <c r="H918" i="18"/>
  <c r="U918" i="18" s="1"/>
  <c r="X123" i="17"/>
  <c r="H554" i="22"/>
  <c r="K554" i="22"/>
  <c r="K540" i="18"/>
  <c r="H540" i="18"/>
  <c r="H666" i="18"/>
  <c r="U666" i="18" s="1"/>
  <c r="H652" i="18"/>
  <c r="U652" i="18" s="1"/>
  <c r="H638" i="18"/>
  <c r="U638" i="18" s="1"/>
  <c r="H834" i="18"/>
  <c r="U834" i="18" s="1"/>
  <c r="K820" i="18"/>
  <c r="H820" i="18"/>
  <c r="H862" i="22"/>
  <c r="U862" i="22" s="1"/>
  <c r="H848" i="22"/>
  <c r="U848" i="22" s="1"/>
  <c r="K568" i="22"/>
  <c r="U568" i="22" s="1"/>
  <c r="H554" i="18"/>
  <c r="U554" i="18" s="1"/>
  <c r="H722" i="18"/>
  <c r="U722" i="18" s="1"/>
  <c r="H708" i="18"/>
  <c r="U708" i="18" s="1"/>
  <c r="H736" i="18"/>
  <c r="U736" i="18" s="1"/>
  <c r="K750" i="18"/>
  <c r="U750" i="18" s="1"/>
  <c r="H750" i="22"/>
  <c r="U750" i="22" s="1"/>
  <c r="H736" i="22"/>
  <c r="K736" i="22"/>
  <c r="K764" i="22"/>
  <c r="H764" i="22"/>
  <c r="H666" i="22"/>
  <c r="U666" i="22" s="1"/>
  <c r="K652" i="22"/>
  <c r="H652" i="22"/>
  <c r="H680" i="22"/>
  <c r="U680" i="22" s="1"/>
  <c r="H876" i="18"/>
  <c r="U876" i="18" s="1"/>
  <c r="H890" i="18"/>
  <c r="U890" i="18" s="1"/>
  <c r="H946" i="18"/>
  <c r="K946" i="18"/>
  <c r="H988" i="22"/>
  <c r="K988" i="22"/>
  <c r="U694" i="18"/>
  <c r="H708" i="22"/>
  <c r="K708" i="22"/>
  <c r="H932" i="22"/>
  <c r="U932" i="22" s="1"/>
  <c r="H596" i="22"/>
  <c r="U596" i="22" s="1"/>
  <c r="H582" i="18"/>
  <c r="U582" i="18" s="1"/>
  <c r="K1016" i="22"/>
  <c r="U1016" i="22" s="1"/>
  <c r="H988" i="18"/>
  <c r="U988" i="18" s="1"/>
  <c r="H1002" i="22"/>
  <c r="K1002" i="22"/>
  <c r="H960" i="22"/>
  <c r="U960" i="22" s="1"/>
  <c r="H876" i="22"/>
  <c r="K876" i="22"/>
  <c r="E323" i="17"/>
  <c r="H624" i="18"/>
  <c r="U624" i="18" s="1"/>
  <c r="W90" i="17"/>
  <c r="K624" i="22"/>
  <c r="H624" i="22"/>
  <c r="H638" i="22"/>
  <c r="U638" i="22" s="1"/>
  <c r="K596" i="18"/>
  <c r="X88" i="17"/>
  <c r="H596" i="18"/>
  <c r="H610" i="22"/>
  <c r="E565" i="17"/>
  <c r="F562" i="17"/>
  <c r="F580" i="17"/>
  <c r="E581" i="17"/>
  <c r="E580" i="17"/>
  <c r="F581" i="17"/>
  <c r="H386" i="18"/>
  <c r="E583" i="17"/>
  <c r="F578" i="17"/>
  <c r="F565" i="17"/>
  <c r="E562" i="17"/>
  <c r="F582" i="17"/>
  <c r="E579" i="17"/>
  <c r="E578" i="17"/>
  <c r="F583" i="17"/>
  <c r="E564" i="17"/>
  <c r="F563" i="17"/>
  <c r="E582" i="17"/>
  <c r="F579" i="17"/>
  <c r="K386" i="18"/>
  <c r="H484" i="22"/>
  <c r="W528" i="17"/>
  <c r="H512" i="22"/>
  <c r="W544" i="17"/>
  <c r="K386" i="22"/>
  <c r="K274" i="22"/>
  <c r="X225" i="17"/>
  <c r="H274" i="22"/>
  <c r="W225" i="17"/>
  <c r="K148" i="22"/>
  <c r="H36" i="22"/>
  <c r="H134" i="22"/>
  <c r="K484" i="22"/>
  <c r="X528" i="17"/>
  <c r="K302" i="22"/>
  <c r="X305" i="17"/>
  <c r="K414" i="22"/>
  <c r="K190" i="22"/>
  <c r="K456" i="22"/>
  <c r="K498" i="22"/>
  <c r="X529" i="17"/>
  <c r="H50" i="22"/>
  <c r="H8" i="22"/>
  <c r="K8" i="22"/>
  <c r="H232" i="22"/>
  <c r="K288" i="22"/>
  <c r="K260" i="22"/>
  <c r="H148" i="22"/>
  <c r="H540" i="22"/>
  <c r="W546" i="17"/>
  <c r="K120" i="22"/>
  <c r="X103" i="17"/>
  <c r="K78" i="22"/>
  <c r="K22" i="22"/>
  <c r="K134" i="22"/>
  <c r="H442" i="22"/>
  <c r="K246" i="22"/>
  <c r="X217" i="17"/>
  <c r="H330" i="22"/>
  <c r="H78" i="22"/>
  <c r="W69" i="17"/>
  <c r="K64" i="22"/>
  <c r="H456" i="22"/>
  <c r="H498" i="22"/>
  <c r="W529" i="17"/>
  <c r="K232" i="22"/>
  <c r="H288" i="22"/>
  <c r="K176" i="22"/>
  <c r="H260" i="22"/>
  <c r="H428" i="22"/>
  <c r="K526" i="22"/>
  <c r="X545" i="17"/>
  <c r="K470" i="22"/>
  <c r="K330" i="22"/>
  <c r="H162" i="22"/>
  <c r="H92" i="22"/>
  <c r="H414" i="22"/>
  <c r="K36" i="22"/>
  <c r="H64" i="22"/>
  <c r="W68" i="17"/>
  <c r="K540" i="22"/>
  <c r="X546" i="17"/>
  <c r="K218" i="22"/>
  <c r="H106" i="22"/>
  <c r="H302" i="22"/>
  <c r="W305" i="17"/>
  <c r="K204" i="22"/>
  <c r="K442" i="22"/>
  <c r="H120" i="22"/>
  <c r="W103" i="17"/>
  <c r="H386" i="22"/>
  <c r="H204" i="22"/>
  <c r="H526" i="22"/>
  <c r="W545" i="17"/>
  <c r="K316" i="22"/>
  <c r="H218" i="22"/>
  <c r="H22" i="22"/>
  <c r="H176" i="22"/>
  <c r="K400" i="22"/>
  <c r="U400" i="22" s="1"/>
  <c r="H470" i="22"/>
  <c r="K106" i="22"/>
  <c r="K92" i="22"/>
  <c r="K512" i="22"/>
  <c r="X544" i="17"/>
  <c r="H316" i="22"/>
  <c r="K50" i="22"/>
  <c r="K162" i="22"/>
  <c r="K428" i="22"/>
  <c r="H358" i="22"/>
  <c r="U358" i="22" s="1"/>
  <c r="H372" i="22"/>
  <c r="K372" i="22"/>
  <c r="K344" i="22"/>
  <c r="H344" i="22"/>
  <c r="W354" i="17"/>
  <c r="AH219" i="17"/>
  <c r="AF216" i="17"/>
  <c r="S219" i="17"/>
  <c r="B925" i="18"/>
  <c r="B939" i="18"/>
  <c r="B771" i="18"/>
  <c r="B757" i="18"/>
  <c r="B715" i="18"/>
  <c r="B701" i="18"/>
  <c r="S99" i="18"/>
  <c r="T99" i="18"/>
  <c r="S295" i="18"/>
  <c r="T505" i="18"/>
  <c r="T519" i="18"/>
  <c r="B939" i="22"/>
  <c r="B869" i="22"/>
  <c r="B855" i="22"/>
  <c r="B771" i="22"/>
  <c r="AH488" i="17"/>
  <c r="S515" i="17"/>
  <c r="D566" i="17"/>
  <c r="S183" i="18"/>
  <c r="S239" i="18"/>
  <c r="T533" i="18"/>
  <c r="T43" i="18"/>
  <c r="S211" i="18"/>
  <c r="T491" i="18"/>
  <c r="S127" i="18"/>
  <c r="T295" i="18"/>
  <c r="T155" i="18"/>
  <c r="S71" i="18"/>
  <c r="T239" i="18"/>
  <c r="S533" i="18"/>
  <c r="S435" i="18"/>
  <c r="S463" i="18"/>
  <c r="T421" i="18"/>
  <c r="S155" i="18"/>
  <c r="T211" i="18"/>
  <c r="T351" i="18"/>
  <c r="T477" i="18"/>
  <c r="T449" i="18"/>
  <c r="S267" i="18"/>
  <c r="T267" i="18"/>
  <c r="T435" i="18"/>
  <c r="S421" i="18"/>
  <c r="S491" i="18"/>
  <c r="S449" i="18"/>
  <c r="T463" i="18"/>
  <c r="T71" i="18"/>
  <c r="T183" i="18"/>
  <c r="S169" i="18"/>
  <c r="S113" i="18"/>
  <c r="S225" i="18"/>
  <c r="S323" i="18"/>
  <c r="S477" i="18"/>
  <c r="T127" i="18"/>
  <c r="T309" i="18"/>
  <c r="S309" i="18"/>
  <c r="T379" i="18"/>
  <c r="T281" i="18"/>
  <c r="T365" i="18"/>
  <c r="S337" i="18"/>
  <c r="T337" i="18"/>
  <c r="T407" i="18"/>
  <c r="T323" i="18"/>
  <c r="S43" i="18"/>
  <c r="T29" i="18"/>
  <c r="S57" i="18"/>
  <c r="AF436" i="17"/>
  <c r="AH437" i="17"/>
  <c r="AJ438" i="17"/>
  <c r="AF441" i="17"/>
  <c r="AH441" i="17"/>
  <c r="AJ441" i="17"/>
  <c r="AF461" i="17"/>
  <c r="AG462" i="17"/>
  <c r="AF463" i="17"/>
  <c r="AH463" i="17"/>
  <c r="AG464" i="17"/>
  <c r="S464" i="17"/>
  <c r="AF469" i="17"/>
  <c r="AF471" i="17"/>
  <c r="AH471" i="17"/>
  <c r="S472" i="17"/>
  <c r="AF485" i="17"/>
  <c r="AH487" i="17"/>
  <c r="S488" i="17"/>
  <c r="AF493" i="17"/>
  <c r="AH494" i="17"/>
  <c r="AJ495" i="17"/>
  <c r="AF498" i="17"/>
  <c r="AH498" i="17"/>
  <c r="AJ498" i="17"/>
  <c r="AF510" i="17"/>
  <c r="AH511" i="17"/>
  <c r="AJ512" i="17"/>
  <c r="AF515" i="17"/>
  <c r="AH515" i="17"/>
  <c r="AJ515" i="17"/>
  <c r="S281" i="18"/>
  <c r="S351" i="18"/>
  <c r="S379" i="18"/>
  <c r="S407" i="18"/>
  <c r="S505" i="18"/>
  <c r="S519" i="18"/>
  <c r="S365" i="18"/>
  <c r="T85" i="18"/>
  <c r="T141" i="18"/>
  <c r="T197" i="18"/>
  <c r="T253" i="18"/>
  <c r="T57" i="18"/>
  <c r="T113" i="18"/>
  <c r="T169" i="18"/>
  <c r="T225" i="18"/>
  <c r="S85" i="18"/>
  <c r="S141" i="18"/>
  <c r="S197" i="18"/>
  <c r="S253" i="18"/>
  <c r="S29" i="18"/>
  <c r="AG439" i="17"/>
  <c r="AI440" i="17"/>
  <c r="AG441" i="17"/>
  <c r="AI441" i="17"/>
  <c r="AG469" i="17"/>
  <c r="AG470" i="17"/>
  <c r="AG471" i="17"/>
  <c r="AG472" i="17"/>
  <c r="AG486" i="17"/>
  <c r="AG488" i="17"/>
  <c r="AG496" i="17"/>
  <c r="AI497" i="17"/>
  <c r="AG498" i="17"/>
  <c r="AI498" i="17"/>
  <c r="AG513" i="17"/>
  <c r="AI514" i="17"/>
  <c r="AG515" i="17"/>
  <c r="AI515" i="17"/>
  <c r="O515" i="17"/>
  <c r="O498" i="17"/>
  <c r="O488" i="17"/>
  <c r="O471" i="17"/>
  <c r="O472" i="17"/>
  <c r="O463" i="17"/>
  <c r="O464" i="17"/>
  <c r="O441" i="17"/>
  <c r="AG324" i="17"/>
  <c r="AI325" i="17"/>
  <c r="AG326" i="17"/>
  <c r="AI326" i="17"/>
  <c r="O326" i="17"/>
  <c r="AG209" i="17"/>
  <c r="AG211" i="17"/>
  <c r="D211" i="17" s="1"/>
  <c r="AG217" i="17"/>
  <c r="AG219" i="17"/>
  <c r="AG236" i="17"/>
  <c r="AG238" i="17"/>
  <c r="D238" i="17" s="1"/>
  <c r="AG307" i="17"/>
  <c r="AI308" i="17"/>
  <c r="AG309" i="17"/>
  <c r="AI309" i="17"/>
  <c r="O309" i="17"/>
  <c r="O238" i="17"/>
  <c r="O219" i="17"/>
  <c r="O211" i="17"/>
  <c r="Y155" i="17" l="1"/>
  <c r="AC155" i="17"/>
  <c r="AB155" i="17"/>
  <c r="Z155" i="17"/>
  <c r="AD155" i="17"/>
  <c r="AA155" i="17"/>
  <c r="Y153" i="17"/>
  <c r="AC153" i="17"/>
  <c r="Z153" i="17"/>
  <c r="AD153" i="17"/>
  <c r="AA153" i="17"/>
  <c r="AB153" i="17"/>
  <c r="AA156" i="17"/>
  <c r="AD156" i="17"/>
  <c r="AB156" i="17"/>
  <c r="Y156" i="17"/>
  <c r="AC156" i="17"/>
  <c r="Z156" i="17"/>
  <c r="AA154" i="17"/>
  <c r="Z154" i="17"/>
  <c r="AB154" i="17"/>
  <c r="AD154" i="17"/>
  <c r="Y154" i="17"/>
  <c r="AC154" i="17"/>
  <c r="Y157" i="17"/>
  <c r="AC157" i="17"/>
  <c r="Z157" i="17"/>
  <c r="AD157" i="17"/>
  <c r="AA157" i="17"/>
  <c r="AB157" i="17"/>
  <c r="Z152" i="17"/>
  <c r="AB152" i="17"/>
  <c r="AA152" i="17"/>
  <c r="F155" i="17" s="1"/>
  <c r="Y152" i="17"/>
  <c r="AD152" i="17"/>
  <c r="AD455" i="17"/>
  <c r="Z455" i="17"/>
  <c r="AC455" i="17"/>
  <c r="Y455" i="17"/>
  <c r="AB455" i="17"/>
  <c r="AA455" i="17"/>
  <c r="AB454" i="17"/>
  <c r="AA454" i="17"/>
  <c r="AD454" i="17"/>
  <c r="Z454" i="17"/>
  <c r="AC454" i="17"/>
  <c r="W454" i="17" s="1"/>
  <c r="Y454" i="17"/>
  <c r="AD457" i="17"/>
  <c r="Z457" i="17"/>
  <c r="AC457" i="17"/>
  <c r="Y457" i="17"/>
  <c r="AB457" i="17"/>
  <c r="AA457" i="17"/>
  <c r="AD453" i="17"/>
  <c r="X453" i="17" s="1"/>
  <c r="Z453" i="17"/>
  <c r="AC453" i="17"/>
  <c r="W453" i="17" s="1"/>
  <c r="Y453" i="17"/>
  <c r="AB453" i="17"/>
  <c r="E456" i="17" s="1"/>
  <c r="AA453" i="17"/>
  <c r="AB456" i="17"/>
  <c r="AA456" i="17"/>
  <c r="AD456" i="17"/>
  <c r="Z456" i="17"/>
  <c r="AC456" i="17"/>
  <c r="Y456" i="17"/>
  <c r="AB458" i="17"/>
  <c r="AA458" i="17"/>
  <c r="AD458" i="17"/>
  <c r="Z458" i="17"/>
  <c r="Y458" i="17"/>
  <c r="AC458" i="17"/>
  <c r="U22" i="22"/>
  <c r="U246" i="22"/>
  <c r="U610" i="22"/>
  <c r="G104" i="17"/>
  <c r="U218" i="22"/>
  <c r="U204" i="22"/>
  <c r="U190" i="22"/>
  <c r="AF531" i="17"/>
  <c r="AF546" i="17"/>
  <c r="F548" i="17"/>
  <c r="AF548" i="17" s="1"/>
  <c r="U36" i="22"/>
  <c r="U78" i="22"/>
  <c r="U288" i="22"/>
  <c r="AF545" i="17"/>
  <c r="F564" i="17"/>
  <c r="AF564" i="17" s="1"/>
  <c r="F209" i="17"/>
  <c r="E530" i="17"/>
  <c r="W494" i="17"/>
  <c r="X124" i="17"/>
  <c r="G87" i="17"/>
  <c r="G68" i="17"/>
  <c r="W70" i="17"/>
  <c r="W124" i="17"/>
  <c r="X90" i="17"/>
  <c r="F494" i="17"/>
  <c r="E70" i="17"/>
  <c r="H68" i="17"/>
  <c r="X70" i="17"/>
  <c r="W160" i="17"/>
  <c r="X494" i="17"/>
  <c r="W71" i="17"/>
  <c r="F512" i="17"/>
  <c r="AF512" i="17" s="1"/>
  <c r="W107" i="17"/>
  <c r="H120" i="17"/>
  <c r="X71" i="17"/>
  <c r="F375" i="17"/>
  <c r="X89" i="17"/>
  <c r="G90" i="17"/>
  <c r="H90" i="17"/>
  <c r="G119" i="17"/>
  <c r="G123" i="17"/>
  <c r="E119" i="17"/>
  <c r="E453" i="17"/>
  <c r="F122" i="17"/>
  <c r="E72" i="17"/>
  <c r="E354" i="17"/>
  <c r="E529" i="17"/>
  <c r="AF529" i="17" s="1"/>
  <c r="F530" i="17"/>
  <c r="X356" i="17"/>
  <c r="X153" i="17"/>
  <c r="X69" i="17"/>
  <c r="F371" i="17"/>
  <c r="E324" i="17"/>
  <c r="AF324" i="17" s="1"/>
  <c r="X354" i="17"/>
  <c r="W495" i="17"/>
  <c r="X68" i="17"/>
  <c r="X104" i="17"/>
  <c r="W122" i="17"/>
  <c r="W89" i="17"/>
  <c r="B2185" i="18"/>
  <c r="B2311" i="22"/>
  <c r="B2241" i="22"/>
  <c r="F86" i="17"/>
  <c r="E89" i="17"/>
  <c r="E325" i="17"/>
  <c r="F322" i="17"/>
  <c r="E120" i="17"/>
  <c r="AF120" i="17" s="1"/>
  <c r="F123" i="17"/>
  <c r="D464" i="17"/>
  <c r="X437" i="17"/>
  <c r="X355" i="17"/>
  <c r="X102" i="17"/>
  <c r="W224" i="17"/>
  <c r="E123" i="17"/>
  <c r="F513" i="17"/>
  <c r="AF513" i="17" s="1"/>
  <c r="H124" i="17"/>
  <c r="X106" i="17"/>
  <c r="F89" i="17"/>
  <c r="AF376" i="17"/>
  <c r="W123" i="17"/>
  <c r="X306" i="17"/>
  <c r="D488" i="17"/>
  <c r="W355" i="17"/>
  <c r="W437" i="17"/>
  <c r="W106" i="17"/>
  <c r="H122" i="17"/>
  <c r="G107" i="17"/>
  <c r="F236" i="17"/>
  <c r="E375" i="17"/>
  <c r="E358" i="17"/>
  <c r="F245" i="17"/>
  <c r="E514" i="17"/>
  <c r="D472" i="17"/>
  <c r="W356" i="17"/>
  <c r="E371" i="17"/>
  <c r="E357" i="17"/>
  <c r="X438" i="17"/>
  <c r="W73" i="17"/>
  <c r="F373" i="17"/>
  <c r="F88" i="17"/>
  <c r="E511" i="17"/>
  <c r="F455" i="17"/>
  <c r="E454" i="17"/>
  <c r="F237" i="17"/>
  <c r="E236" i="17"/>
  <c r="X73" i="17"/>
  <c r="G69" i="17"/>
  <c r="E162" i="17"/>
  <c r="F162" i="17"/>
  <c r="E71" i="17"/>
  <c r="F70" i="17"/>
  <c r="F497" i="17"/>
  <c r="E494" i="17"/>
  <c r="E440" i="17"/>
  <c r="F437" i="17"/>
  <c r="E359" i="17"/>
  <c r="F354" i="17"/>
  <c r="F73" i="17"/>
  <c r="E68" i="17"/>
  <c r="X105" i="17"/>
  <c r="H69" i="17"/>
  <c r="H106" i="17"/>
  <c r="E355" i="17"/>
  <c r="F358" i="17"/>
  <c r="F225" i="17"/>
  <c r="AF225" i="17" s="1"/>
  <c r="E226" i="17"/>
  <c r="AF226" i="17" s="1"/>
  <c r="E356" i="17"/>
  <c r="F357" i="17"/>
  <c r="H72" i="17"/>
  <c r="F308" i="17"/>
  <c r="E305" i="17"/>
  <c r="G72" i="17"/>
  <c r="E243" i="17"/>
  <c r="F246" i="17"/>
  <c r="D219" i="17"/>
  <c r="E85" i="17"/>
  <c r="W105" i="17"/>
  <c r="G106" i="17"/>
  <c r="F218" i="17"/>
  <c r="E217" i="17"/>
  <c r="F154" i="17"/>
  <c r="F153" i="17"/>
  <c r="F217" i="17"/>
  <c r="E218" i="17"/>
  <c r="E69" i="17"/>
  <c r="F72" i="17"/>
  <c r="E497" i="17"/>
  <c r="E437" i="17"/>
  <c r="F440" i="17"/>
  <c r="F356" i="17"/>
  <c r="F359" i="17"/>
  <c r="E308" i="17"/>
  <c r="F305" i="17"/>
  <c r="F68" i="17"/>
  <c r="E73" i="17"/>
  <c r="X1067" i="18"/>
  <c r="B1891" i="18"/>
  <c r="V1095" i="22"/>
  <c r="B1807" i="18"/>
  <c r="W1095" i="22"/>
  <c r="B1555" i="18"/>
  <c r="B1429" i="18"/>
  <c r="B1513" i="22"/>
  <c r="B1401" i="22"/>
  <c r="B1625" i="22"/>
  <c r="B1289" i="22"/>
  <c r="U582" i="22"/>
  <c r="U372" i="22"/>
  <c r="U92" i="22"/>
  <c r="U526" i="22"/>
  <c r="H103" i="17"/>
  <c r="U988" i="22"/>
  <c r="U316" i="22"/>
  <c r="U456" i="22"/>
  <c r="U274" i="22"/>
  <c r="U386" i="22"/>
  <c r="U484" i="22"/>
  <c r="U624" i="22"/>
  <c r="U330" i="22"/>
  <c r="U414" i="22"/>
  <c r="U8" i="22"/>
  <c r="U134" i="22"/>
  <c r="U498" i="22"/>
  <c r="H71" i="17"/>
  <c r="G73" i="17"/>
  <c r="U1002" i="22"/>
  <c r="H73" i="17"/>
  <c r="G71" i="17"/>
  <c r="H107" i="17"/>
  <c r="G105" i="17"/>
  <c r="H104" i="17"/>
  <c r="G103" i="17"/>
  <c r="U302" i="22"/>
  <c r="U64" i="22"/>
  <c r="U162" i="22"/>
  <c r="U470" i="22"/>
  <c r="U232" i="22"/>
  <c r="U540" i="22"/>
  <c r="U260" i="22"/>
  <c r="U946" i="18"/>
  <c r="U1086" i="22"/>
  <c r="U386" i="18"/>
  <c r="U820" i="18"/>
  <c r="H87" i="17"/>
  <c r="G86" i="17"/>
  <c r="W210" i="17"/>
  <c r="X210" i="17"/>
  <c r="H85" i="17"/>
  <c r="G89" i="17"/>
  <c r="G122" i="17"/>
  <c r="G121" i="17"/>
  <c r="G88" i="17"/>
  <c r="H121" i="17"/>
  <c r="G120" i="17"/>
  <c r="H89" i="17"/>
  <c r="G85" i="17"/>
  <c r="U554" i="22"/>
  <c r="U540" i="18"/>
  <c r="U736" i="22"/>
  <c r="U764" i="22"/>
  <c r="U652" i="22"/>
  <c r="U708" i="22"/>
  <c r="AF323" i="17"/>
  <c r="U876" i="22"/>
  <c r="U596" i="18"/>
  <c r="K134" i="18"/>
  <c r="X121" i="17"/>
  <c r="K372" i="18"/>
  <c r="H456" i="18"/>
  <c r="W512" i="17"/>
  <c r="H246" i="18"/>
  <c r="W243" i="17"/>
  <c r="K218" i="18"/>
  <c r="X209" i="17"/>
  <c r="K246" i="18"/>
  <c r="X243" i="17"/>
  <c r="H358" i="18"/>
  <c r="W373" i="17"/>
  <c r="H274" i="18"/>
  <c r="K316" i="18"/>
  <c r="K358" i="18"/>
  <c r="X373" i="17"/>
  <c r="K302" i="18"/>
  <c r="X323" i="17"/>
  <c r="H218" i="18"/>
  <c r="W209" i="17"/>
  <c r="K64" i="18"/>
  <c r="X85" i="17"/>
  <c r="H414" i="18"/>
  <c r="K442" i="18"/>
  <c r="X511" i="17"/>
  <c r="H148" i="18"/>
  <c r="H526" i="18"/>
  <c r="W580" i="17"/>
  <c r="K484" i="18"/>
  <c r="X563" i="17"/>
  <c r="H232" i="18"/>
  <c r="W236" i="17"/>
  <c r="H288" i="18"/>
  <c r="W322" i="17"/>
  <c r="AF579" i="17"/>
  <c r="H134" i="18"/>
  <c r="W121" i="17"/>
  <c r="H498" i="18"/>
  <c r="W578" i="17"/>
  <c r="K330" i="18"/>
  <c r="X371" i="17"/>
  <c r="H162" i="18"/>
  <c r="K260" i="18"/>
  <c r="X244" i="17"/>
  <c r="H64" i="18"/>
  <c r="W85" i="17"/>
  <c r="K36" i="18"/>
  <c r="K512" i="18"/>
  <c r="X579" i="17"/>
  <c r="H190" i="18"/>
  <c r="K162" i="18"/>
  <c r="K190" i="18"/>
  <c r="H512" i="18"/>
  <c r="W579" i="17"/>
  <c r="H400" i="18"/>
  <c r="H50" i="18"/>
  <c r="K400" i="18"/>
  <c r="K274" i="18"/>
  <c r="K120" i="18"/>
  <c r="X120" i="17"/>
  <c r="H106" i="18"/>
  <c r="W119" i="17"/>
  <c r="K456" i="18"/>
  <c r="X512" i="17"/>
  <c r="K428" i="18"/>
  <c r="X454" i="17"/>
  <c r="K470" i="18"/>
  <c r="X562" i="17"/>
  <c r="K414" i="18"/>
  <c r="K232" i="18"/>
  <c r="X236" i="17"/>
  <c r="H204" i="18"/>
  <c r="H176" i="18"/>
  <c r="K92" i="18"/>
  <c r="X87" i="17"/>
  <c r="AF583" i="17"/>
  <c r="AF580" i="17"/>
  <c r="AF565" i="17"/>
  <c r="AF582" i="17"/>
  <c r="AF578" i="17"/>
  <c r="AF563" i="17"/>
  <c r="AF562" i="17"/>
  <c r="AF581" i="17"/>
  <c r="K106" i="18"/>
  <c r="X119" i="17"/>
  <c r="H372" i="18"/>
  <c r="K22" i="18"/>
  <c r="H470" i="18"/>
  <c r="W562" i="17"/>
  <c r="H442" i="18"/>
  <c r="W511" i="17"/>
  <c r="K344" i="18"/>
  <c r="X372" i="17"/>
  <c r="K288" i="18"/>
  <c r="X322" i="17"/>
  <c r="H22" i="18"/>
  <c r="H78" i="18"/>
  <c r="W86" i="17"/>
  <c r="K50" i="18"/>
  <c r="K78" i="18"/>
  <c r="X86" i="17"/>
  <c r="H344" i="18"/>
  <c r="W372" i="17"/>
  <c r="H36" i="18"/>
  <c r="H330" i="18"/>
  <c r="W371" i="17"/>
  <c r="H302" i="18"/>
  <c r="W323" i="17"/>
  <c r="H316" i="18"/>
  <c r="K176" i="18"/>
  <c r="H484" i="18"/>
  <c r="W563" i="17"/>
  <c r="H260" i="18"/>
  <c r="W244" i="17"/>
  <c r="K204" i="18"/>
  <c r="H428" i="18"/>
  <c r="K148" i="18"/>
  <c r="H120" i="18"/>
  <c r="W120" i="17"/>
  <c r="K526" i="18"/>
  <c r="X580" i="17"/>
  <c r="K498" i="18"/>
  <c r="X578" i="17"/>
  <c r="H92" i="18"/>
  <c r="W87" i="17"/>
  <c r="U512" i="22"/>
  <c r="U106" i="22"/>
  <c r="U442" i="22"/>
  <c r="U120" i="22"/>
  <c r="U148" i="22"/>
  <c r="U428" i="22"/>
  <c r="U176" i="22"/>
  <c r="U50" i="22"/>
  <c r="U344" i="22"/>
  <c r="B953" i="18"/>
  <c r="B785" i="18"/>
  <c r="B785" i="22"/>
  <c r="B715" i="22"/>
  <c r="B701" i="22"/>
  <c r="D471" i="17"/>
  <c r="D463" i="17"/>
  <c r="D515" i="17"/>
  <c r="D498" i="17"/>
  <c r="D441" i="17"/>
  <c r="D309" i="17"/>
  <c r="D326" i="17"/>
  <c r="AI168" i="17"/>
  <c r="AJ168" i="17"/>
  <c r="AI169" i="17"/>
  <c r="AJ169" i="17"/>
  <c r="AI170" i="17"/>
  <c r="AJ170" i="17"/>
  <c r="AI171" i="17"/>
  <c r="AJ171" i="17"/>
  <c r="V141" i="17"/>
  <c r="U141" i="17"/>
  <c r="V140" i="17"/>
  <c r="U140" i="17"/>
  <c r="A140" i="17" s="1"/>
  <c r="AJ139" i="17"/>
  <c r="AI139" i="17"/>
  <c r="V139" i="17"/>
  <c r="U139" i="17"/>
  <c r="A139" i="17" s="1"/>
  <c r="AJ138" i="17"/>
  <c r="AI138" i="17"/>
  <c r="V138" i="17"/>
  <c r="U138" i="17"/>
  <c r="A138" i="17" s="1"/>
  <c r="AJ137" i="17"/>
  <c r="AI137" i="17"/>
  <c r="V137" i="17"/>
  <c r="U137" i="17"/>
  <c r="A137" i="17" s="1"/>
  <c r="AJ136" i="17"/>
  <c r="AI136" i="17"/>
  <c r="V136" i="17"/>
  <c r="U136" i="17"/>
  <c r="A136" i="17" s="1"/>
  <c r="Q63" i="17"/>
  <c r="R63" i="17"/>
  <c r="E60" i="17"/>
  <c r="F60" i="17"/>
  <c r="G61" i="17"/>
  <c r="H61" i="17"/>
  <c r="I62" i="17"/>
  <c r="J62" i="17"/>
  <c r="E63" i="17"/>
  <c r="G63" i="17"/>
  <c r="I63" i="17"/>
  <c r="F63" i="17"/>
  <c r="H63" i="17"/>
  <c r="J63" i="17"/>
  <c r="X65" i="17"/>
  <c r="W65" i="17"/>
  <c r="V65" i="17"/>
  <c r="U65" i="17"/>
  <c r="V64" i="17"/>
  <c r="U64" i="17"/>
  <c r="AJ63" i="17"/>
  <c r="AI63" i="17"/>
  <c r="X63" i="17"/>
  <c r="W63" i="17"/>
  <c r="V63" i="17"/>
  <c r="U63" i="17"/>
  <c r="AJ62" i="17"/>
  <c r="AI62" i="17"/>
  <c r="V62" i="17"/>
  <c r="U62" i="17"/>
  <c r="AJ61" i="17"/>
  <c r="AI61" i="17"/>
  <c r="V61" i="17"/>
  <c r="U61" i="17"/>
  <c r="AJ60" i="17"/>
  <c r="AI60" i="17"/>
  <c r="X60" i="17"/>
  <c r="W60" i="17"/>
  <c r="V60" i="17"/>
  <c r="U60" i="17"/>
  <c r="X7" i="17"/>
  <c r="W7" i="17"/>
  <c r="V7" i="17"/>
  <c r="U7" i="17"/>
  <c r="V6" i="17"/>
  <c r="U6" i="17"/>
  <c r="AJ5" i="17"/>
  <c r="AI5" i="17"/>
  <c r="I5" i="17"/>
  <c r="J5" i="17"/>
  <c r="G5" i="17"/>
  <c r="H5" i="17"/>
  <c r="E5" i="17"/>
  <c r="F5" i="17"/>
  <c r="X5" i="17"/>
  <c r="W5" i="17"/>
  <c r="V5" i="17"/>
  <c r="U5" i="17"/>
  <c r="Q5" i="17"/>
  <c r="AJ4" i="17"/>
  <c r="AI4" i="17"/>
  <c r="I4" i="17"/>
  <c r="J4" i="17"/>
  <c r="V4" i="17"/>
  <c r="U4" i="17"/>
  <c r="AJ3" i="17"/>
  <c r="AI3" i="17"/>
  <c r="G3" i="17"/>
  <c r="H3" i="17"/>
  <c r="V3" i="17"/>
  <c r="U3" i="17"/>
  <c r="AJ2" i="17"/>
  <c r="AI2" i="17"/>
  <c r="E2" i="17"/>
  <c r="F2" i="17"/>
  <c r="X2" i="17"/>
  <c r="W2" i="17"/>
  <c r="V2" i="17"/>
  <c r="U2" i="17"/>
  <c r="Q55" i="17"/>
  <c r="R55" i="17"/>
  <c r="E52" i="17"/>
  <c r="F52" i="17"/>
  <c r="G53" i="17"/>
  <c r="H53" i="17"/>
  <c r="I54" i="17"/>
  <c r="J54" i="17"/>
  <c r="E55" i="17"/>
  <c r="G55" i="17"/>
  <c r="I55" i="17"/>
  <c r="F55" i="17"/>
  <c r="H55" i="17"/>
  <c r="J55" i="17"/>
  <c r="X57" i="17"/>
  <c r="W57" i="17"/>
  <c r="V57" i="17"/>
  <c r="U57" i="17"/>
  <c r="V56" i="17"/>
  <c r="U56" i="17"/>
  <c r="AJ55" i="17"/>
  <c r="AI55" i="17"/>
  <c r="X55" i="17"/>
  <c r="W55" i="17"/>
  <c r="V55" i="17"/>
  <c r="U55" i="17"/>
  <c r="AJ54" i="17"/>
  <c r="AI54" i="17"/>
  <c r="V54" i="17"/>
  <c r="U54" i="17"/>
  <c r="AJ53" i="17"/>
  <c r="AI53" i="17"/>
  <c r="V53" i="17"/>
  <c r="U53" i="17"/>
  <c r="AJ52" i="17"/>
  <c r="AI52" i="17"/>
  <c r="X52" i="17"/>
  <c r="W52" i="17"/>
  <c r="V52" i="17"/>
  <c r="U52" i="17"/>
  <c r="X417" i="17"/>
  <c r="W417" i="17"/>
  <c r="V417" i="17"/>
  <c r="U417" i="17"/>
  <c r="V416" i="17"/>
  <c r="U416" i="17"/>
  <c r="AJ415" i="17"/>
  <c r="AI415" i="17"/>
  <c r="I415" i="17"/>
  <c r="J415" i="17"/>
  <c r="G415" i="17"/>
  <c r="H415" i="17"/>
  <c r="E415" i="17"/>
  <c r="F415" i="17"/>
  <c r="X415" i="17"/>
  <c r="W415" i="17"/>
  <c r="V415" i="17"/>
  <c r="U415" i="17"/>
  <c r="Q415" i="17"/>
  <c r="R415" i="17"/>
  <c r="AJ414" i="17"/>
  <c r="AI414" i="17"/>
  <c r="I414" i="17"/>
  <c r="J414" i="17"/>
  <c r="V414" i="17"/>
  <c r="U414" i="17"/>
  <c r="AJ413" i="17"/>
  <c r="AI413" i="17"/>
  <c r="G413" i="17"/>
  <c r="H413" i="17"/>
  <c r="V413" i="17"/>
  <c r="U413" i="17"/>
  <c r="AJ412" i="17"/>
  <c r="AI412" i="17"/>
  <c r="E412" i="17"/>
  <c r="F412" i="17"/>
  <c r="X412" i="17"/>
  <c r="W412" i="17"/>
  <c r="V412" i="17"/>
  <c r="U412" i="17"/>
  <c r="X343" i="17"/>
  <c r="W343" i="17"/>
  <c r="V343" i="17"/>
  <c r="U343" i="17"/>
  <c r="V342" i="17"/>
  <c r="U342" i="17"/>
  <c r="AJ341" i="17"/>
  <c r="AI341" i="17"/>
  <c r="I341" i="17"/>
  <c r="J341" i="17"/>
  <c r="G341" i="17"/>
  <c r="H341" i="17"/>
  <c r="E341" i="17"/>
  <c r="F341" i="17"/>
  <c r="X341" i="17"/>
  <c r="W341" i="17"/>
  <c r="V341" i="17"/>
  <c r="U341" i="17"/>
  <c r="Q341" i="17"/>
  <c r="R341" i="17"/>
  <c r="AJ340" i="17"/>
  <c r="AI340" i="17"/>
  <c r="I340" i="17"/>
  <c r="J340" i="17"/>
  <c r="V340" i="17"/>
  <c r="U340" i="17"/>
  <c r="AJ339" i="17"/>
  <c r="AI339" i="17"/>
  <c r="G339" i="17"/>
  <c r="H339" i="17"/>
  <c r="V339" i="17"/>
  <c r="U339" i="17"/>
  <c r="AJ338" i="17"/>
  <c r="AI338" i="17"/>
  <c r="E338" i="17"/>
  <c r="F338" i="17"/>
  <c r="X338" i="17"/>
  <c r="W338" i="17"/>
  <c r="V338" i="17"/>
  <c r="U338" i="17"/>
  <c r="Q298" i="17"/>
  <c r="R298" i="17"/>
  <c r="Q299" i="17"/>
  <c r="R299" i="17"/>
  <c r="E296" i="17"/>
  <c r="G296" i="17"/>
  <c r="F296" i="17"/>
  <c r="H296" i="17"/>
  <c r="E297" i="17"/>
  <c r="G297" i="17"/>
  <c r="F297" i="17"/>
  <c r="H297" i="17"/>
  <c r="E298" i="17"/>
  <c r="G298" i="17"/>
  <c r="I298" i="17"/>
  <c r="F298" i="17"/>
  <c r="H298" i="17"/>
  <c r="J298" i="17"/>
  <c r="E299" i="17"/>
  <c r="G299" i="17"/>
  <c r="I299" i="17"/>
  <c r="F299" i="17"/>
  <c r="H299" i="17"/>
  <c r="J299" i="17"/>
  <c r="X301" i="17"/>
  <c r="W301" i="17"/>
  <c r="V301" i="17"/>
  <c r="U301" i="17"/>
  <c r="V300" i="17"/>
  <c r="U300" i="17"/>
  <c r="AJ299" i="17"/>
  <c r="AI299" i="17"/>
  <c r="X299" i="17"/>
  <c r="W299" i="17"/>
  <c r="V299" i="17"/>
  <c r="U299" i="17"/>
  <c r="AJ298" i="17"/>
  <c r="AI298" i="17"/>
  <c r="X298" i="17"/>
  <c r="W298" i="17"/>
  <c r="V298" i="17"/>
  <c r="U298" i="17"/>
  <c r="AJ297" i="17"/>
  <c r="AI297" i="17"/>
  <c r="X297" i="17"/>
  <c r="W297" i="17"/>
  <c r="V297" i="17"/>
  <c r="U297" i="17"/>
  <c r="AJ296" i="17"/>
  <c r="AI296" i="17"/>
  <c r="X296" i="17"/>
  <c r="W296" i="17"/>
  <c r="V296" i="17"/>
  <c r="U296" i="17"/>
  <c r="X293" i="17"/>
  <c r="W293" i="17"/>
  <c r="V293" i="17"/>
  <c r="U293" i="17"/>
  <c r="V292" i="17"/>
  <c r="U292" i="17"/>
  <c r="AJ291" i="17"/>
  <c r="AI291" i="17"/>
  <c r="I291" i="17"/>
  <c r="J291" i="17"/>
  <c r="G291" i="17"/>
  <c r="H291" i="17"/>
  <c r="E291" i="17"/>
  <c r="F291" i="17"/>
  <c r="X291" i="17"/>
  <c r="W291" i="17"/>
  <c r="V291" i="17"/>
  <c r="U291" i="17"/>
  <c r="Q291" i="17"/>
  <c r="R291" i="17"/>
  <c r="AJ290" i="17"/>
  <c r="AI290" i="17"/>
  <c r="I290" i="17"/>
  <c r="J290" i="17"/>
  <c r="G290" i="17"/>
  <c r="H290" i="17"/>
  <c r="E290" i="17"/>
  <c r="F290" i="17"/>
  <c r="X290" i="17"/>
  <c r="W290" i="17"/>
  <c r="V290" i="17"/>
  <c r="U290" i="17"/>
  <c r="Q290" i="17"/>
  <c r="R290" i="17"/>
  <c r="AJ289" i="17"/>
  <c r="AI289" i="17"/>
  <c r="G289" i="17"/>
  <c r="H289" i="17"/>
  <c r="E289" i="17"/>
  <c r="F289" i="17"/>
  <c r="X289" i="17"/>
  <c r="W289" i="17"/>
  <c r="V289" i="17"/>
  <c r="U289" i="17"/>
  <c r="AJ288" i="17"/>
  <c r="AI288" i="17"/>
  <c r="G288" i="17"/>
  <c r="H288" i="17"/>
  <c r="E288" i="17"/>
  <c r="F288" i="17"/>
  <c r="X288" i="17"/>
  <c r="W288" i="17"/>
  <c r="V288" i="17"/>
  <c r="U288" i="17"/>
  <c r="V285" i="17"/>
  <c r="U285" i="17"/>
  <c r="V284" i="17"/>
  <c r="U284" i="17"/>
  <c r="V283" i="17"/>
  <c r="U283" i="17"/>
  <c r="V282" i="17"/>
  <c r="U282" i="17"/>
  <c r="V281" i="17"/>
  <c r="U281" i="17"/>
  <c r="V280" i="17"/>
  <c r="U280" i="17"/>
  <c r="V279" i="17"/>
  <c r="U279" i="17"/>
  <c r="V278" i="17"/>
  <c r="U278" i="17"/>
  <c r="V277" i="17"/>
  <c r="U277" i="17"/>
  <c r="V276" i="17"/>
  <c r="U276" i="17"/>
  <c r="V275" i="17"/>
  <c r="U275" i="17"/>
  <c r="V274" i="17"/>
  <c r="U274" i="17"/>
  <c r="V273" i="17"/>
  <c r="U273" i="17"/>
  <c r="V272" i="17"/>
  <c r="U272" i="17"/>
  <c r="V271" i="17"/>
  <c r="U271" i="17"/>
  <c r="V268" i="17"/>
  <c r="U268" i="17"/>
  <c r="V267" i="17"/>
  <c r="U267" i="17"/>
  <c r="V266" i="17"/>
  <c r="U266" i="17"/>
  <c r="V265" i="17"/>
  <c r="U265" i="17"/>
  <c r="V264" i="17"/>
  <c r="U264" i="17"/>
  <c r="V263" i="17"/>
  <c r="U263" i="17"/>
  <c r="V262" i="17"/>
  <c r="U262" i="17"/>
  <c r="V261" i="17"/>
  <c r="U261" i="17"/>
  <c r="V260" i="17"/>
  <c r="U260" i="17"/>
  <c r="V259" i="17"/>
  <c r="U259" i="17"/>
  <c r="V258" i="17"/>
  <c r="U258" i="17"/>
  <c r="V257" i="17"/>
  <c r="U257" i="17"/>
  <c r="V256" i="17"/>
  <c r="U256" i="17"/>
  <c r="V255" i="17"/>
  <c r="U255" i="17"/>
  <c r="V254" i="17"/>
  <c r="U254" i="17"/>
  <c r="V181" i="17"/>
  <c r="U181" i="17"/>
  <c r="V180" i="17"/>
  <c r="U180" i="17"/>
  <c r="AJ179" i="17"/>
  <c r="AI179" i="17"/>
  <c r="V179" i="17"/>
  <c r="U179" i="17"/>
  <c r="AJ178" i="17"/>
  <c r="AI178" i="17"/>
  <c r="V178" i="17"/>
  <c r="U178" i="17"/>
  <c r="AJ177" i="17"/>
  <c r="AI177" i="17"/>
  <c r="V177" i="17"/>
  <c r="U177" i="17"/>
  <c r="AJ176" i="17"/>
  <c r="AI176" i="17"/>
  <c r="V176" i="17"/>
  <c r="U176" i="17"/>
  <c r="X189" i="17"/>
  <c r="W189" i="17"/>
  <c r="V189" i="17"/>
  <c r="U189" i="17"/>
  <c r="V188" i="17"/>
  <c r="U188" i="17"/>
  <c r="AJ187" i="17"/>
  <c r="AI187" i="17"/>
  <c r="I187" i="17"/>
  <c r="J187" i="17"/>
  <c r="G187" i="17"/>
  <c r="H187" i="17"/>
  <c r="E187" i="17"/>
  <c r="F187" i="17"/>
  <c r="X187" i="17"/>
  <c r="W187" i="17"/>
  <c r="V187" i="17"/>
  <c r="U187" i="17"/>
  <c r="Q187" i="17"/>
  <c r="R187" i="17"/>
  <c r="AJ186" i="17"/>
  <c r="AI186" i="17"/>
  <c r="I186" i="17"/>
  <c r="J186" i="17"/>
  <c r="G186" i="17"/>
  <c r="H186" i="17"/>
  <c r="E186" i="17"/>
  <c r="F186" i="17"/>
  <c r="X186" i="17"/>
  <c r="W186" i="17"/>
  <c r="V186" i="17"/>
  <c r="U186" i="17"/>
  <c r="Q186" i="17"/>
  <c r="R186" i="17"/>
  <c r="AJ185" i="17"/>
  <c r="AI185" i="17"/>
  <c r="G185" i="17"/>
  <c r="H185" i="17"/>
  <c r="E185" i="17"/>
  <c r="F185" i="17"/>
  <c r="X185" i="17"/>
  <c r="W185" i="17"/>
  <c r="V185" i="17"/>
  <c r="U185" i="17"/>
  <c r="AJ184" i="17"/>
  <c r="AI184" i="17"/>
  <c r="G184" i="17"/>
  <c r="H184" i="17"/>
  <c r="E184" i="17"/>
  <c r="F184" i="17"/>
  <c r="X184" i="17"/>
  <c r="W184" i="17"/>
  <c r="V184" i="17"/>
  <c r="U184" i="17"/>
  <c r="X24" i="17"/>
  <c r="W24" i="17"/>
  <c r="X22" i="17"/>
  <c r="W22" i="17"/>
  <c r="X19" i="17"/>
  <c r="W19" i="17"/>
  <c r="X33" i="17"/>
  <c r="W33" i="17"/>
  <c r="X31" i="17"/>
  <c r="W31" i="17"/>
  <c r="X28" i="17"/>
  <c r="W28" i="17"/>
  <c r="W41" i="17"/>
  <c r="X39" i="17"/>
  <c r="W39" i="17"/>
  <c r="X36" i="17"/>
  <c r="W36" i="17"/>
  <c r="X49" i="17"/>
  <c r="W49" i="17"/>
  <c r="X47" i="17"/>
  <c r="W47" i="17"/>
  <c r="X44" i="17"/>
  <c r="W44" i="17"/>
  <c r="W153" i="17"/>
  <c r="X152" i="17"/>
  <c r="W152" i="17"/>
  <c r="X160" i="17"/>
  <c r="W161" i="17"/>
  <c r="X161" i="17"/>
  <c r="V149" i="17"/>
  <c r="U149" i="17"/>
  <c r="V148" i="17"/>
  <c r="U148" i="17"/>
  <c r="AJ147" i="17"/>
  <c r="AI147" i="17"/>
  <c r="V147" i="17"/>
  <c r="U147" i="17"/>
  <c r="AJ146" i="17"/>
  <c r="AI146" i="17"/>
  <c r="V146" i="17"/>
  <c r="U146" i="17"/>
  <c r="AJ145" i="17"/>
  <c r="AI145" i="17"/>
  <c r="V145" i="17"/>
  <c r="U145" i="17"/>
  <c r="AJ144" i="17"/>
  <c r="AI144" i="17"/>
  <c r="V144" i="17"/>
  <c r="U144" i="17"/>
  <c r="Q13" i="17"/>
  <c r="R13" i="17"/>
  <c r="E10" i="17"/>
  <c r="F10" i="17"/>
  <c r="G11" i="17"/>
  <c r="H11" i="17"/>
  <c r="I12" i="17"/>
  <c r="J12" i="17"/>
  <c r="E13" i="17"/>
  <c r="G13" i="17"/>
  <c r="I13" i="17"/>
  <c r="F13" i="17"/>
  <c r="H13" i="17"/>
  <c r="J13" i="17"/>
  <c r="X15" i="17"/>
  <c r="W15" i="17"/>
  <c r="V15" i="17"/>
  <c r="U15" i="17"/>
  <c r="V14" i="17"/>
  <c r="U14" i="17"/>
  <c r="X13" i="17"/>
  <c r="W13" i="17"/>
  <c r="V13" i="17"/>
  <c r="U13" i="17"/>
  <c r="V12" i="17"/>
  <c r="U12" i="17"/>
  <c r="V11" i="17"/>
  <c r="U11" i="17"/>
  <c r="X10" i="17"/>
  <c r="W10" i="17"/>
  <c r="V10" i="17"/>
  <c r="U10" i="17"/>
  <c r="Q10" i="18"/>
  <c r="R10" i="18"/>
  <c r="Q11" i="18"/>
  <c r="R11" i="18"/>
  <c r="Q12" i="18"/>
  <c r="R12" i="18"/>
  <c r="P10" i="18"/>
  <c r="P11" i="18"/>
  <c r="P12" i="18"/>
  <c r="O10" i="18"/>
  <c r="O11" i="18"/>
  <c r="O12" i="18"/>
  <c r="X433" i="17"/>
  <c r="W433" i="17"/>
  <c r="V433" i="17"/>
  <c r="U433" i="17"/>
  <c r="V432" i="17"/>
  <c r="U432" i="17"/>
  <c r="AJ431" i="17"/>
  <c r="AI431" i="17"/>
  <c r="I431" i="17"/>
  <c r="J431" i="17"/>
  <c r="G431" i="17"/>
  <c r="H431" i="17"/>
  <c r="E431" i="17"/>
  <c r="F431" i="17"/>
  <c r="X431" i="17"/>
  <c r="W431" i="17"/>
  <c r="V431" i="17"/>
  <c r="U431" i="17"/>
  <c r="Q431" i="17"/>
  <c r="R431" i="17"/>
  <c r="AJ430" i="17"/>
  <c r="AI430" i="17"/>
  <c r="I430" i="17"/>
  <c r="J430" i="17"/>
  <c r="V430" i="17"/>
  <c r="U430" i="17"/>
  <c r="AJ429" i="17"/>
  <c r="AI429" i="17"/>
  <c r="G429" i="17"/>
  <c r="H429" i="17"/>
  <c r="V429" i="17"/>
  <c r="U429" i="17"/>
  <c r="AJ428" i="17"/>
  <c r="AI428" i="17"/>
  <c r="E428" i="17"/>
  <c r="F428" i="17"/>
  <c r="X428" i="17"/>
  <c r="W428" i="17"/>
  <c r="V428" i="17"/>
  <c r="U428" i="17"/>
  <c r="X425" i="17"/>
  <c r="W425" i="17"/>
  <c r="V425" i="17"/>
  <c r="U425" i="17"/>
  <c r="V424" i="17"/>
  <c r="U424" i="17"/>
  <c r="AJ423" i="17"/>
  <c r="AI423" i="17"/>
  <c r="I423" i="17"/>
  <c r="J423" i="17"/>
  <c r="G423" i="17"/>
  <c r="H423" i="17"/>
  <c r="E423" i="17"/>
  <c r="F423" i="17"/>
  <c r="X423" i="17"/>
  <c r="W423" i="17"/>
  <c r="V423" i="17"/>
  <c r="U423" i="17"/>
  <c r="Q423" i="17"/>
  <c r="R423" i="17"/>
  <c r="AJ422" i="17"/>
  <c r="AI422" i="17"/>
  <c r="I422" i="17"/>
  <c r="J422" i="17"/>
  <c r="V422" i="17"/>
  <c r="U422" i="17"/>
  <c r="AJ421" i="17"/>
  <c r="AI421" i="17"/>
  <c r="G421" i="17"/>
  <c r="H421" i="17"/>
  <c r="V421" i="17"/>
  <c r="U421" i="17"/>
  <c r="AJ420" i="17"/>
  <c r="AI420" i="17"/>
  <c r="E420" i="17"/>
  <c r="F420" i="17"/>
  <c r="X420" i="17"/>
  <c r="W420" i="17"/>
  <c r="V420" i="17"/>
  <c r="U420" i="17"/>
  <c r="X409" i="17"/>
  <c r="W409" i="17"/>
  <c r="V409" i="17"/>
  <c r="U409" i="17"/>
  <c r="V408" i="17"/>
  <c r="U408" i="17"/>
  <c r="AJ407" i="17"/>
  <c r="AI407" i="17"/>
  <c r="I407" i="17"/>
  <c r="J407" i="17"/>
  <c r="G407" i="17"/>
  <c r="H407" i="17"/>
  <c r="E407" i="17"/>
  <c r="F407" i="17"/>
  <c r="X407" i="17"/>
  <c r="W407" i="17"/>
  <c r="V407" i="17"/>
  <c r="U407" i="17"/>
  <c r="Q407" i="17"/>
  <c r="R407" i="17"/>
  <c r="AJ406" i="17"/>
  <c r="AI406" i="17"/>
  <c r="I406" i="17"/>
  <c r="J406" i="17"/>
  <c r="V406" i="17"/>
  <c r="U406" i="17"/>
  <c r="AJ405" i="17"/>
  <c r="AI405" i="17"/>
  <c r="G405" i="17"/>
  <c r="H405" i="17"/>
  <c r="V405" i="17"/>
  <c r="U405" i="17"/>
  <c r="AJ404" i="17"/>
  <c r="AI404" i="17"/>
  <c r="E404" i="17"/>
  <c r="F404" i="17"/>
  <c r="X404" i="17"/>
  <c r="W404" i="17"/>
  <c r="V404" i="17"/>
  <c r="U404" i="17"/>
  <c r="X401" i="17"/>
  <c r="W401" i="17"/>
  <c r="V401" i="17"/>
  <c r="U401" i="17"/>
  <c r="V400" i="17"/>
  <c r="U400" i="17"/>
  <c r="AJ399" i="17"/>
  <c r="AI399" i="17"/>
  <c r="I399" i="17"/>
  <c r="J399" i="17"/>
  <c r="G399" i="17"/>
  <c r="H399" i="17"/>
  <c r="E399" i="17"/>
  <c r="F399" i="17"/>
  <c r="X399" i="17"/>
  <c r="W399" i="17"/>
  <c r="V399" i="17"/>
  <c r="U399" i="17"/>
  <c r="Q399" i="17"/>
  <c r="R399" i="17"/>
  <c r="AJ398" i="17"/>
  <c r="AI398" i="17"/>
  <c r="I398" i="17"/>
  <c r="J398" i="17"/>
  <c r="V398" i="17"/>
  <c r="U398" i="17"/>
  <c r="AJ397" i="17"/>
  <c r="AI397" i="17"/>
  <c r="G397" i="17"/>
  <c r="H397" i="17"/>
  <c r="V397" i="17"/>
  <c r="U397" i="17"/>
  <c r="AJ396" i="17"/>
  <c r="AI396" i="17"/>
  <c r="E396" i="17"/>
  <c r="F396" i="17"/>
  <c r="X396" i="17"/>
  <c r="W396" i="17"/>
  <c r="V396" i="17"/>
  <c r="U396" i="17"/>
  <c r="X393" i="17"/>
  <c r="W393" i="17"/>
  <c r="V393" i="17"/>
  <c r="U393" i="17"/>
  <c r="V392" i="17"/>
  <c r="U392" i="17"/>
  <c r="AJ391" i="17"/>
  <c r="AI391" i="17"/>
  <c r="I391" i="17"/>
  <c r="J391" i="17"/>
  <c r="G391" i="17"/>
  <c r="H391" i="17"/>
  <c r="E391" i="17"/>
  <c r="F391" i="17"/>
  <c r="X391" i="17"/>
  <c r="W391" i="17"/>
  <c r="V391" i="17"/>
  <c r="U391" i="17"/>
  <c r="Q391" i="17"/>
  <c r="R391" i="17"/>
  <c r="AJ390" i="17"/>
  <c r="AI390" i="17"/>
  <c r="I390" i="17"/>
  <c r="J390" i="17"/>
  <c r="V390" i="17"/>
  <c r="U390" i="17"/>
  <c r="AJ389" i="17"/>
  <c r="AI389" i="17"/>
  <c r="G389" i="17"/>
  <c r="H389" i="17"/>
  <c r="V389" i="17"/>
  <c r="U389" i="17"/>
  <c r="AJ388" i="17"/>
  <c r="AI388" i="17"/>
  <c r="E388" i="17"/>
  <c r="F388" i="17"/>
  <c r="X388" i="17"/>
  <c r="W388" i="17"/>
  <c r="V388" i="17"/>
  <c r="U388" i="17"/>
  <c r="X351" i="17"/>
  <c r="W351" i="17"/>
  <c r="V351" i="17"/>
  <c r="U351" i="17"/>
  <c r="V350" i="17"/>
  <c r="U350" i="17"/>
  <c r="AJ349" i="17"/>
  <c r="AI349" i="17"/>
  <c r="I349" i="17"/>
  <c r="J349" i="17"/>
  <c r="G349" i="17"/>
  <c r="H349" i="17"/>
  <c r="E349" i="17"/>
  <c r="F349" i="17"/>
  <c r="X349" i="17"/>
  <c r="W349" i="17"/>
  <c r="V349" i="17"/>
  <c r="U349" i="17"/>
  <c r="Q349" i="17"/>
  <c r="R349" i="17"/>
  <c r="AJ348" i="17"/>
  <c r="AI348" i="17"/>
  <c r="I348" i="17"/>
  <c r="J348" i="17"/>
  <c r="V348" i="17"/>
  <c r="U348" i="17"/>
  <c r="AJ347" i="17"/>
  <c r="AI347" i="17"/>
  <c r="G347" i="17"/>
  <c r="H347" i="17"/>
  <c r="V347" i="17"/>
  <c r="U347" i="17"/>
  <c r="AJ346" i="17"/>
  <c r="AI346" i="17"/>
  <c r="E346" i="17"/>
  <c r="F346" i="17"/>
  <c r="X346" i="17"/>
  <c r="W346" i="17"/>
  <c r="V346" i="17"/>
  <c r="U346" i="17"/>
  <c r="V205" i="17"/>
  <c r="U205" i="17"/>
  <c r="V204" i="17"/>
  <c r="U204" i="17"/>
  <c r="AJ203" i="17"/>
  <c r="AI203" i="17"/>
  <c r="V203" i="17"/>
  <c r="U203" i="17"/>
  <c r="AJ202" i="17"/>
  <c r="AI202" i="17"/>
  <c r="V202" i="17"/>
  <c r="U202" i="17"/>
  <c r="AJ201" i="17"/>
  <c r="AI201" i="17"/>
  <c r="V201" i="17"/>
  <c r="U201" i="17"/>
  <c r="AJ200" i="17"/>
  <c r="AI200" i="17"/>
  <c r="V200" i="17"/>
  <c r="U200" i="17"/>
  <c r="X197" i="17"/>
  <c r="W197" i="17"/>
  <c r="V197" i="17"/>
  <c r="U197" i="17"/>
  <c r="V196" i="17"/>
  <c r="U196" i="17"/>
  <c r="AJ195" i="17"/>
  <c r="AI195" i="17"/>
  <c r="I195" i="17"/>
  <c r="J195" i="17"/>
  <c r="G195" i="17"/>
  <c r="H195" i="17"/>
  <c r="E195" i="17"/>
  <c r="F195" i="17"/>
  <c r="X195" i="17"/>
  <c r="W195" i="17"/>
  <c r="V195" i="17"/>
  <c r="U195" i="17"/>
  <c r="Q195" i="17"/>
  <c r="R195" i="17"/>
  <c r="AJ194" i="17"/>
  <c r="AI194" i="17"/>
  <c r="I194" i="17"/>
  <c r="J194" i="17"/>
  <c r="G194" i="17"/>
  <c r="H194" i="17"/>
  <c r="E194" i="17"/>
  <c r="F194" i="17"/>
  <c r="X194" i="17"/>
  <c r="W194" i="17"/>
  <c r="V194" i="17"/>
  <c r="U194" i="17"/>
  <c r="Q194" i="17"/>
  <c r="R194" i="17"/>
  <c r="AJ193" i="17"/>
  <c r="AI193" i="17"/>
  <c r="G193" i="17"/>
  <c r="H193" i="17"/>
  <c r="E193" i="17"/>
  <c r="F193" i="17"/>
  <c r="X193" i="17"/>
  <c r="W193" i="17"/>
  <c r="V193" i="17"/>
  <c r="U193" i="17"/>
  <c r="AJ192" i="17"/>
  <c r="AI192" i="17"/>
  <c r="G192" i="17"/>
  <c r="H192" i="17"/>
  <c r="E192" i="17"/>
  <c r="F192" i="17"/>
  <c r="X192" i="17"/>
  <c r="W192" i="17"/>
  <c r="V192" i="17"/>
  <c r="U192" i="17"/>
  <c r="V173" i="17"/>
  <c r="U173" i="17"/>
  <c r="V172" i="17"/>
  <c r="U172" i="17"/>
  <c r="V171" i="17"/>
  <c r="U171" i="17"/>
  <c r="V170" i="17"/>
  <c r="U170" i="17"/>
  <c r="V169" i="17"/>
  <c r="U169" i="17"/>
  <c r="V168" i="17"/>
  <c r="U168" i="17"/>
  <c r="AJ163" i="17"/>
  <c r="AI163" i="17"/>
  <c r="E163" i="17"/>
  <c r="F163" i="17"/>
  <c r="AJ162" i="17"/>
  <c r="AI162" i="17"/>
  <c r="AJ161" i="17"/>
  <c r="AI161" i="17"/>
  <c r="E161" i="17"/>
  <c r="F161" i="17"/>
  <c r="AJ160" i="17"/>
  <c r="AI160" i="17"/>
  <c r="E160" i="17"/>
  <c r="F160" i="17"/>
  <c r="AJ155" i="17"/>
  <c r="AI155" i="17"/>
  <c r="E155" i="17"/>
  <c r="AJ154" i="17"/>
  <c r="AI154" i="17"/>
  <c r="E154" i="17"/>
  <c r="AJ153" i="17"/>
  <c r="AI153" i="17"/>
  <c r="E153" i="17"/>
  <c r="AJ152" i="17"/>
  <c r="AI152" i="17"/>
  <c r="E152" i="17"/>
  <c r="F152" i="17"/>
  <c r="Q47" i="17"/>
  <c r="R47" i="17"/>
  <c r="E44" i="17"/>
  <c r="F44" i="17"/>
  <c r="G45" i="17"/>
  <c r="H45" i="17"/>
  <c r="I46" i="17"/>
  <c r="J46" i="17"/>
  <c r="E47" i="17"/>
  <c r="G47" i="17"/>
  <c r="I47" i="17"/>
  <c r="F47" i="17"/>
  <c r="H47" i="17"/>
  <c r="J47" i="17"/>
  <c r="V49" i="17"/>
  <c r="U49" i="17"/>
  <c r="V48" i="17"/>
  <c r="U48" i="17"/>
  <c r="AJ47" i="17"/>
  <c r="AI47" i="17"/>
  <c r="V47" i="17"/>
  <c r="U47" i="17"/>
  <c r="AJ46" i="17"/>
  <c r="AI46" i="17"/>
  <c r="V46" i="17"/>
  <c r="U46" i="17"/>
  <c r="AJ45" i="17"/>
  <c r="AI45" i="17"/>
  <c r="V45" i="17"/>
  <c r="U45" i="17"/>
  <c r="AJ44" i="17"/>
  <c r="AI44" i="17"/>
  <c r="V44" i="17"/>
  <c r="U44" i="17"/>
  <c r="Q39" i="17"/>
  <c r="R39" i="17"/>
  <c r="E36" i="17"/>
  <c r="F36" i="17"/>
  <c r="G37" i="17"/>
  <c r="H37" i="17"/>
  <c r="I38" i="17"/>
  <c r="J38" i="17"/>
  <c r="E39" i="17"/>
  <c r="G39" i="17"/>
  <c r="I39" i="17"/>
  <c r="F39" i="17"/>
  <c r="H39" i="17"/>
  <c r="J39" i="17"/>
  <c r="V41" i="17"/>
  <c r="U41" i="17"/>
  <c r="V40" i="17"/>
  <c r="U40" i="17"/>
  <c r="AJ39" i="17"/>
  <c r="AI39" i="17"/>
  <c r="V39" i="17"/>
  <c r="U39" i="17"/>
  <c r="AJ38" i="17"/>
  <c r="AI38" i="17"/>
  <c r="V38" i="17"/>
  <c r="U38" i="17"/>
  <c r="AJ37" i="17"/>
  <c r="AI37" i="17"/>
  <c r="V37" i="17"/>
  <c r="U37" i="17"/>
  <c r="AJ36" i="17"/>
  <c r="AI36" i="17"/>
  <c r="V36" i="17"/>
  <c r="U36" i="17"/>
  <c r="Q31" i="17"/>
  <c r="R31" i="17"/>
  <c r="E28" i="17"/>
  <c r="F28" i="17"/>
  <c r="G29" i="17"/>
  <c r="H29" i="17"/>
  <c r="I30" i="17"/>
  <c r="J30" i="17"/>
  <c r="E31" i="17"/>
  <c r="G31" i="17"/>
  <c r="I31" i="17"/>
  <c r="F31" i="17"/>
  <c r="H31" i="17"/>
  <c r="J31" i="17"/>
  <c r="V33" i="17"/>
  <c r="U33" i="17"/>
  <c r="V32" i="17"/>
  <c r="U32" i="17"/>
  <c r="AJ31" i="17"/>
  <c r="AI31" i="17"/>
  <c r="V31" i="17"/>
  <c r="U31" i="17"/>
  <c r="AJ30" i="17"/>
  <c r="AI30" i="17"/>
  <c r="V30" i="17"/>
  <c r="U30" i="17"/>
  <c r="AJ29" i="17"/>
  <c r="AI29" i="17"/>
  <c r="V29" i="17"/>
  <c r="U29" i="17"/>
  <c r="AJ28" i="17"/>
  <c r="AI28" i="17"/>
  <c r="V28" i="17"/>
  <c r="U28" i="17"/>
  <c r="Q22" i="17"/>
  <c r="R22" i="17"/>
  <c r="E19" i="17"/>
  <c r="F19" i="17"/>
  <c r="G20" i="17"/>
  <c r="H20" i="17"/>
  <c r="I21" i="17"/>
  <c r="J21" i="17"/>
  <c r="E22" i="17"/>
  <c r="G22" i="17"/>
  <c r="I22" i="17"/>
  <c r="F22" i="17"/>
  <c r="H22" i="17"/>
  <c r="J22" i="17"/>
  <c r="V24" i="17"/>
  <c r="U24" i="17"/>
  <c r="V23" i="17"/>
  <c r="U23" i="17"/>
  <c r="AJ22" i="17"/>
  <c r="AI22" i="17"/>
  <c r="V22" i="17"/>
  <c r="U22" i="17"/>
  <c r="AJ21" i="17"/>
  <c r="AI21" i="17"/>
  <c r="V21" i="17"/>
  <c r="U21" i="17"/>
  <c r="AJ20" i="17"/>
  <c r="AI20" i="17"/>
  <c r="V20" i="17"/>
  <c r="U20" i="17"/>
  <c r="AJ19" i="17"/>
  <c r="AI19" i="17"/>
  <c r="V19" i="17"/>
  <c r="U19" i="17"/>
  <c r="F453" i="17" l="1"/>
  <c r="AB136" i="17"/>
  <c r="AA136" i="17"/>
  <c r="AD136" i="17"/>
  <c r="X136" i="17" s="1"/>
  <c r="Y136" i="17"/>
  <c r="Z137" i="17"/>
  <c r="AD137" i="17"/>
  <c r="X137" i="17" s="1"/>
  <c r="AA137" i="17"/>
  <c r="Z136" i="17"/>
  <c r="AC137" i="17"/>
  <c r="W137" i="17" s="1"/>
  <c r="AB137" i="17"/>
  <c r="AC136" i="17"/>
  <c r="W136" i="17" s="1"/>
  <c r="Y137" i="17"/>
  <c r="AF375" i="17"/>
  <c r="AF73" i="17"/>
  <c r="AF530" i="17"/>
  <c r="E86" i="17"/>
  <c r="AF86" i="17" s="1"/>
  <c r="AF371" i="17"/>
  <c r="H119" i="17"/>
  <c r="AG119" i="17" s="1"/>
  <c r="U162" i="18"/>
  <c r="E121" i="17"/>
  <c r="H123" i="17"/>
  <c r="AG123" i="17" s="1"/>
  <c r="U344" i="18"/>
  <c r="H88" i="17"/>
  <c r="AG88" i="17" s="1"/>
  <c r="AF453" i="17"/>
  <c r="F456" i="17"/>
  <c r="AF456" i="17" s="1"/>
  <c r="AF89" i="17"/>
  <c r="U92" i="18"/>
  <c r="U260" i="18"/>
  <c r="U316" i="18"/>
  <c r="U36" i="18"/>
  <c r="U512" i="18"/>
  <c r="U64" i="18"/>
  <c r="E372" i="17"/>
  <c r="G124" i="17"/>
  <c r="AG124" i="17" s="1"/>
  <c r="F355" i="17"/>
  <c r="AF355" i="17" s="1"/>
  <c r="H86" i="17"/>
  <c r="AG86" i="17" s="1"/>
  <c r="G70" i="17"/>
  <c r="F71" i="17"/>
  <c r="AF71" i="17" s="1"/>
  <c r="A169" i="17"/>
  <c r="A171" i="17"/>
  <c r="W171" i="17" s="1"/>
  <c r="A173" i="17"/>
  <c r="A193" i="17"/>
  <c r="A194" i="17"/>
  <c r="A197" i="17"/>
  <c r="A200" i="17"/>
  <c r="A201" i="17"/>
  <c r="A202" i="17"/>
  <c r="A203" i="17"/>
  <c r="A204" i="17"/>
  <c r="A346" i="17"/>
  <c r="A347" i="17"/>
  <c r="A351" i="17"/>
  <c r="A388" i="17"/>
  <c r="A389" i="17"/>
  <c r="A393" i="17"/>
  <c r="A396" i="17"/>
  <c r="A397" i="17"/>
  <c r="W397" i="17" s="1"/>
  <c r="A401" i="17"/>
  <c r="A404" i="17"/>
  <c r="A405" i="17"/>
  <c r="A409" i="17"/>
  <c r="A420" i="17"/>
  <c r="A421" i="17"/>
  <c r="A425" i="17"/>
  <c r="A428" i="17"/>
  <c r="A429" i="17"/>
  <c r="A433" i="17"/>
  <c r="A10" i="17"/>
  <c r="A11" i="17"/>
  <c r="A13" i="17"/>
  <c r="A14" i="17"/>
  <c r="A144" i="17"/>
  <c r="A145" i="17"/>
  <c r="X145" i="17" s="1"/>
  <c r="A146" i="17"/>
  <c r="A147" i="17"/>
  <c r="A148" i="17"/>
  <c r="F124" i="17"/>
  <c r="AF123" i="17"/>
  <c r="F69" i="17"/>
  <c r="AF69" i="17" s="1"/>
  <c r="AF357" i="17"/>
  <c r="E88" i="17"/>
  <c r="AF88" i="17" s="1"/>
  <c r="F87" i="17"/>
  <c r="AF87" i="17" s="1"/>
  <c r="E237" i="17"/>
  <c r="AF237" i="17" s="1"/>
  <c r="AH291" i="17"/>
  <c r="AF437" i="17"/>
  <c r="H102" i="17"/>
  <c r="H70" i="17"/>
  <c r="AF70" i="17"/>
  <c r="AG72" i="17"/>
  <c r="B2325" i="22"/>
  <c r="F325" i="17"/>
  <c r="AF325" i="17" s="1"/>
  <c r="E322" i="17"/>
  <c r="AF322" i="17" s="1"/>
  <c r="H105" i="17"/>
  <c r="AG105" i="17" s="1"/>
  <c r="AF497" i="17"/>
  <c r="AF217" i="17"/>
  <c r="AF356" i="17"/>
  <c r="F372" i="17"/>
  <c r="E90" i="17"/>
  <c r="AF90" i="17" s="1"/>
  <c r="F85" i="17"/>
  <c r="AF85" i="17" s="1"/>
  <c r="A41" i="17"/>
  <c r="AF494" i="17"/>
  <c r="E244" i="17"/>
  <c r="AF236" i="17"/>
  <c r="F374" i="17"/>
  <c r="AF374" i="17" s="1"/>
  <c r="E373" i="17"/>
  <c r="AF373" i="17" s="1"/>
  <c r="F514" i="17"/>
  <c r="AF514" i="17" s="1"/>
  <c r="E245" i="17"/>
  <c r="AF245" i="17" s="1"/>
  <c r="F244" i="17"/>
  <c r="AF354" i="17"/>
  <c r="AF218" i="17"/>
  <c r="AG68" i="17"/>
  <c r="AF68" i="17"/>
  <c r="A33" i="17"/>
  <c r="AH30" i="17"/>
  <c r="A49" i="17"/>
  <c r="A168" i="17"/>
  <c r="X168" i="17" s="1"/>
  <c r="A170" i="17"/>
  <c r="H170" i="17" s="1"/>
  <c r="A172" i="17"/>
  <c r="A192" i="17"/>
  <c r="A195" i="17"/>
  <c r="A196" i="17"/>
  <c r="W196" i="17" s="1"/>
  <c r="A205" i="17"/>
  <c r="A348" i="17"/>
  <c r="A349" i="17"/>
  <c r="A350" i="17"/>
  <c r="A390" i="17"/>
  <c r="A391" i="17"/>
  <c r="A392" i="17"/>
  <c r="A398" i="17"/>
  <c r="A399" i="17"/>
  <c r="AF399" i="17"/>
  <c r="A400" i="17"/>
  <c r="A406" i="17"/>
  <c r="A407" i="17"/>
  <c r="AF407" i="17"/>
  <c r="A408" i="17"/>
  <c r="A422" i="17"/>
  <c r="A423" i="17"/>
  <c r="A424" i="17"/>
  <c r="A430" i="17"/>
  <c r="A431" i="17"/>
  <c r="A432" i="17"/>
  <c r="A12" i="17"/>
  <c r="A15" i="17"/>
  <c r="A149" i="17"/>
  <c r="A61" i="17"/>
  <c r="W61" i="17" s="1"/>
  <c r="A141" i="17"/>
  <c r="F511" i="17"/>
  <c r="AF511" i="17" s="1"/>
  <c r="X389" i="17"/>
  <c r="W389" i="17"/>
  <c r="W421" i="17"/>
  <c r="X144" i="17"/>
  <c r="W144" i="17"/>
  <c r="F145" i="17"/>
  <c r="G169" i="17"/>
  <c r="W145" i="17"/>
  <c r="F210" i="17"/>
  <c r="AF210" i="17" s="1"/>
  <c r="E209" i="17"/>
  <c r="AF209" i="17" s="1"/>
  <c r="E227" i="17"/>
  <c r="F224" i="17"/>
  <c r="F119" i="17"/>
  <c r="AF119" i="17" s="1"/>
  <c r="E124" i="17"/>
  <c r="AF358" i="17"/>
  <c r="X200" i="17"/>
  <c r="W200" i="17"/>
  <c r="W201" i="17"/>
  <c r="X201" i="17"/>
  <c r="A24" i="17"/>
  <c r="AH194" i="17"/>
  <c r="A184" i="17"/>
  <c r="A186" i="17"/>
  <c r="A177" i="17"/>
  <c r="A179" i="17"/>
  <c r="A181" i="17"/>
  <c r="A255" i="17"/>
  <c r="A257" i="17"/>
  <c r="A259" i="17"/>
  <c r="A261" i="17"/>
  <c r="A263" i="17"/>
  <c r="A265" i="17"/>
  <c r="A267" i="17"/>
  <c r="A271" i="17"/>
  <c r="A273" i="17"/>
  <c r="A275" i="17"/>
  <c r="A277" i="17"/>
  <c r="A279" i="17"/>
  <c r="A281" i="17"/>
  <c r="A283" i="17"/>
  <c r="A285" i="17"/>
  <c r="A288" i="17"/>
  <c r="A290" i="17"/>
  <c r="A297" i="17"/>
  <c r="A299" i="17"/>
  <c r="A301" i="17"/>
  <c r="A338" i="17"/>
  <c r="AF338" i="17"/>
  <c r="A339" i="17"/>
  <c r="A341" i="17"/>
  <c r="A342" i="17"/>
  <c r="A414" i="17"/>
  <c r="A417" i="17"/>
  <c r="A52" i="17"/>
  <c r="A54" i="17"/>
  <c r="A56" i="17"/>
  <c r="A3" i="17"/>
  <c r="AF63" i="17"/>
  <c r="AH62" i="17"/>
  <c r="X169" i="17"/>
  <c r="H169" i="17"/>
  <c r="F146" i="17"/>
  <c r="G102" i="17"/>
  <c r="E104" i="17"/>
  <c r="F105" i="17"/>
  <c r="AF72" i="17"/>
  <c r="F107" i="17"/>
  <c r="E102" i="17"/>
  <c r="AF440" i="17"/>
  <c r="X405" i="17"/>
  <c r="W405" i="17"/>
  <c r="AF308" i="17"/>
  <c r="F104" i="17"/>
  <c r="E105" i="17"/>
  <c r="E439" i="17"/>
  <c r="F438" i="17"/>
  <c r="F102" i="17"/>
  <c r="E107" i="17"/>
  <c r="E306" i="17"/>
  <c r="F307" i="17"/>
  <c r="E106" i="17"/>
  <c r="F103" i="17"/>
  <c r="F454" i="17"/>
  <c r="AF454" i="17" s="1"/>
  <c r="E455" i="17"/>
  <c r="AF455" i="17" s="1"/>
  <c r="E495" i="17"/>
  <c r="F496" i="17"/>
  <c r="A185" i="17"/>
  <c r="A187" i="17"/>
  <c r="A188" i="17"/>
  <c r="A189" i="17"/>
  <c r="A176" i="17"/>
  <c r="A178" i="17"/>
  <c r="A180" i="17"/>
  <c r="A254" i="17"/>
  <c r="A256" i="17"/>
  <c r="A258" i="17"/>
  <c r="A260" i="17"/>
  <c r="A262" i="17"/>
  <c r="A264" i="17"/>
  <c r="A266" i="17"/>
  <c r="A268" i="17"/>
  <c r="A272" i="17"/>
  <c r="A274" i="17"/>
  <c r="A276" i="17"/>
  <c r="A278" i="17"/>
  <c r="A280" i="17"/>
  <c r="A282" i="17"/>
  <c r="A284" i="17"/>
  <c r="A289" i="17"/>
  <c r="A291" i="17"/>
  <c r="A292" i="17"/>
  <c r="A293" i="17"/>
  <c r="A296" i="17"/>
  <c r="A298" i="17"/>
  <c r="A300" i="17"/>
  <c r="AG339" i="17"/>
  <c r="A340" i="17"/>
  <c r="A343" i="17"/>
  <c r="A412" i="17"/>
  <c r="A413" i="17"/>
  <c r="A415" i="17"/>
  <c r="A416" i="17"/>
  <c r="A57" i="17"/>
  <c r="A2" i="17"/>
  <c r="A6" i="17"/>
  <c r="X429" i="17"/>
  <c r="W429" i="17"/>
  <c r="X397" i="17"/>
  <c r="X171" i="17"/>
  <c r="E246" i="17"/>
  <c r="AF246" i="17" s="1"/>
  <c r="F243" i="17"/>
  <c r="AF243" i="17" s="1"/>
  <c r="E438" i="17"/>
  <c r="F439" i="17"/>
  <c r="AF305" i="17"/>
  <c r="F227" i="17"/>
  <c r="E224" i="17"/>
  <c r="F306" i="17"/>
  <c r="E307" i="17"/>
  <c r="E122" i="17"/>
  <c r="AF122" i="17" s="1"/>
  <c r="F121" i="17"/>
  <c r="AF121" i="17" s="1"/>
  <c r="AF359" i="17"/>
  <c r="F106" i="17"/>
  <c r="E103" i="17"/>
  <c r="E496" i="17"/>
  <c r="F495" i="17"/>
  <c r="B1905" i="18"/>
  <c r="B1821" i="18"/>
  <c r="B1765" i="22"/>
  <c r="B1569" i="18"/>
  <c r="B1443" i="18"/>
  <c r="B1317" i="18"/>
  <c r="B1303" i="18"/>
  <c r="B1527" i="22"/>
  <c r="B1639" i="22"/>
  <c r="B1303" i="22"/>
  <c r="B1415" i="22"/>
  <c r="V549" i="22"/>
  <c r="U428" i="18"/>
  <c r="W549" i="22"/>
  <c r="AG106" i="17"/>
  <c r="AG103" i="17"/>
  <c r="AG104" i="17"/>
  <c r="AG107" i="17"/>
  <c r="AG69" i="17"/>
  <c r="AG71" i="17"/>
  <c r="AG73" i="17"/>
  <c r="U498" i="18"/>
  <c r="U302" i="18"/>
  <c r="U442" i="18"/>
  <c r="U106" i="18"/>
  <c r="U232" i="18"/>
  <c r="U456" i="18"/>
  <c r="U134" i="18"/>
  <c r="V535" i="18"/>
  <c r="U470" i="18"/>
  <c r="U218" i="18"/>
  <c r="U484" i="18"/>
  <c r="U414" i="18"/>
  <c r="U274" i="18"/>
  <c r="AG85" i="17"/>
  <c r="W535" i="18"/>
  <c r="AG87" i="17"/>
  <c r="U176" i="18"/>
  <c r="U120" i="18"/>
  <c r="U330" i="18"/>
  <c r="U22" i="18"/>
  <c r="U372" i="18"/>
  <c r="U204" i="18"/>
  <c r="U50" i="18"/>
  <c r="AG121" i="17"/>
  <c r="W237" i="17"/>
  <c r="X237" i="17"/>
  <c r="AG122" i="17"/>
  <c r="AG120" i="17"/>
  <c r="AG90" i="17"/>
  <c r="G208" i="17"/>
  <c r="H210" i="17"/>
  <c r="H208" i="17"/>
  <c r="G210" i="17"/>
  <c r="AG89" i="17"/>
  <c r="R210" i="17"/>
  <c r="Q210" i="17"/>
  <c r="U400" i="18"/>
  <c r="U190" i="18"/>
  <c r="U288" i="18"/>
  <c r="U148" i="18"/>
  <c r="U246" i="18"/>
  <c r="U78" i="18"/>
  <c r="U526" i="18"/>
  <c r="U358" i="18"/>
  <c r="W2" i="22"/>
  <c r="V2" i="22"/>
  <c r="AF154" i="17"/>
  <c r="AH430" i="17"/>
  <c r="AG45" i="17"/>
  <c r="AH55" i="17"/>
  <c r="AF52" i="17"/>
  <c r="B967" i="18"/>
  <c r="B799" i="18"/>
  <c r="B967" i="22"/>
  <c r="B953" i="22"/>
  <c r="B883" i="22"/>
  <c r="B799" i="22"/>
  <c r="AF47" i="17"/>
  <c r="AH46" i="17"/>
  <c r="A63" i="17"/>
  <c r="A19" i="17"/>
  <c r="A20" i="17"/>
  <c r="A21" i="17"/>
  <c r="A22" i="17"/>
  <c r="A23" i="17"/>
  <c r="A28" i="17"/>
  <c r="A29" i="17"/>
  <c r="A30" i="17"/>
  <c r="AF44" i="17"/>
  <c r="AH422" i="17"/>
  <c r="AH187" i="17"/>
  <c r="AG341" i="17"/>
  <c r="AF412" i="17"/>
  <c r="AG415" i="17"/>
  <c r="A53" i="17"/>
  <c r="A55" i="17"/>
  <c r="AH63" i="17"/>
  <c r="A31" i="17"/>
  <c r="A32" i="17"/>
  <c r="A36" i="17"/>
  <c r="A37" i="17"/>
  <c r="A38" i="17"/>
  <c r="A39" i="17"/>
  <c r="A40" i="17"/>
  <c r="A44" i="17"/>
  <c r="A45" i="17"/>
  <c r="A46" i="17"/>
  <c r="A47" i="17"/>
  <c r="A48" i="17"/>
  <c r="O391" i="17"/>
  <c r="A4" i="17"/>
  <c r="A5" i="17"/>
  <c r="R5" i="17" s="1"/>
  <c r="S5" i="17" s="1"/>
  <c r="AH5" i="17"/>
  <c r="A7" i="17"/>
  <c r="A60" i="17"/>
  <c r="A62" i="17"/>
  <c r="A64" i="17"/>
  <c r="A65" i="17"/>
  <c r="AG63" i="17"/>
  <c r="AG407" i="17"/>
  <c r="AG399" i="17"/>
  <c r="AH47" i="17"/>
  <c r="S47" i="17"/>
  <c r="AH290" i="17"/>
  <c r="S291" i="17"/>
  <c r="AF341" i="17"/>
  <c r="AF155" i="17"/>
  <c r="AF163" i="17"/>
  <c r="AF415" i="17"/>
  <c r="S11" i="18"/>
  <c r="T10" i="18"/>
  <c r="R15" i="18"/>
  <c r="S10" i="18"/>
  <c r="P15" i="18"/>
  <c r="O15" i="18"/>
  <c r="Q15" i="18"/>
  <c r="T11" i="18"/>
  <c r="S39" i="17"/>
  <c r="AF346" i="17"/>
  <c r="AF160" i="17"/>
  <c r="AF391" i="17"/>
  <c r="AG184" i="17"/>
  <c r="AG22" i="17"/>
  <c r="AH22" i="17"/>
  <c r="AH21" i="17"/>
  <c r="S31" i="17"/>
  <c r="AF153" i="17"/>
  <c r="AF162" i="17"/>
  <c r="AF192" i="17"/>
  <c r="S194" i="17"/>
  <c r="AG194" i="17"/>
  <c r="AF195" i="17"/>
  <c r="AH195" i="17"/>
  <c r="O349" i="17"/>
  <c r="AH349" i="17"/>
  <c r="AF396" i="17"/>
  <c r="AF404" i="17"/>
  <c r="AH423" i="17"/>
  <c r="AH431" i="17"/>
  <c r="S13" i="17"/>
  <c r="AH186" i="17"/>
  <c r="S187" i="17"/>
  <c r="AG288" i="17"/>
  <c r="AF299" i="17"/>
  <c r="AH298" i="17"/>
  <c r="AF298" i="17"/>
  <c r="AF297" i="17"/>
  <c r="AG297" i="17"/>
  <c r="AG296" i="17"/>
  <c r="AG413" i="17"/>
  <c r="AH4" i="17"/>
  <c r="S63" i="17"/>
  <c r="O47" i="17"/>
  <c r="O194" i="17"/>
  <c r="AF39" i="17"/>
  <c r="AF36" i="17"/>
  <c r="O195" i="17"/>
  <c r="AF349" i="17"/>
  <c r="AF388" i="17"/>
  <c r="AH391" i="17"/>
  <c r="S399" i="17"/>
  <c r="S407" i="17"/>
  <c r="S423" i="17"/>
  <c r="S431" i="17"/>
  <c r="AG186" i="17"/>
  <c r="AG290" i="17"/>
  <c r="O415" i="17"/>
  <c r="AH54" i="17"/>
  <c r="AG53" i="17"/>
  <c r="S55" i="17"/>
  <c r="O299" i="17"/>
  <c r="AG20" i="17"/>
  <c r="AH31" i="17"/>
  <c r="AF28" i="17"/>
  <c r="AH39" i="17"/>
  <c r="O39" i="17"/>
  <c r="AH38" i="17"/>
  <c r="AG47" i="17"/>
  <c r="AF152" i="17"/>
  <c r="AF161" i="17"/>
  <c r="AF194" i="17"/>
  <c r="AG195" i="17"/>
  <c r="AH348" i="17"/>
  <c r="S349" i="17"/>
  <c r="AG349" i="17"/>
  <c r="AH390" i="17"/>
  <c r="S391" i="17"/>
  <c r="AG421" i="17"/>
  <c r="AG423" i="17"/>
  <c r="AG429" i="17"/>
  <c r="AG431" i="17"/>
  <c r="AG13" i="17"/>
  <c r="AG11" i="17"/>
  <c r="AF10" i="17"/>
  <c r="AG299" i="17"/>
  <c r="O341" i="17"/>
  <c r="AG185" i="17"/>
  <c r="S186" i="17"/>
  <c r="AG187" i="17"/>
  <c r="AG289" i="17"/>
  <c r="S290" i="17"/>
  <c r="AG291" i="17"/>
  <c r="AH299" i="17"/>
  <c r="S299" i="17"/>
  <c r="S341" i="17"/>
  <c r="AH341" i="17"/>
  <c r="S415" i="17"/>
  <c r="AH415" i="17"/>
  <c r="AG39" i="17"/>
  <c r="AG37" i="17"/>
  <c r="AG31" i="17"/>
  <c r="AG29" i="17"/>
  <c r="S22" i="17"/>
  <c r="AH13" i="17"/>
  <c r="AF13" i="17"/>
  <c r="AH12" i="17"/>
  <c r="AG3" i="17"/>
  <c r="AG5" i="17"/>
  <c r="AF31" i="17"/>
  <c r="AG192" i="17"/>
  <c r="AG347" i="17"/>
  <c r="AG389" i="17"/>
  <c r="AG397" i="17"/>
  <c r="AG405" i="17"/>
  <c r="O13" i="17"/>
  <c r="AH340" i="17"/>
  <c r="AG55" i="17"/>
  <c r="O55" i="17"/>
  <c r="AF55" i="17"/>
  <c r="AF19" i="17"/>
  <c r="AF22" i="17"/>
  <c r="O22" i="17"/>
  <c r="O31" i="17"/>
  <c r="AF193" i="17"/>
  <c r="AG193" i="17"/>
  <c r="AF420" i="17"/>
  <c r="AF423" i="17"/>
  <c r="O423" i="17"/>
  <c r="AF428" i="17"/>
  <c r="AF431" i="17"/>
  <c r="O431" i="17"/>
  <c r="AF60" i="17"/>
  <c r="S195" i="17"/>
  <c r="AG391" i="17"/>
  <c r="O298" i="17"/>
  <c r="AG298" i="17"/>
  <c r="AH414" i="17"/>
  <c r="AH399" i="17"/>
  <c r="AH407" i="17"/>
  <c r="T12" i="18"/>
  <c r="S12" i="18"/>
  <c r="AF184" i="17"/>
  <c r="AF185" i="17"/>
  <c r="AF186" i="17"/>
  <c r="O186" i="17"/>
  <c r="AF187" i="17"/>
  <c r="O187" i="17"/>
  <c r="AF288" i="17"/>
  <c r="AF289" i="17"/>
  <c r="AF290" i="17"/>
  <c r="O290" i="17"/>
  <c r="AF291" i="17"/>
  <c r="O291" i="17"/>
  <c r="AF296" i="17"/>
  <c r="AF2" i="17"/>
  <c r="AF5" i="17"/>
  <c r="O5" i="17"/>
  <c r="AG61" i="17"/>
  <c r="AH398" i="17"/>
  <c r="O399" i="17"/>
  <c r="AH406" i="17"/>
  <c r="O407" i="17"/>
  <c r="S298" i="17"/>
  <c r="O63" i="17"/>
  <c r="AF224" i="17" l="1"/>
  <c r="AG70" i="17"/>
  <c r="AF105" i="17"/>
  <c r="AF307" i="17"/>
  <c r="AF372" i="17"/>
  <c r="AF124" i="17"/>
  <c r="W168" i="17"/>
  <c r="W347" i="17"/>
  <c r="F170" i="17"/>
  <c r="X421" i="17"/>
  <c r="E171" i="17"/>
  <c r="AG102" i="17"/>
  <c r="X347" i="17"/>
  <c r="F171" i="17"/>
  <c r="W169" i="17"/>
  <c r="AF496" i="17"/>
  <c r="AF103" i="17"/>
  <c r="E145" i="17"/>
  <c r="AF145" i="17" s="1"/>
  <c r="W12" i="17"/>
  <c r="H12" i="17"/>
  <c r="AG169" i="17"/>
  <c r="X12" i="17"/>
  <c r="G12" i="17"/>
  <c r="D407" i="17"/>
  <c r="H171" i="17"/>
  <c r="D187" i="17"/>
  <c r="D391" i="17"/>
  <c r="R192" i="17"/>
  <c r="E62" i="17"/>
  <c r="X61" i="17"/>
  <c r="D13" i="17"/>
  <c r="G171" i="17"/>
  <c r="AF438" i="17"/>
  <c r="AF107" i="17"/>
  <c r="E61" i="17"/>
  <c r="AF244" i="17"/>
  <c r="G168" i="17"/>
  <c r="J193" i="17"/>
  <c r="X196" i="17"/>
  <c r="Q192" i="17"/>
  <c r="AF495" i="17"/>
  <c r="AF106" i="17"/>
  <c r="X170" i="17"/>
  <c r="W170" i="17"/>
  <c r="E146" i="17"/>
  <c r="AF146" i="17" s="1"/>
  <c r="I193" i="17"/>
  <c r="Q62" i="17"/>
  <c r="X62" i="17"/>
  <c r="W62" i="17"/>
  <c r="X188" i="17"/>
  <c r="W188" i="17"/>
  <c r="E397" i="17"/>
  <c r="F398" i="17"/>
  <c r="AF102" i="17"/>
  <c r="AF104" i="17"/>
  <c r="X54" i="17"/>
  <c r="W54" i="17"/>
  <c r="E202" i="17"/>
  <c r="F201" i="17"/>
  <c r="F169" i="17"/>
  <c r="E170" i="17"/>
  <c r="AF227" i="17"/>
  <c r="E421" i="17"/>
  <c r="F422" i="17"/>
  <c r="E389" i="17"/>
  <c r="F390" i="17"/>
  <c r="E348" i="17"/>
  <c r="F347" i="17"/>
  <c r="W37" i="17"/>
  <c r="X37" i="17"/>
  <c r="W4" i="17"/>
  <c r="X4" i="17"/>
  <c r="W30" i="17"/>
  <c r="X30" i="17"/>
  <c r="W413" i="17"/>
  <c r="X413" i="17"/>
  <c r="X178" i="17"/>
  <c r="W178" i="17"/>
  <c r="J192" i="17"/>
  <c r="E429" i="17"/>
  <c r="F430" i="17"/>
  <c r="E406" i="17"/>
  <c r="F405" i="17"/>
  <c r="E200" i="17"/>
  <c r="F203" i="17"/>
  <c r="F144" i="17"/>
  <c r="E147" i="17"/>
  <c r="E390" i="17"/>
  <c r="F389" i="17"/>
  <c r="D423" i="17"/>
  <c r="W46" i="17"/>
  <c r="X46" i="17"/>
  <c r="W53" i="17"/>
  <c r="X53" i="17"/>
  <c r="R30" i="17"/>
  <c r="X29" i="17"/>
  <c r="W29" i="17"/>
  <c r="W21" i="17"/>
  <c r="X21" i="17"/>
  <c r="W300" i="17"/>
  <c r="X300" i="17"/>
  <c r="X292" i="17"/>
  <c r="W292" i="17"/>
  <c r="W176" i="17"/>
  <c r="X176" i="17"/>
  <c r="AF306" i="17"/>
  <c r="AF439" i="17"/>
  <c r="E430" i="17"/>
  <c r="F429" i="17"/>
  <c r="E398" i="17"/>
  <c r="F397" i="17"/>
  <c r="F4" i="17"/>
  <c r="W339" i="17"/>
  <c r="X339" i="17"/>
  <c r="X179" i="17"/>
  <c r="W179" i="17"/>
  <c r="E203" i="17"/>
  <c r="F200" i="17"/>
  <c r="E347" i="17"/>
  <c r="F348" i="17"/>
  <c r="D290" i="17"/>
  <c r="D291" i="17"/>
  <c r="D341" i="17"/>
  <c r="X45" i="17"/>
  <c r="W45" i="17"/>
  <c r="W38" i="17"/>
  <c r="X38" i="17"/>
  <c r="X20" i="17"/>
  <c r="W20" i="17"/>
  <c r="I192" i="17"/>
  <c r="F61" i="17"/>
  <c r="E405" i="17"/>
  <c r="F406" i="17"/>
  <c r="W177" i="17"/>
  <c r="X177" i="17"/>
  <c r="F202" i="17"/>
  <c r="E201" i="17"/>
  <c r="E144" i="17"/>
  <c r="F147" i="17"/>
  <c r="E422" i="17"/>
  <c r="F421" i="17"/>
  <c r="B1779" i="22"/>
  <c r="B1331" i="18"/>
  <c r="B1541" i="22"/>
  <c r="B1429" i="22"/>
  <c r="B1653" i="22"/>
  <c r="B1555" i="22"/>
  <c r="B1317" i="22"/>
  <c r="F136" i="17"/>
  <c r="E139" i="17"/>
  <c r="F137" i="17"/>
  <c r="E138" i="17"/>
  <c r="F138" i="17"/>
  <c r="E137" i="17"/>
  <c r="E136" i="17"/>
  <c r="F139" i="17"/>
  <c r="X245" i="17"/>
  <c r="W245" i="17"/>
  <c r="S210" i="17"/>
  <c r="AG208" i="17"/>
  <c r="O210" i="17"/>
  <c r="AG210" i="17"/>
  <c r="D210" i="17" s="1"/>
  <c r="R237" i="17"/>
  <c r="H235" i="17"/>
  <c r="G237" i="17"/>
  <c r="Q237" i="17"/>
  <c r="H237" i="17"/>
  <c r="G235" i="17"/>
  <c r="F12" i="17"/>
  <c r="E11" i="17"/>
  <c r="E12" i="17"/>
  <c r="F11" i="17"/>
  <c r="R12" i="17"/>
  <c r="Q12" i="17"/>
  <c r="D195" i="17"/>
  <c r="D63" i="17"/>
  <c r="D47" i="17"/>
  <c r="B981" i="22"/>
  <c r="B897" i="22"/>
  <c r="B813" i="22"/>
  <c r="B729" i="22"/>
  <c r="D5" i="17"/>
  <c r="D399" i="17"/>
  <c r="D431" i="17"/>
  <c r="D22" i="17"/>
  <c r="D415" i="17"/>
  <c r="D299" i="17"/>
  <c r="D349" i="17"/>
  <c r="T15" i="18"/>
  <c r="D39" i="17"/>
  <c r="D194" i="17"/>
  <c r="S15" i="18"/>
  <c r="D31" i="17"/>
  <c r="D186" i="17"/>
  <c r="D298" i="17"/>
  <c r="D55" i="17"/>
  <c r="AF347" i="17" l="1"/>
  <c r="AD340" i="17"/>
  <c r="X340" i="17" s="1"/>
  <c r="Y309" i="17"/>
  <c r="Y218" i="17"/>
  <c r="AC202" i="17"/>
  <c r="W202" i="17" s="1"/>
  <c r="AB203" i="17"/>
  <c r="Z227" i="17"/>
  <c r="AB439" i="17"/>
  <c r="AC226" i="17"/>
  <c r="W226" i="17" s="1"/>
  <c r="AC307" i="17"/>
  <c r="W307" i="17" s="1"/>
  <c r="X155" i="17"/>
  <c r="AB390" i="17"/>
  <c r="AA422" i="17"/>
  <c r="AB359" i="17"/>
  <c r="AD439" i="17"/>
  <c r="X439" i="17" s="1"/>
  <c r="AA406" i="17"/>
  <c r="Z203" i="17"/>
  <c r="AB307" i="17"/>
  <c r="AA163" i="17"/>
  <c r="AD359" i="17"/>
  <c r="X359" i="17" s="1"/>
  <c r="Z357" i="17"/>
  <c r="AB357" i="17"/>
  <c r="AB163" i="17"/>
  <c r="Z406" i="17"/>
  <c r="W155" i="17"/>
  <c r="Z162" i="17"/>
  <c r="AC218" i="17"/>
  <c r="W218" i="17" s="1"/>
  <c r="Z359" i="17"/>
  <c r="AB227" i="17"/>
  <c r="AA358" i="17"/>
  <c r="AD202" i="17"/>
  <c r="X202" i="17" s="1"/>
  <c r="Y357" i="17"/>
  <c r="AD406" i="17"/>
  <c r="X406" i="17" s="1"/>
  <c r="AD390" i="17"/>
  <c r="X390" i="17" s="1"/>
  <c r="Y307" i="17"/>
  <c r="AB309" i="17"/>
  <c r="Z163" i="17"/>
  <c r="Z307" i="17"/>
  <c r="Z439" i="17"/>
  <c r="AC309" i="17"/>
  <c r="W309" i="17" s="1"/>
  <c r="X154" i="17"/>
  <c r="AA202" i="17"/>
  <c r="AD422" i="17"/>
  <c r="X422" i="17" s="1"/>
  <c r="AC203" i="17"/>
  <c r="W203" i="17" s="1"/>
  <c r="AA309" i="17"/>
  <c r="Y163" i="17"/>
  <c r="AD162" i="17"/>
  <c r="X162" i="17" s="1"/>
  <c r="AD227" i="17"/>
  <c r="X227" i="17" s="1"/>
  <c r="AA203" i="17"/>
  <c r="Z226" i="17"/>
  <c r="AC406" i="17"/>
  <c r="W406" i="17" s="1"/>
  <c r="Z358" i="17"/>
  <c r="Y439" i="17"/>
  <c r="Y203" i="17"/>
  <c r="AA340" i="17"/>
  <c r="AB218" i="17"/>
  <c r="AD307" i="17"/>
  <c r="X307" i="17" s="1"/>
  <c r="AB202" i="17"/>
  <c r="Z340" i="17"/>
  <c r="AC422" i="17"/>
  <c r="W422" i="17" s="1"/>
  <c r="Y359" i="17"/>
  <c r="AA218" i="17"/>
  <c r="W154" i="17"/>
  <c r="AD309" i="17"/>
  <c r="X309" i="17" s="1"/>
  <c r="AD358" i="17"/>
  <c r="X358" i="17" s="1"/>
  <c r="AA359" i="17"/>
  <c r="AC358" i="17"/>
  <c r="W358" i="17" s="1"/>
  <c r="Z218" i="17"/>
  <c r="AD226" i="17"/>
  <c r="X226" i="17" s="1"/>
  <c r="Y202" i="17"/>
  <c r="Y390" i="17"/>
  <c r="AD203" i="17"/>
  <c r="X203" i="17" s="1"/>
  <c r="Z309" i="17"/>
  <c r="AC340" i="17"/>
  <c r="W340" i="17" s="1"/>
  <c r="AA162" i="17"/>
  <c r="AA357" i="17"/>
  <c r="AA390" i="17"/>
  <c r="Z202" i="17"/>
  <c r="Y162" i="17"/>
  <c r="AB226" i="17"/>
  <c r="Y422" i="17"/>
  <c r="AB340" i="17"/>
  <c r="AB422" i="17"/>
  <c r="Y227" i="17"/>
  <c r="AC357" i="17"/>
  <c r="W357" i="17" s="1"/>
  <c r="AA227" i="17"/>
  <c r="AA226" i="17"/>
  <c r="Y340" i="17"/>
  <c r="AB358" i="17"/>
  <c r="AC439" i="17"/>
  <c r="W439" i="17" s="1"/>
  <c r="AD218" i="17"/>
  <c r="X218" i="17" s="1"/>
  <c r="AA307" i="17"/>
  <c r="AC227" i="17"/>
  <c r="W227" i="17" s="1"/>
  <c r="Y406" i="17"/>
  <c r="AA439" i="17"/>
  <c r="AC162" i="17"/>
  <c r="W162" i="17" s="1"/>
  <c r="Z390" i="17"/>
  <c r="AC390" i="17"/>
  <c r="W390" i="17" s="1"/>
  <c r="AD357" i="17"/>
  <c r="X357" i="17" s="1"/>
  <c r="Y358" i="17"/>
  <c r="AC163" i="17"/>
  <c r="W163" i="17" s="1"/>
  <c r="AC359" i="17"/>
  <c r="W359" i="17" s="1"/>
  <c r="AB406" i="17"/>
  <c r="AD163" i="17"/>
  <c r="X163" i="17" s="1"/>
  <c r="AB162" i="17"/>
  <c r="Z422" i="17"/>
  <c r="Y226" i="17"/>
  <c r="AG171" i="17"/>
  <c r="E3" i="17"/>
  <c r="W3" i="17" s="1"/>
  <c r="R193" i="17"/>
  <c r="E168" i="17"/>
  <c r="F168" i="17"/>
  <c r="G10" i="17"/>
  <c r="Q193" i="17"/>
  <c r="S193" i="17" s="1"/>
  <c r="E169" i="17"/>
  <c r="AF169" i="17" s="1"/>
  <c r="AF398" i="17"/>
  <c r="F62" i="17"/>
  <c r="AF62" i="17" s="1"/>
  <c r="R46" i="17"/>
  <c r="H10" i="17"/>
  <c r="R62" i="17"/>
  <c r="S62" i="17" s="1"/>
  <c r="AF422" i="17"/>
  <c r="Q54" i="17"/>
  <c r="Q4" i="17"/>
  <c r="AF144" i="17"/>
  <c r="Q46" i="17"/>
  <c r="AG12" i="17"/>
  <c r="AF405" i="17"/>
  <c r="R4" i="17"/>
  <c r="R54" i="17"/>
  <c r="AF390" i="17"/>
  <c r="AF421" i="17"/>
  <c r="G170" i="17"/>
  <c r="AG170" i="17" s="1"/>
  <c r="H168" i="17"/>
  <c r="AG168" i="17" s="1"/>
  <c r="H38" i="17"/>
  <c r="G36" i="17"/>
  <c r="J289" i="17"/>
  <c r="I288" i="17"/>
  <c r="H21" i="17"/>
  <c r="G19" i="17"/>
  <c r="E54" i="17"/>
  <c r="F53" i="17"/>
  <c r="G176" i="17"/>
  <c r="H178" i="17"/>
  <c r="AF348" i="17"/>
  <c r="O192" i="17"/>
  <c r="AH192" i="17"/>
  <c r="D192" i="17" s="1"/>
  <c r="F45" i="17"/>
  <c r="E46" i="17"/>
  <c r="AF203" i="17"/>
  <c r="H179" i="17"/>
  <c r="G177" i="17"/>
  <c r="E340" i="17"/>
  <c r="F339" i="17"/>
  <c r="F179" i="17"/>
  <c r="E176" i="17"/>
  <c r="J288" i="17"/>
  <c r="I289" i="17"/>
  <c r="R296" i="17"/>
  <c r="Q297" i="17"/>
  <c r="Q30" i="17"/>
  <c r="S30" i="17" s="1"/>
  <c r="AF200" i="17"/>
  <c r="AF429" i="17"/>
  <c r="H176" i="17"/>
  <c r="G178" i="17"/>
  <c r="F413" i="17"/>
  <c r="E414" i="17"/>
  <c r="F37" i="17"/>
  <c r="E38" i="17"/>
  <c r="AF202" i="17"/>
  <c r="AF61" i="17"/>
  <c r="J185" i="17"/>
  <c r="I184" i="17"/>
  <c r="G62" i="17"/>
  <c r="H60" i="17"/>
  <c r="F46" i="17"/>
  <c r="E45" i="17"/>
  <c r="F176" i="17"/>
  <c r="E179" i="17"/>
  <c r="R297" i="17"/>
  <c r="Q296" i="17"/>
  <c r="H44" i="17"/>
  <c r="G46" i="17"/>
  <c r="H52" i="17"/>
  <c r="G54" i="17"/>
  <c r="R184" i="17"/>
  <c r="Q185" i="17"/>
  <c r="F178" i="17"/>
  <c r="E177" i="17"/>
  <c r="G179" i="17"/>
  <c r="H177" i="17"/>
  <c r="R288" i="17"/>
  <c r="Q289" i="17"/>
  <c r="J296" i="17"/>
  <c r="I297" i="17"/>
  <c r="H19" i="17"/>
  <c r="G21" i="17"/>
  <c r="F30" i="17"/>
  <c r="E29" i="17"/>
  <c r="AF147" i="17"/>
  <c r="H30" i="17"/>
  <c r="G28" i="17"/>
  <c r="H4" i="17"/>
  <c r="G2" i="17"/>
  <c r="R38" i="17"/>
  <c r="AF389" i="17"/>
  <c r="AF170" i="17"/>
  <c r="H54" i="17"/>
  <c r="G52" i="17"/>
  <c r="R185" i="17"/>
  <c r="Q184" i="17"/>
  <c r="H62" i="17"/>
  <c r="G60" i="17"/>
  <c r="O193" i="17"/>
  <c r="AH193" i="17"/>
  <c r="D193" i="17" s="1"/>
  <c r="F414" i="17"/>
  <c r="E413" i="17"/>
  <c r="F38" i="17"/>
  <c r="E37" i="17"/>
  <c r="AF201" i="17"/>
  <c r="F177" i="17"/>
  <c r="E178" i="17"/>
  <c r="H36" i="17"/>
  <c r="G38" i="17"/>
  <c r="E339" i="17"/>
  <c r="F340" i="17"/>
  <c r="AF430" i="17"/>
  <c r="AF171" i="17"/>
  <c r="R289" i="17"/>
  <c r="Q288" i="17"/>
  <c r="I296" i="17"/>
  <c r="J297" i="17"/>
  <c r="F29" i="17"/>
  <c r="E30" i="17"/>
  <c r="F54" i="17"/>
  <c r="E53" i="17"/>
  <c r="H46" i="17"/>
  <c r="G44" i="17"/>
  <c r="AF406" i="17"/>
  <c r="H28" i="17"/>
  <c r="G30" i="17"/>
  <c r="H2" i="17"/>
  <c r="G4" i="17"/>
  <c r="Q38" i="17"/>
  <c r="AF397" i="17"/>
  <c r="S192" i="17"/>
  <c r="J184" i="17"/>
  <c r="I185" i="17"/>
  <c r="B1919" i="18"/>
  <c r="B1933" i="18"/>
  <c r="B1793" i="22"/>
  <c r="B1807" i="22"/>
  <c r="B1583" i="18"/>
  <c r="B1457" i="18"/>
  <c r="B1667" i="22"/>
  <c r="B1443" i="22"/>
  <c r="B1331" i="22"/>
  <c r="AF137" i="17"/>
  <c r="AF139" i="17"/>
  <c r="AF138" i="17"/>
  <c r="AF136" i="17"/>
  <c r="H243" i="17"/>
  <c r="G245" i="17"/>
  <c r="AG235" i="17"/>
  <c r="AG237" i="17"/>
  <c r="D237" i="17" s="1"/>
  <c r="O237" i="17"/>
  <c r="S237" i="17"/>
  <c r="H245" i="17"/>
  <c r="G243" i="17"/>
  <c r="S12" i="17"/>
  <c r="K8" i="18"/>
  <c r="X11" i="17"/>
  <c r="AF12" i="17"/>
  <c r="O12" i="17"/>
  <c r="H8" i="18"/>
  <c r="W11" i="17"/>
  <c r="AF11" i="17"/>
  <c r="B981" i="18"/>
  <c r="B827" i="18"/>
  <c r="B813" i="18"/>
  <c r="B995" i="22"/>
  <c r="F20" i="17"/>
  <c r="E21" i="17"/>
  <c r="E20" i="17"/>
  <c r="F21" i="17"/>
  <c r="R21" i="17"/>
  <c r="Q21" i="17"/>
  <c r="Z441" i="17" l="1"/>
  <c r="AD441" i="17"/>
  <c r="X441" i="17" s="1"/>
  <c r="AA441" i="17"/>
  <c r="H438" i="17" s="1"/>
  <c r="AB441" i="17"/>
  <c r="H437" i="17" s="1"/>
  <c r="AC441" i="17"/>
  <c r="W441" i="17" s="1"/>
  <c r="Y441" i="17"/>
  <c r="AF168" i="17"/>
  <c r="S38" i="17"/>
  <c r="S54" i="17"/>
  <c r="AF37" i="17"/>
  <c r="AF413" i="17"/>
  <c r="S46" i="17"/>
  <c r="AG10" i="17"/>
  <c r="S4" i="17"/>
  <c r="AG38" i="17"/>
  <c r="AG21" i="17"/>
  <c r="D12" i="17"/>
  <c r="O62" i="17"/>
  <c r="AG44" i="17"/>
  <c r="AF29" i="17"/>
  <c r="H190" i="17"/>
  <c r="AG30" i="17"/>
  <c r="AG179" i="17"/>
  <c r="AF179" i="17"/>
  <c r="AG60" i="17"/>
  <c r="AF45" i="17"/>
  <c r="AG178" i="17"/>
  <c r="AF178" i="17"/>
  <c r="AG28" i="17"/>
  <c r="AF177" i="17"/>
  <c r="AG54" i="17"/>
  <c r="E302" i="17"/>
  <c r="AH297" i="17"/>
  <c r="D297" i="17" s="1"/>
  <c r="O297" i="17"/>
  <c r="E344" i="17"/>
  <c r="E294" i="17"/>
  <c r="AH289" i="17"/>
  <c r="D289" i="17" s="1"/>
  <c r="O289" i="17"/>
  <c r="AF339" i="17"/>
  <c r="AF340" i="17"/>
  <c r="AF46" i="17"/>
  <c r="O46" i="17"/>
  <c r="O54" i="17"/>
  <c r="AF54" i="17"/>
  <c r="H294" i="17"/>
  <c r="Q294" i="17"/>
  <c r="S288" i="17"/>
  <c r="O185" i="17"/>
  <c r="E190" i="17"/>
  <c r="AH185" i="17"/>
  <c r="D185" i="17" s="1"/>
  <c r="AF53" i="17"/>
  <c r="H344" i="17"/>
  <c r="H302" i="17"/>
  <c r="AG52" i="17"/>
  <c r="S289" i="17"/>
  <c r="S185" i="17"/>
  <c r="AG46" i="17"/>
  <c r="AF414" i="17"/>
  <c r="S297" i="17"/>
  <c r="AF176" i="17"/>
  <c r="AG177" i="17"/>
  <c r="AG19" i="17"/>
  <c r="AG36" i="17"/>
  <c r="AF30" i="17"/>
  <c r="O30" i="17"/>
  <c r="S184" i="17"/>
  <c r="Q190" i="17"/>
  <c r="S296" i="17"/>
  <c r="Q344" i="17"/>
  <c r="Q302" i="17"/>
  <c r="AH184" i="17"/>
  <c r="D184" i="17" s="1"/>
  <c r="O184" i="17"/>
  <c r="AF38" i="17"/>
  <c r="O38" i="17"/>
  <c r="AH288" i="17"/>
  <c r="D288" i="17" s="1"/>
  <c r="O288" i="17"/>
  <c r="AG4" i="17"/>
  <c r="AH296" i="17"/>
  <c r="D296" i="17" s="1"/>
  <c r="O296" i="17"/>
  <c r="AG2" i="17"/>
  <c r="R294" i="17"/>
  <c r="R190" i="17"/>
  <c r="AG62" i="17"/>
  <c r="D62" i="17" s="1"/>
  <c r="R302" i="17"/>
  <c r="R344" i="17"/>
  <c r="AG176" i="17"/>
  <c r="B1821" i="22"/>
  <c r="U8" i="18"/>
  <c r="V2" i="18" s="1"/>
  <c r="R340" i="17"/>
  <c r="Q422" i="17"/>
  <c r="G308" i="17"/>
  <c r="H304" i="17"/>
  <c r="G359" i="17"/>
  <c r="H357" i="17"/>
  <c r="G404" i="17"/>
  <c r="H406" i="17"/>
  <c r="G305" i="17"/>
  <c r="H306" i="17"/>
  <c r="G356" i="17"/>
  <c r="H355" i="17"/>
  <c r="Q218" i="17"/>
  <c r="R218" i="17"/>
  <c r="H162" i="17"/>
  <c r="G160" i="17"/>
  <c r="G203" i="17"/>
  <c r="H201" i="17"/>
  <c r="G163" i="17"/>
  <c r="H161" i="17"/>
  <c r="G226" i="17"/>
  <c r="H224" i="17"/>
  <c r="G162" i="17"/>
  <c r="H160" i="17"/>
  <c r="G153" i="17"/>
  <c r="H155" i="17"/>
  <c r="G406" i="17"/>
  <c r="H404" i="17"/>
  <c r="G390" i="17"/>
  <c r="H388" i="17"/>
  <c r="G306" i="17"/>
  <c r="H305" i="17"/>
  <c r="G440" i="17"/>
  <c r="H436" i="17"/>
  <c r="H154" i="17"/>
  <c r="G152" i="17"/>
  <c r="G155" i="17"/>
  <c r="H153" i="17"/>
  <c r="Q340" i="17"/>
  <c r="G358" i="17"/>
  <c r="H354" i="17"/>
  <c r="G338" i="17"/>
  <c r="H340" i="17"/>
  <c r="G354" i="17"/>
  <c r="H358" i="17"/>
  <c r="G355" i="17"/>
  <c r="H356" i="17"/>
  <c r="G422" i="17"/>
  <c r="H420" i="17"/>
  <c r="G216" i="17"/>
  <c r="H218" i="17"/>
  <c r="G388" i="17"/>
  <c r="H390" i="17"/>
  <c r="H203" i="17"/>
  <c r="G201" i="17"/>
  <c r="G161" i="17"/>
  <c r="H163" i="17"/>
  <c r="R422" i="17"/>
  <c r="Q390" i="17"/>
  <c r="G202" i="17"/>
  <c r="H200" i="17"/>
  <c r="G225" i="17"/>
  <c r="H227" i="17"/>
  <c r="G437" i="17"/>
  <c r="G357" i="17"/>
  <c r="H359" i="17"/>
  <c r="G200" i="17"/>
  <c r="H202" i="17"/>
  <c r="G218" i="17"/>
  <c r="H216" i="17"/>
  <c r="G224" i="17"/>
  <c r="H226" i="17"/>
  <c r="Q406" i="17"/>
  <c r="R390" i="17"/>
  <c r="G304" i="17"/>
  <c r="H308" i="17"/>
  <c r="G436" i="17"/>
  <c r="H440" i="17"/>
  <c r="R406" i="17"/>
  <c r="H338" i="17"/>
  <c r="G340" i="17"/>
  <c r="G227" i="17"/>
  <c r="H225" i="17"/>
  <c r="G420" i="17"/>
  <c r="H422" i="17"/>
  <c r="G154" i="17"/>
  <c r="H152" i="17"/>
  <c r="AG243" i="17"/>
  <c r="X324" i="17"/>
  <c r="W324" i="17"/>
  <c r="AG245" i="17"/>
  <c r="B995" i="18"/>
  <c r="B841" i="18"/>
  <c r="S21" i="17"/>
  <c r="AF20" i="17"/>
  <c r="AF21" i="17"/>
  <c r="O21" i="17"/>
  <c r="W2" i="18"/>
  <c r="E4" i="17"/>
  <c r="O4" i="17" s="1"/>
  <c r="F3" i="17"/>
  <c r="X3" i="17"/>
  <c r="D21" i="17" l="1"/>
  <c r="O190" i="17"/>
  <c r="D38" i="17"/>
  <c r="D30" i="17"/>
  <c r="S190" i="17"/>
  <c r="D54" i="17"/>
  <c r="O302" i="17"/>
  <c r="O344" i="17"/>
  <c r="D46" i="17"/>
  <c r="S294" i="17"/>
  <c r="O294" i="17"/>
  <c r="S302" i="17"/>
  <c r="S344" i="17"/>
  <c r="B1947" i="18"/>
  <c r="S340" i="17"/>
  <c r="G438" i="17"/>
  <c r="AG438" i="17" s="1"/>
  <c r="S422" i="17"/>
  <c r="O340" i="17"/>
  <c r="AG340" i="17"/>
  <c r="D340" i="17" s="1"/>
  <c r="AG201" i="17"/>
  <c r="AG155" i="17"/>
  <c r="AG163" i="17"/>
  <c r="AG308" i="17"/>
  <c r="AG200" i="17"/>
  <c r="AG357" i="17"/>
  <c r="AG216" i="17"/>
  <c r="AG355" i="17"/>
  <c r="AG358" i="17"/>
  <c r="AG440" i="17"/>
  <c r="AG162" i="17"/>
  <c r="AG404" i="17"/>
  <c r="AG224" i="17"/>
  <c r="AG218" i="17"/>
  <c r="D218" i="17" s="1"/>
  <c r="O218" i="17"/>
  <c r="AG420" i="17"/>
  <c r="AG436" i="17"/>
  <c r="AG338" i="17"/>
  <c r="AG152" i="17"/>
  <c r="AG226" i="17"/>
  <c r="AG203" i="17"/>
  <c r="AG160" i="17"/>
  <c r="S218" i="17"/>
  <c r="AG356" i="17"/>
  <c r="AG359" i="17"/>
  <c r="AG304" i="17"/>
  <c r="O406" i="17"/>
  <c r="AG406" i="17"/>
  <c r="D406" i="17" s="1"/>
  <c r="AG153" i="17"/>
  <c r="AG154" i="17"/>
  <c r="AG227" i="17"/>
  <c r="S406" i="17"/>
  <c r="AG437" i="17"/>
  <c r="AG225" i="17"/>
  <c r="AG202" i="17"/>
  <c r="S390" i="17"/>
  <c r="AG161" i="17"/>
  <c r="AG388" i="17"/>
  <c r="O422" i="17"/>
  <c r="AG422" i="17"/>
  <c r="D422" i="17" s="1"/>
  <c r="AG354" i="17"/>
  <c r="AG306" i="17"/>
  <c r="O390" i="17"/>
  <c r="AG390" i="17"/>
  <c r="D390" i="17" s="1"/>
  <c r="AG305" i="17"/>
  <c r="W326" i="17"/>
  <c r="B1009" i="18"/>
  <c r="B1009" i="22"/>
  <c r="AF4" i="17"/>
  <c r="D4" i="17" s="1"/>
  <c r="AF3" i="17"/>
  <c r="Y496" i="17" l="1"/>
  <c r="AA496" i="17"/>
  <c r="G493" i="17" s="1"/>
  <c r="B1961" i="18"/>
  <c r="B1975" i="18"/>
  <c r="B1849" i="22"/>
  <c r="B1835" i="22"/>
  <c r="B1023" i="18"/>
  <c r="B855" i="18"/>
  <c r="B869" i="18"/>
  <c r="B1023" i="22"/>
  <c r="B1989" i="18" l="1"/>
  <c r="B1863" i="22"/>
  <c r="H497" i="17"/>
  <c r="B1037" i="18"/>
  <c r="B883" i="18"/>
  <c r="B1037" i="22"/>
  <c r="B1877" i="22" l="1"/>
  <c r="W32" i="17"/>
  <c r="X64" i="17"/>
  <c r="W97" i="17"/>
  <c r="X96" i="17"/>
  <c r="X95" i="17"/>
  <c r="X330" i="17"/>
  <c r="W284" i="17"/>
  <c r="W487" i="17"/>
  <c r="W566" i="17"/>
  <c r="W379" i="17"/>
  <c r="X519" i="17"/>
  <c r="X382" i="17"/>
  <c r="W212" i="17"/>
  <c r="X32" i="17"/>
  <c r="X173" i="17"/>
  <c r="X246" i="17"/>
  <c r="X279" i="17"/>
  <c r="W277" i="17"/>
  <c r="X590" i="17"/>
  <c r="W385" i="17"/>
  <c r="W575" i="17"/>
  <c r="W248" i="17"/>
  <c r="X571" i="17"/>
  <c r="X273" i="17"/>
  <c r="X172" i="17"/>
  <c r="W327" i="17"/>
  <c r="W564" i="17"/>
  <c r="W473" i="17"/>
  <c r="W584" i="17"/>
  <c r="W519" i="17"/>
  <c r="W591" i="17"/>
  <c r="X181" i="17"/>
  <c r="W94" i="17"/>
  <c r="W274" i="17"/>
  <c r="X588" i="17"/>
  <c r="X414" i="17"/>
  <c r="W567" i="17"/>
  <c r="W281" i="17"/>
  <c r="X517" i="17"/>
  <c r="W588" i="17"/>
  <c r="X584" i="17"/>
  <c r="W173" i="17"/>
  <c r="X328" i="17"/>
  <c r="W350" i="17"/>
  <c r="W583" i="17"/>
  <c r="W275" i="17"/>
  <c r="X575" i="17"/>
  <c r="X271" i="17"/>
  <c r="R243" i="17"/>
  <c r="W127" i="17"/>
  <c r="W432" i="17"/>
  <c r="X130" i="17"/>
  <c r="X149" i="17"/>
  <c r="W520" i="17"/>
  <c r="W147" i="17"/>
  <c r="X277" i="17"/>
  <c r="W489" i="17"/>
  <c r="X333" i="17"/>
  <c r="W125" i="17"/>
  <c r="X583" i="17"/>
  <c r="X331" i="17"/>
  <c r="W400" i="17"/>
  <c r="W382" i="17"/>
  <c r="W14" i="17"/>
  <c r="W91" i="17"/>
  <c r="X383" i="17"/>
  <c r="X486" i="17"/>
  <c r="X91" i="17"/>
  <c r="W246" i="17"/>
  <c r="W93" i="17"/>
  <c r="W458" i="17"/>
  <c r="X280" i="17"/>
  <c r="X350" i="17"/>
  <c r="X132" i="17"/>
  <c r="W98" i="17"/>
  <c r="W516" i="17"/>
  <c r="X147" i="17"/>
  <c r="X272" i="17"/>
  <c r="W128" i="17"/>
  <c r="X380" i="17"/>
  <c r="W568" i="17"/>
  <c r="R397" i="17"/>
  <c r="X131" i="17"/>
  <c r="X581" i="17"/>
  <c r="W149" i="17"/>
  <c r="X276" i="17"/>
  <c r="X457" i="17"/>
  <c r="W99" i="17"/>
  <c r="X473" i="17"/>
  <c r="W272" i="17"/>
  <c r="X335" i="17"/>
  <c r="W582" i="17"/>
  <c r="X133" i="17"/>
  <c r="X93" i="17"/>
  <c r="X283" i="17"/>
  <c r="Q243" i="17"/>
  <c r="Q397" i="17"/>
  <c r="X285" i="17"/>
  <c r="W283" i="17"/>
  <c r="X416" i="17"/>
  <c r="X212" i="17"/>
  <c r="W48" i="17"/>
  <c r="X520" i="17"/>
  <c r="X591" i="17"/>
  <c r="W285" i="17"/>
  <c r="W331" i="17"/>
  <c r="X14" i="17"/>
  <c r="W380" i="17"/>
  <c r="X274" i="17"/>
  <c r="W590" i="17"/>
  <c r="W430" i="17"/>
  <c r="W333" i="17"/>
  <c r="W180" i="17"/>
  <c r="R429" i="17"/>
  <c r="X327" i="17"/>
  <c r="Q413" i="17"/>
  <c r="W280" i="17"/>
  <c r="X129" i="17"/>
  <c r="W378" i="17"/>
  <c r="W95" i="17"/>
  <c r="W330" i="17"/>
  <c r="X384" i="17"/>
  <c r="W377" i="17"/>
  <c r="W282" i="17"/>
  <c r="X282" i="17"/>
  <c r="W279" i="17"/>
  <c r="W278" i="17"/>
  <c r="X126" i="17"/>
  <c r="W414" i="17"/>
  <c r="X378" i="17"/>
  <c r="R347" i="17"/>
  <c r="X524" i="17"/>
  <c r="W172" i="17"/>
  <c r="W381" i="17"/>
  <c r="W383" i="17"/>
  <c r="W64" i="17"/>
  <c r="W273" i="17"/>
  <c r="W276" i="17"/>
  <c r="X146" i="17"/>
  <c r="W384" i="17"/>
  <c r="W592" i="17"/>
  <c r="W130" i="17"/>
  <c r="X148" i="17"/>
  <c r="X573" i="17"/>
  <c r="X281" i="17"/>
  <c r="X48" i="17"/>
  <c r="W486" i="17"/>
  <c r="X400" i="17"/>
  <c r="X582" i="17"/>
  <c r="W585" i="17"/>
  <c r="X381" i="17"/>
  <c r="X278" i="17"/>
  <c r="X127" i="17"/>
  <c r="X516" i="17"/>
  <c r="X98" i="17"/>
  <c r="Q347" i="17"/>
  <c r="W517" i="17"/>
  <c r="W589" i="17"/>
  <c r="X489" i="17"/>
  <c r="W131" i="17"/>
  <c r="X592" i="17"/>
  <c r="W92" i="17"/>
  <c r="X566" i="17"/>
  <c r="X587" i="17"/>
  <c r="W586" i="17"/>
  <c r="W328" i="17"/>
  <c r="W129" i="17"/>
  <c r="W457" i="17"/>
  <c r="W571" i="17"/>
  <c r="X586" i="17"/>
  <c r="X570" i="17"/>
  <c r="X284" i="17"/>
  <c r="X585" i="17"/>
  <c r="X125" i="17"/>
  <c r="X522" i="17"/>
  <c r="W581" i="17"/>
  <c r="X589" i="17"/>
  <c r="W239" i="17"/>
  <c r="W146" i="17"/>
  <c r="X247" i="17"/>
  <c r="W570" i="17"/>
  <c r="W96" i="17"/>
  <c r="W522" i="17"/>
  <c r="X239" i="17"/>
  <c r="X432" i="17"/>
  <c r="R245" i="17"/>
  <c r="W181" i="17"/>
  <c r="X128" i="17"/>
  <c r="R413" i="17"/>
  <c r="X92" i="17"/>
  <c r="X377" i="17"/>
  <c r="W524" i="17"/>
  <c r="W587" i="17"/>
  <c r="X94" i="17"/>
  <c r="W126" i="17"/>
  <c r="X487" i="17"/>
  <c r="W148" i="17"/>
  <c r="Q429" i="17"/>
  <c r="X567" i="17"/>
  <c r="X99" i="17"/>
  <c r="W416" i="17"/>
  <c r="X385" i="17"/>
  <c r="W132" i="17"/>
  <c r="X568" i="17"/>
  <c r="X564" i="17"/>
  <c r="X180" i="17"/>
  <c r="X248" i="17"/>
  <c r="W573" i="17"/>
  <c r="X97" i="17"/>
  <c r="X458" i="17"/>
  <c r="W335" i="17"/>
  <c r="X275" i="17"/>
  <c r="X379" i="17"/>
  <c r="W133" i="17"/>
  <c r="X348" i="17"/>
  <c r="W348" i="17"/>
  <c r="X456" i="17"/>
  <c r="W247" i="17"/>
  <c r="X513" i="17"/>
  <c r="X398" i="17"/>
  <c r="X326" i="17"/>
  <c r="Q245" i="17"/>
  <c r="X515" i="17"/>
  <c r="W374" i="17"/>
  <c r="W456" i="17"/>
  <c r="W398" i="17"/>
  <c r="W271" i="17"/>
  <c r="X376" i="17"/>
  <c r="X375" i="17"/>
  <c r="W513" i="17"/>
  <c r="X430" i="17"/>
  <c r="X374" i="17"/>
  <c r="W515" i="17"/>
  <c r="W455" i="17"/>
  <c r="W376" i="17"/>
  <c r="X455" i="17"/>
  <c r="W375" i="17"/>
  <c r="B1065" i="22"/>
  <c r="B1051" i="22"/>
  <c r="B2003" i="18" l="1"/>
  <c r="B1891" i="22"/>
  <c r="Q564" i="17"/>
  <c r="S429" i="17"/>
  <c r="S397" i="17"/>
  <c r="S347" i="17"/>
  <c r="S245" i="17"/>
  <c r="R324" i="17"/>
  <c r="R513" i="17"/>
  <c r="Q485" i="17"/>
  <c r="I578" i="17"/>
  <c r="J581" i="17"/>
  <c r="K581" i="17"/>
  <c r="L579" i="17"/>
  <c r="M272" i="17"/>
  <c r="N271" i="17"/>
  <c r="G323" i="17"/>
  <c r="H322" i="17"/>
  <c r="G485" i="17"/>
  <c r="H487" i="17"/>
  <c r="M373" i="17"/>
  <c r="N376" i="17"/>
  <c r="I454" i="17"/>
  <c r="J453" i="17"/>
  <c r="Q123" i="17"/>
  <c r="R121" i="17"/>
  <c r="G510" i="17"/>
  <c r="H514" i="17"/>
  <c r="J469" i="17"/>
  <c r="I470" i="17"/>
  <c r="K272" i="17"/>
  <c r="L274" i="17"/>
  <c r="J246" i="17"/>
  <c r="I245" i="17"/>
  <c r="G396" i="17"/>
  <c r="H398" i="17"/>
  <c r="J375" i="17"/>
  <c r="I373" i="17"/>
  <c r="M88" i="17"/>
  <c r="N89" i="17"/>
  <c r="R430" i="17"/>
  <c r="Q428" i="17"/>
  <c r="R179" i="17"/>
  <c r="Q178" i="17"/>
  <c r="M583" i="17"/>
  <c r="N580" i="17"/>
  <c r="K580" i="17"/>
  <c r="L578" i="17"/>
  <c r="L374" i="17"/>
  <c r="K372" i="17"/>
  <c r="F274" i="17"/>
  <c r="E273" i="17"/>
  <c r="G271" i="17"/>
  <c r="H275" i="17"/>
  <c r="I169" i="17"/>
  <c r="J168" i="17"/>
  <c r="R209" i="17"/>
  <c r="Q208" i="17"/>
  <c r="Q396" i="17"/>
  <c r="R398" i="17"/>
  <c r="G487" i="17"/>
  <c r="H485" i="17"/>
  <c r="J583" i="17"/>
  <c r="I579" i="17"/>
  <c r="K323" i="17"/>
  <c r="L321" i="17"/>
  <c r="I412" i="17"/>
  <c r="J413" i="17"/>
  <c r="R346" i="17"/>
  <c r="Q348" i="17"/>
  <c r="R374" i="17"/>
  <c r="Q376" i="17"/>
  <c r="Q514" i="17"/>
  <c r="R510" i="17"/>
  <c r="J272" i="17"/>
  <c r="I276" i="17"/>
  <c r="Q456" i="17"/>
  <c r="R454" i="17"/>
  <c r="J169" i="17"/>
  <c r="I168" i="17"/>
  <c r="R396" i="17"/>
  <c r="Q398" i="17"/>
  <c r="R376" i="17"/>
  <c r="Q374" i="17"/>
  <c r="G325" i="17"/>
  <c r="H321" i="17"/>
  <c r="G583" i="17"/>
  <c r="H581" i="17"/>
  <c r="K512" i="17"/>
  <c r="L510" i="17"/>
  <c r="I583" i="17"/>
  <c r="J579" i="17"/>
  <c r="G375" i="17"/>
  <c r="H371" i="17"/>
  <c r="F487" i="17"/>
  <c r="E486" i="17"/>
  <c r="M87" i="17"/>
  <c r="N90" i="17"/>
  <c r="H580" i="17"/>
  <c r="G579" i="17"/>
  <c r="H323" i="17"/>
  <c r="G322" i="17"/>
  <c r="R10" i="17"/>
  <c r="Q11" i="17"/>
  <c r="I512" i="17"/>
  <c r="J514" i="17"/>
  <c r="Q120" i="17"/>
  <c r="R124" i="17"/>
  <c r="I514" i="17"/>
  <c r="J512" i="17"/>
  <c r="H582" i="17"/>
  <c r="G578" i="17"/>
  <c r="J324" i="17"/>
  <c r="I321" i="17"/>
  <c r="Q275" i="17"/>
  <c r="R272" i="17"/>
  <c r="I61" i="17"/>
  <c r="J60" i="17"/>
  <c r="I246" i="17"/>
  <c r="J245" i="17"/>
  <c r="M564" i="17"/>
  <c r="N565" i="17"/>
  <c r="R561" i="17"/>
  <c r="Q565" i="17"/>
  <c r="R322" i="17"/>
  <c r="Q323" i="17"/>
  <c r="I120" i="17"/>
  <c r="J124" i="17"/>
  <c r="I60" i="17"/>
  <c r="J61" i="17"/>
  <c r="R89" i="17"/>
  <c r="Q87" i="17"/>
  <c r="H512" i="17"/>
  <c r="G511" i="17"/>
  <c r="Q271" i="17"/>
  <c r="R276" i="17"/>
  <c r="M322" i="17"/>
  <c r="N321" i="17"/>
  <c r="R582" i="17"/>
  <c r="Q578" i="17"/>
  <c r="J564" i="17"/>
  <c r="I561" i="17"/>
  <c r="I455" i="17"/>
  <c r="J456" i="17"/>
  <c r="K271" i="17"/>
  <c r="L273" i="17"/>
  <c r="J236" i="17"/>
  <c r="I235" i="17"/>
  <c r="N582" i="17"/>
  <c r="M581" i="17"/>
  <c r="G565" i="17"/>
  <c r="H561" i="17"/>
  <c r="M89" i="17"/>
  <c r="N88" i="17"/>
  <c r="Q88" i="17"/>
  <c r="R85" i="17"/>
  <c r="K273" i="17"/>
  <c r="L271" i="17"/>
  <c r="G146" i="17"/>
  <c r="H144" i="17"/>
  <c r="R145" i="17"/>
  <c r="Q147" i="17"/>
  <c r="J455" i="17"/>
  <c r="I456" i="17"/>
  <c r="I563" i="17"/>
  <c r="J565" i="17"/>
  <c r="G144" i="17"/>
  <c r="H146" i="17"/>
  <c r="J90" i="17"/>
  <c r="I86" i="17"/>
  <c r="M119" i="17"/>
  <c r="N120" i="17"/>
  <c r="G274" i="17"/>
  <c r="H276" i="17"/>
  <c r="I176" i="17"/>
  <c r="J177" i="17"/>
  <c r="R45" i="17"/>
  <c r="Q44" i="17"/>
  <c r="I513" i="17"/>
  <c r="J510" i="17"/>
  <c r="Q414" i="17"/>
  <c r="R412" i="17"/>
  <c r="L563" i="17"/>
  <c r="K561" i="17"/>
  <c r="Q430" i="17"/>
  <c r="S430" i="17" s="1"/>
  <c r="R428" i="17"/>
  <c r="Q510" i="17"/>
  <c r="R514" i="17"/>
  <c r="G348" i="17"/>
  <c r="H346" i="17"/>
  <c r="N122" i="17"/>
  <c r="M123" i="17"/>
  <c r="I372" i="17"/>
  <c r="J376" i="17"/>
  <c r="H372" i="17"/>
  <c r="G373" i="17"/>
  <c r="Q61" i="17"/>
  <c r="R60" i="17"/>
  <c r="Q146" i="17"/>
  <c r="R144" i="17"/>
  <c r="Q274" i="17"/>
  <c r="R273" i="17"/>
  <c r="N124" i="17"/>
  <c r="M121" i="17"/>
  <c r="N511" i="17"/>
  <c r="M510" i="17"/>
  <c r="J171" i="17"/>
  <c r="I170" i="17"/>
  <c r="H373" i="17"/>
  <c r="G372" i="17"/>
  <c r="K562" i="17"/>
  <c r="L564" i="17"/>
  <c r="L120" i="17"/>
  <c r="K122" i="17"/>
  <c r="L375" i="17"/>
  <c r="K376" i="17"/>
  <c r="F271" i="17"/>
  <c r="E276" i="17"/>
  <c r="G561" i="17"/>
  <c r="H565" i="17"/>
  <c r="R563" i="17"/>
  <c r="Q562" i="17"/>
  <c r="G563" i="17"/>
  <c r="H562" i="17"/>
  <c r="Q561" i="17"/>
  <c r="R565" i="17"/>
  <c r="G580" i="17"/>
  <c r="H579" i="17"/>
  <c r="K276" i="17"/>
  <c r="L275" i="17"/>
  <c r="N371" i="17"/>
  <c r="M372" i="17"/>
  <c r="S413" i="17"/>
  <c r="G145" i="17"/>
  <c r="H147" i="17"/>
  <c r="G581" i="17"/>
  <c r="H583" i="17"/>
  <c r="E275" i="17"/>
  <c r="F272" i="17"/>
  <c r="J276" i="17"/>
  <c r="I272" i="17"/>
  <c r="H244" i="17"/>
  <c r="G246" i="17"/>
  <c r="N324" i="17"/>
  <c r="M325" i="17"/>
  <c r="K86" i="17"/>
  <c r="L88" i="17"/>
  <c r="R470" i="17"/>
  <c r="Q469" i="17"/>
  <c r="L123" i="17"/>
  <c r="K124" i="17"/>
  <c r="J271" i="17"/>
  <c r="I274" i="17"/>
  <c r="J170" i="17"/>
  <c r="I171" i="17"/>
  <c r="M376" i="17"/>
  <c r="N373" i="17"/>
  <c r="L122" i="17"/>
  <c r="K120" i="17"/>
  <c r="M122" i="17"/>
  <c r="N123" i="17"/>
  <c r="I396" i="17"/>
  <c r="J397" i="17"/>
  <c r="Q119" i="17"/>
  <c r="R122" i="17"/>
  <c r="L372" i="17"/>
  <c r="K374" i="17"/>
  <c r="R86" i="17"/>
  <c r="Q90" i="17"/>
  <c r="Q272" i="17"/>
  <c r="R275" i="17"/>
  <c r="R119" i="17"/>
  <c r="Q122" i="17"/>
  <c r="G562" i="17"/>
  <c r="H563" i="17"/>
  <c r="AG563" i="17" s="1"/>
  <c r="H456" i="17"/>
  <c r="G454" i="17"/>
  <c r="R580" i="17"/>
  <c r="Q579" i="17"/>
  <c r="I347" i="17"/>
  <c r="J346" i="17"/>
  <c r="G514" i="17"/>
  <c r="H510" i="17"/>
  <c r="G376" i="17"/>
  <c r="H374" i="17"/>
  <c r="G147" i="17"/>
  <c r="H145" i="17"/>
  <c r="Q209" i="17"/>
  <c r="R208" i="17"/>
  <c r="M85" i="17"/>
  <c r="N86" i="17"/>
  <c r="Q145" i="17"/>
  <c r="R147" i="17"/>
  <c r="J396" i="17"/>
  <c r="I397" i="17"/>
  <c r="K88" i="17"/>
  <c r="L86" i="17"/>
  <c r="R511" i="17"/>
  <c r="Q512" i="17"/>
  <c r="N375" i="17"/>
  <c r="M374" i="17"/>
  <c r="M514" i="17"/>
  <c r="N513" i="17"/>
  <c r="H375" i="17"/>
  <c r="G371" i="17"/>
  <c r="K275" i="17"/>
  <c r="L276" i="17"/>
  <c r="J323" i="17"/>
  <c r="I325" i="17"/>
  <c r="M90" i="17"/>
  <c r="AJ90" i="17" s="1"/>
  <c r="N87" i="17"/>
  <c r="Q10" i="17"/>
  <c r="R11" i="17"/>
  <c r="J144" i="17"/>
  <c r="I145" i="17"/>
  <c r="L89" i="17"/>
  <c r="K90" i="17"/>
  <c r="J243" i="17"/>
  <c r="I244" i="17"/>
  <c r="I375" i="17"/>
  <c r="J373" i="17"/>
  <c r="K583" i="17"/>
  <c r="L582" i="17"/>
  <c r="N374" i="17"/>
  <c r="M375" i="17"/>
  <c r="Q276" i="17"/>
  <c r="R271" i="17"/>
  <c r="Q244" i="17"/>
  <c r="R246" i="17"/>
  <c r="Q563" i="17"/>
  <c r="R562" i="17"/>
  <c r="R146" i="17"/>
  <c r="Q144" i="17"/>
  <c r="R321" i="17"/>
  <c r="Q325" i="17"/>
  <c r="K513" i="17"/>
  <c r="L511" i="17"/>
  <c r="H454" i="17"/>
  <c r="G456" i="17"/>
  <c r="H412" i="17"/>
  <c r="G414" i="17"/>
  <c r="R486" i="17"/>
  <c r="Q487" i="17"/>
  <c r="M271" i="17"/>
  <c r="AJ271" i="17" s="1"/>
  <c r="N272" i="17"/>
  <c r="I469" i="17"/>
  <c r="J470" i="17"/>
  <c r="R28" i="17"/>
  <c r="Q29" i="17"/>
  <c r="F273" i="17"/>
  <c r="E274" i="17"/>
  <c r="Q246" i="17"/>
  <c r="R244" i="17"/>
  <c r="G455" i="17"/>
  <c r="H453" i="17"/>
  <c r="Q582" i="17"/>
  <c r="R578" i="17"/>
  <c r="R236" i="17"/>
  <c r="Q235" i="17"/>
  <c r="J86" i="17"/>
  <c r="I90" i="17"/>
  <c r="M275" i="17"/>
  <c r="N274" i="17"/>
  <c r="I428" i="17"/>
  <c r="J429" i="17"/>
  <c r="I581" i="17"/>
  <c r="J578" i="17"/>
  <c r="AH578" i="17" s="1"/>
  <c r="Q322" i="17"/>
  <c r="R323" i="17"/>
  <c r="N583" i="17"/>
  <c r="M580" i="17"/>
  <c r="N579" i="17"/>
  <c r="M578" i="17"/>
  <c r="I122" i="17"/>
  <c r="J119" i="17"/>
  <c r="M273" i="17"/>
  <c r="N276" i="17"/>
  <c r="Q273" i="17"/>
  <c r="S273" i="17" s="1"/>
  <c r="R274" i="17"/>
  <c r="J88" i="17"/>
  <c r="I85" i="17"/>
  <c r="H430" i="17"/>
  <c r="G428" i="17"/>
  <c r="R44" i="17"/>
  <c r="Q45" i="17"/>
  <c r="S45" i="17" s="1"/>
  <c r="J89" i="17"/>
  <c r="I87" i="17"/>
  <c r="M274" i="17"/>
  <c r="N275" i="17"/>
  <c r="J513" i="17"/>
  <c r="I510" i="17"/>
  <c r="K582" i="17"/>
  <c r="L583" i="17"/>
  <c r="K579" i="17"/>
  <c r="L581" i="17"/>
  <c r="L124" i="17"/>
  <c r="K123" i="17"/>
  <c r="Q176" i="17"/>
  <c r="R177" i="17"/>
  <c r="Q236" i="17"/>
  <c r="R235" i="17"/>
  <c r="Q453" i="17"/>
  <c r="R455" i="17"/>
  <c r="Q28" i="17"/>
  <c r="R29" i="17"/>
  <c r="H246" i="17"/>
  <c r="G244" i="17"/>
  <c r="K89" i="17"/>
  <c r="AI89" i="17" s="1"/>
  <c r="L90" i="17"/>
  <c r="L562" i="17"/>
  <c r="K564" i="17"/>
  <c r="N561" i="17"/>
  <c r="M562" i="17"/>
  <c r="L87" i="17"/>
  <c r="K85" i="17"/>
  <c r="G276" i="17"/>
  <c r="H274" i="17"/>
  <c r="J273" i="17"/>
  <c r="I275" i="17"/>
  <c r="H348" i="17"/>
  <c r="G346" i="17"/>
  <c r="Q177" i="17"/>
  <c r="R176" i="17"/>
  <c r="R372" i="17"/>
  <c r="Q373" i="17"/>
  <c r="Q581" i="17"/>
  <c r="R583" i="17"/>
  <c r="I147" i="17"/>
  <c r="J146" i="17"/>
  <c r="Q171" i="17"/>
  <c r="R170" i="17"/>
  <c r="R375" i="17"/>
  <c r="Q371" i="17"/>
  <c r="L376" i="17"/>
  <c r="K375" i="17"/>
  <c r="AI375" i="17" s="1"/>
  <c r="M579" i="17"/>
  <c r="N578" i="17"/>
  <c r="R581" i="17"/>
  <c r="Q583" i="17"/>
  <c r="N510" i="17"/>
  <c r="M511" i="17"/>
  <c r="AJ511" i="17" s="1"/>
  <c r="J11" i="17"/>
  <c r="I10" i="17"/>
  <c r="I243" i="17"/>
  <c r="J244" i="17"/>
  <c r="R456" i="17"/>
  <c r="Q454" i="17"/>
  <c r="M321" i="17"/>
  <c r="N322" i="17"/>
  <c r="J274" i="17"/>
  <c r="I271" i="17"/>
  <c r="H396" i="17"/>
  <c r="G398" i="17"/>
  <c r="L324" i="17"/>
  <c r="K322" i="17"/>
  <c r="I88" i="17"/>
  <c r="J85" i="17"/>
  <c r="R61" i="17"/>
  <c r="Q60" i="17"/>
  <c r="H376" i="17"/>
  <c r="G374" i="17"/>
  <c r="J374" i="17"/>
  <c r="I371" i="17"/>
  <c r="Q321" i="17"/>
  <c r="R325" i="17"/>
  <c r="I453" i="17"/>
  <c r="J454" i="17"/>
  <c r="I346" i="17"/>
  <c r="J347" i="17"/>
  <c r="R87" i="17"/>
  <c r="Q89" i="17"/>
  <c r="S89" i="17" s="1"/>
  <c r="N564" i="17"/>
  <c r="M565" i="17"/>
  <c r="I376" i="17"/>
  <c r="AH376" i="17" s="1"/>
  <c r="J372" i="17"/>
  <c r="M86" i="17"/>
  <c r="N85" i="17"/>
  <c r="L371" i="17"/>
  <c r="K373" i="17"/>
  <c r="Q169" i="17"/>
  <c r="R168" i="17"/>
  <c r="H578" i="17"/>
  <c r="G582" i="17"/>
  <c r="L322" i="17"/>
  <c r="K324" i="17"/>
  <c r="I374" i="17"/>
  <c r="AH374" i="17" s="1"/>
  <c r="J371" i="17"/>
  <c r="Q168" i="17"/>
  <c r="R169" i="17"/>
  <c r="I144" i="17"/>
  <c r="AH144" i="17" s="1"/>
  <c r="J145" i="17"/>
  <c r="J325" i="17"/>
  <c r="I323" i="17"/>
  <c r="I179" i="17"/>
  <c r="J178" i="17"/>
  <c r="G272" i="17"/>
  <c r="H273" i="17"/>
  <c r="G453" i="17"/>
  <c r="H455" i="17"/>
  <c r="M513" i="17"/>
  <c r="N514" i="17"/>
  <c r="Q580" i="17"/>
  <c r="R579" i="17"/>
  <c r="R487" i="17"/>
  <c r="Q486" i="17"/>
  <c r="J485" i="17"/>
  <c r="I486" i="17"/>
  <c r="I45" i="17"/>
  <c r="J44" i="17"/>
  <c r="I580" i="17"/>
  <c r="J582" i="17"/>
  <c r="Q375" i="17"/>
  <c r="R371" i="17"/>
  <c r="G430" i="17"/>
  <c r="H428" i="17"/>
  <c r="R564" i="17"/>
  <c r="Q170" i="17"/>
  <c r="R171" i="17"/>
  <c r="K274" i="17"/>
  <c r="L272" i="17"/>
  <c r="M582" i="17"/>
  <c r="N581" i="17"/>
  <c r="L119" i="17"/>
  <c r="K121" i="17"/>
  <c r="R512" i="17"/>
  <c r="Q511" i="17"/>
  <c r="S511" i="17" s="1"/>
  <c r="J122" i="17"/>
  <c r="I119" i="17"/>
  <c r="J275" i="17"/>
  <c r="I273" i="17"/>
  <c r="AH273" i="17" s="1"/>
  <c r="E487" i="17"/>
  <c r="F486" i="17"/>
  <c r="Q324" i="17"/>
  <c r="I177" i="17"/>
  <c r="J176" i="17"/>
  <c r="R485" i="17"/>
  <c r="I429" i="17"/>
  <c r="J428" i="17"/>
  <c r="M324" i="17"/>
  <c r="N325" i="17"/>
  <c r="J120" i="17"/>
  <c r="I124" i="17"/>
  <c r="Q372" i="17"/>
  <c r="R373" i="17"/>
  <c r="M120" i="17"/>
  <c r="N119" i="17"/>
  <c r="Q85" i="17"/>
  <c r="R88" i="17"/>
  <c r="J412" i="17"/>
  <c r="I413" i="17"/>
  <c r="G321" i="17"/>
  <c r="H325" i="17"/>
  <c r="N562" i="17"/>
  <c r="M561" i="17"/>
  <c r="Q455" i="17"/>
  <c r="S455" i="17" s="1"/>
  <c r="R453" i="17"/>
  <c r="K321" i="17"/>
  <c r="L323" i="17"/>
  <c r="K119" i="17"/>
  <c r="AI119" i="17" s="1"/>
  <c r="L121" i="17"/>
  <c r="K578" i="17"/>
  <c r="L580" i="17"/>
  <c r="J147" i="17"/>
  <c r="I146" i="17"/>
  <c r="J486" i="17"/>
  <c r="I485" i="17"/>
  <c r="AH485" i="17" s="1"/>
  <c r="Q121" i="17"/>
  <c r="R123" i="17"/>
  <c r="M276" i="17"/>
  <c r="AJ276" i="17" s="1"/>
  <c r="N273" i="17"/>
  <c r="I11" i="17"/>
  <c r="J10" i="17"/>
  <c r="I236" i="17"/>
  <c r="J235" i="17"/>
  <c r="R348" i="17"/>
  <c r="Q346" i="17"/>
  <c r="K511" i="17"/>
  <c r="AI511" i="17" s="1"/>
  <c r="L513" i="17"/>
  <c r="G275" i="17"/>
  <c r="H271" i="17"/>
  <c r="J563" i="17"/>
  <c r="I565" i="17"/>
  <c r="N121" i="17"/>
  <c r="M124" i="17"/>
  <c r="K563" i="17"/>
  <c r="L561" i="17"/>
  <c r="J123" i="17"/>
  <c r="I121" i="17"/>
  <c r="J209" i="17"/>
  <c r="I208" i="17"/>
  <c r="S243" i="17"/>
  <c r="H414" i="17"/>
  <c r="G412" i="17"/>
  <c r="R178" i="17"/>
  <c r="Q179" i="17"/>
  <c r="S179" i="17" s="1"/>
  <c r="R414" i="17"/>
  <c r="Q412" i="17"/>
  <c r="J121" i="17"/>
  <c r="I123" i="17"/>
  <c r="L85" i="17"/>
  <c r="K87" i="17"/>
  <c r="J561" i="17"/>
  <c r="I564" i="17"/>
  <c r="Q470" i="17"/>
  <c r="S470" i="17" s="1"/>
  <c r="R469" i="17"/>
  <c r="G273" i="17"/>
  <c r="H272" i="17"/>
  <c r="J580" i="17"/>
  <c r="I582" i="17"/>
  <c r="J28" i="17"/>
  <c r="I29" i="17"/>
  <c r="L373" i="17"/>
  <c r="K371" i="17"/>
  <c r="Q513" i="17"/>
  <c r="I28" i="17"/>
  <c r="J29" i="17"/>
  <c r="G512" i="17"/>
  <c r="H511" i="17"/>
  <c r="Q124" i="17"/>
  <c r="R120" i="17"/>
  <c r="N372" i="17"/>
  <c r="M371" i="17"/>
  <c r="J179" i="17"/>
  <c r="I178" i="17"/>
  <c r="L512" i="17"/>
  <c r="K510" i="17"/>
  <c r="AI510" i="17" s="1"/>
  <c r="I324" i="17"/>
  <c r="J321" i="17"/>
  <c r="J208" i="17"/>
  <c r="I209" i="17"/>
  <c r="E272" i="17"/>
  <c r="F275" i="17"/>
  <c r="F276" i="17"/>
  <c r="E271" i="17"/>
  <c r="I44" i="17"/>
  <c r="J45" i="17"/>
  <c r="J87" i="17"/>
  <c r="I89" i="17"/>
  <c r="R90" i="17"/>
  <c r="Q86" i="17"/>
  <c r="S86" i="17" s="1"/>
  <c r="B1079" i="22"/>
  <c r="AH583" i="17" l="1"/>
  <c r="S375" i="17"/>
  <c r="AH456" i="17"/>
  <c r="AJ582" i="17"/>
  <c r="R150" i="17"/>
  <c r="AJ579" i="17"/>
  <c r="AI275" i="17"/>
  <c r="R418" i="17"/>
  <c r="R182" i="17"/>
  <c r="S583" i="17"/>
  <c r="S513" i="17"/>
  <c r="S564" i="17"/>
  <c r="S123" i="17"/>
  <c r="AH375" i="17"/>
  <c r="AI581" i="17"/>
  <c r="AH246" i="17"/>
  <c r="S485" i="17"/>
  <c r="AI321" i="17"/>
  <c r="AJ565" i="17"/>
  <c r="AI123" i="17"/>
  <c r="S321" i="17"/>
  <c r="AJ321" i="17"/>
  <c r="AG276" i="17"/>
  <c r="AJ376" i="17"/>
  <c r="S453" i="17"/>
  <c r="AG275" i="17"/>
  <c r="S454" i="17"/>
  <c r="AJ580" i="17"/>
  <c r="S510" i="17"/>
  <c r="S120" i="17"/>
  <c r="AJ371" i="17"/>
  <c r="AI580" i="17"/>
  <c r="AH582" i="17"/>
  <c r="AI563" i="17"/>
  <c r="S512" i="17"/>
  <c r="S170" i="17"/>
  <c r="AH272" i="17"/>
  <c r="AG583" i="17"/>
  <c r="S561" i="17"/>
  <c r="AJ124" i="17"/>
  <c r="AJ513" i="17"/>
  <c r="AJ86" i="17"/>
  <c r="AJ274" i="17"/>
  <c r="S582" i="17"/>
  <c r="AI88" i="17"/>
  <c r="AJ122" i="17"/>
  <c r="AG565" i="17"/>
  <c r="S374" i="17"/>
  <c r="AI273" i="17"/>
  <c r="H418" i="17"/>
  <c r="S168" i="17"/>
  <c r="S169" i="17"/>
  <c r="AH346" i="17"/>
  <c r="R50" i="17"/>
  <c r="S322" i="17"/>
  <c r="S145" i="17"/>
  <c r="S209" i="17"/>
  <c r="AI374" i="17"/>
  <c r="AI120" i="17"/>
  <c r="H50" i="17"/>
  <c r="S346" i="17"/>
  <c r="AH146" i="17"/>
  <c r="AG273" i="17"/>
  <c r="AH453" i="17"/>
  <c r="S456" i="17"/>
  <c r="S563" i="17"/>
  <c r="AI121" i="17"/>
  <c r="H182" i="17"/>
  <c r="S124" i="17"/>
  <c r="S85" i="17"/>
  <c r="S372" i="17"/>
  <c r="AJ324" i="17"/>
  <c r="AI274" i="17"/>
  <c r="AH271" i="17"/>
  <c r="AI564" i="17"/>
  <c r="AH510" i="17"/>
  <c r="S272" i="17"/>
  <c r="S398" i="17"/>
  <c r="AJ561" i="17"/>
  <c r="S580" i="17"/>
  <c r="S276" i="17"/>
  <c r="AI371" i="17"/>
  <c r="AI87" i="17"/>
  <c r="AJ120" i="17"/>
  <c r="S324" i="17"/>
  <c r="S486" i="17"/>
  <c r="AH323" i="17"/>
  <c r="AI324" i="17"/>
  <c r="AI583" i="17"/>
  <c r="AJ375" i="17"/>
  <c r="AJ89" i="17"/>
  <c r="AI271" i="17"/>
  <c r="AH514" i="17"/>
  <c r="AH512" i="17"/>
  <c r="AG487" i="17"/>
  <c r="AH28" i="17"/>
  <c r="D28" i="17" s="1"/>
  <c r="O28" i="17"/>
  <c r="E34" i="17"/>
  <c r="AH29" i="17"/>
  <c r="D29" i="17" s="1"/>
  <c r="O29" i="17"/>
  <c r="AH564" i="17"/>
  <c r="O564" i="17"/>
  <c r="AH123" i="17"/>
  <c r="O123" i="17"/>
  <c r="AH11" i="17"/>
  <c r="D11" i="17" s="1"/>
  <c r="O11" i="17"/>
  <c r="E16" i="17"/>
  <c r="AG321" i="17"/>
  <c r="O321" i="17"/>
  <c r="AH119" i="17"/>
  <c r="O119" i="17"/>
  <c r="O374" i="17"/>
  <c r="AG374" i="17"/>
  <c r="O398" i="17"/>
  <c r="AG398" i="17"/>
  <c r="D398" i="17" s="1"/>
  <c r="S371" i="17"/>
  <c r="S373" i="17"/>
  <c r="O346" i="17"/>
  <c r="AG346" i="17"/>
  <c r="AJ562" i="17"/>
  <c r="AH85" i="17"/>
  <c r="O85" i="17"/>
  <c r="AJ578" i="17"/>
  <c r="AH90" i="17"/>
  <c r="O90" i="17"/>
  <c r="S29" i="17"/>
  <c r="E418" i="17"/>
  <c r="O414" i="17"/>
  <c r="AG414" i="17"/>
  <c r="D414" i="17" s="1"/>
  <c r="Q150" i="17"/>
  <c r="S144" i="17"/>
  <c r="S246" i="17"/>
  <c r="AI90" i="17"/>
  <c r="AH325" i="17"/>
  <c r="AG371" i="17"/>
  <c r="O371" i="17"/>
  <c r="AJ374" i="17"/>
  <c r="AG454" i="17"/>
  <c r="O454" i="17"/>
  <c r="S90" i="17"/>
  <c r="S122" i="17"/>
  <c r="AH274" i="17"/>
  <c r="S469" i="17"/>
  <c r="AJ325" i="17"/>
  <c r="AI276" i="17"/>
  <c r="S274" i="17"/>
  <c r="S61" i="17"/>
  <c r="AH372" i="17"/>
  <c r="AG348" i="17"/>
  <c r="D348" i="17" s="1"/>
  <c r="O348" i="17"/>
  <c r="S414" i="17"/>
  <c r="AG274" i="17"/>
  <c r="AH563" i="17"/>
  <c r="AJ322" i="17"/>
  <c r="O60" i="17"/>
  <c r="AH60" i="17"/>
  <c r="D60" i="17" s="1"/>
  <c r="AJ564" i="17"/>
  <c r="E142" i="17"/>
  <c r="O61" i="17"/>
  <c r="AH61" i="17"/>
  <c r="D61" i="17" s="1"/>
  <c r="E66" i="17"/>
  <c r="AJ87" i="17"/>
  <c r="AG375" i="17"/>
  <c r="O375" i="17"/>
  <c r="AI512" i="17"/>
  <c r="O325" i="17"/>
  <c r="AG325" i="17"/>
  <c r="S514" i="17"/>
  <c r="AI323" i="17"/>
  <c r="AG271" i="17"/>
  <c r="AJ583" i="17"/>
  <c r="S121" i="17"/>
  <c r="AI579" i="17"/>
  <c r="AH324" i="17"/>
  <c r="O324" i="17"/>
  <c r="AH89" i="17"/>
  <c r="O89" i="17"/>
  <c r="AF271" i="17"/>
  <c r="O271" i="17"/>
  <c r="AH209" i="17"/>
  <c r="D209" i="17" s="1"/>
  <c r="O209" i="17"/>
  <c r="AH208" i="17"/>
  <c r="D208" i="17" s="1"/>
  <c r="O208" i="17"/>
  <c r="O413" i="17"/>
  <c r="AH413" i="17"/>
  <c r="D413" i="17" s="1"/>
  <c r="AH124" i="17"/>
  <c r="O124" i="17"/>
  <c r="O487" i="17"/>
  <c r="AF487" i="17"/>
  <c r="AH45" i="17"/>
  <c r="D45" i="17" s="1"/>
  <c r="E50" i="17"/>
  <c r="O45" i="17"/>
  <c r="AG272" i="17"/>
  <c r="AH88" i="17"/>
  <c r="O88" i="17"/>
  <c r="AH243" i="17"/>
  <c r="D243" i="17" s="1"/>
  <c r="O243" i="17"/>
  <c r="AH147" i="17"/>
  <c r="S28" i="17"/>
  <c r="Q34" i="17"/>
  <c r="AJ273" i="17"/>
  <c r="AH428" i="17"/>
  <c r="R34" i="17"/>
  <c r="AI513" i="17"/>
  <c r="S244" i="17"/>
  <c r="S10" i="17"/>
  <c r="Q16" i="17"/>
  <c r="AG376" i="17"/>
  <c r="O376" i="17"/>
  <c r="AH347" i="17"/>
  <c r="D347" i="17" s="1"/>
  <c r="O347" i="17"/>
  <c r="S119" i="17"/>
  <c r="O581" i="17"/>
  <c r="AJ372" i="17"/>
  <c r="AG562" i="17"/>
  <c r="AI376" i="17"/>
  <c r="O170" i="17"/>
  <c r="AH170" i="17"/>
  <c r="D170" i="17" s="1"/>
  <c r="AJ121" i="17"/>
  <c r="AG373" i="17"/>
  <c r="O373" i="17"/>
  <c r="AJ123" i="17"/>
  <c r="AI561" i="17"/>
  <c r="AG561" i="17"/>
  <c r="AH235" i="17"/>
  <c r="D235" i="17" s="1"/>
  <c r="O235" i="17"/>
  <c r="S578" i="17"/>
  <c r="S87" i="17"/>
  <c r="S565" i="17"/>
  <c r="AG578" i="17"/>
  <c r="O578" i="17"/>
  <c r="S11" i="17"/>
  <c r="AG579" i="17"/>
  <c r="O579" i="17"/>
  <c r="AF486" i="17"/>
  <c r="O486" i="17"/>
  <c r="AG581" i="17"/>
  <c r="O168" i="17"/>
  <c r="AH168" i="17"/>
  <c r="D168" i="17" s="1"/>
  <c r="AH276" i="17"/>
  <c r="S376" i="17"/>
  <c r="AH579" i="17"/>
  <c r="O273" i="17"/>
  <c r="AF273" i="17"/>
  <c r="AI578" i="17"/>
  <c r="S178" i="17"/>
  <c r="AJ373" i="17"/>
  <c r="AG323" i="17"/>
  <c r="O323" i="17"/>
  <c r="AH44" i="17"/>
  <c r="D44" i="17" s="1"/>
  <c r="O44" i="17"/>
  <c r="O272" i="17"/>
  <c r="AF272" i="17"/>
  <c r="AG512" i="17"/>
  <c r="O512" i="17"/>
  <c r="Q418" i="17"/>
  <c r="S412" i="17"/>
  <c r="O412" i="17"/>
  <c r="AG412" i="17"/>
  <c r="AH236" i="17"/>
  <c r="D236" i="17" s="1"/>
  <c r="O236" i="17"/>
  <c r="AH429" i="17"/>
  <c r="D429" i="17" s="1"/>
  <c r="O429" i="17"/>
  <c r="O177" i="17"/>
  <c r="AH177" i="17"/>
  <c r="D177" i="17" s="1"/>
  <c r="AH486" i="17"/>
  <c r="AG582" i="17"/>
  <c r="O582" i="17"/>
  <c r="AI373" i="17"/>
  <c r="AH371" i="17"/>
  <c r="S60" i="17"/>
  <c r="Q66" i="17"/>
  <c r="Q142" i="17"/>
  <c r="AI322" i="17"/>
  <c r="AH10" i="17"/>
  <c r="D10" i="17" s="1"/>
  <c r="O10" i="17"/>
  <c r="AH275" i="17"/>
  <c r="AI85" i="17"/>
  <c r="AG244" i="17"/>
  <c r="O244" i="17"/>
  <c r="AH87" i="17"/>
  <c r="O87" i="17"/>
  <c r="AG428" i="17"/>
  <c r="O428" i="17"/>
  <c r="S235" i="17"/>
  <c r="AF274" i="17"/>
  <c r="O274" i="17"/>
  <c r="S487" i="17"/>
  <c r="AG456" i="17"/>
  <c r="O456" i="17"/>
  <c r="S325" i="17"/>
  <c r="AI582" i="17"/>
  <c r="AH244" i="17"/>
  <c r="AH145" i="17"/>
  <c r="AH397" i="17"/>
  <c r="D397" i="17" s="1"/>
  <c r="O397" i="17"/>
  <c r="S579" i="17"/>
  <c r="O171" i="17"/>
  <c r="AH171" i="17"/>
  <c r="D171" i="17" s="1"/>
  <c r="AI124" i="17"/>
  <c r="AG246" i="17"/>
  <c r="O246" i="17"/>
  <c r="H150" i="17"/>
  <c r="AG580" i="17"/>
  <c r="O580" i="17"/>
  <c r="O563" i="17"/>
  <c r="O561" i="17"/>
  <c r="AI562" i="17"/>
  <c r="S146" i="17"/>
  <c r="AH513" i="17"/>
  <c r="O513" i="17"/>
  <c r="AH176" i="17"/>
  <c r="D176" i="17" s="1"/>
  <c r="O176" i="17"/>
  <c r="AJ119" i="17"/>
  <c r="O144" i="17"/>
  <c r="AG144" i="17"/>
  <c r="D144" i="17" s="1"/>
  <c r="O146" i="17"/>
  <c r="AG146" i="17"/>
  <c r="D146" i="17" s="1"/>
  <c r="S88" i="17"/>
  <c r="O565" i="17"/>
  <c r="AH455" i="17"/>
  <c r="S271" i="17"/>
  <c r="AH120" i="17"/>
  <c r="O120" i="17"/>
  <c r="S275" i="17"/>
  <c r="R16" i="17"/>
  <c r="O583" i="17"/>
  <c r="AH412" i="17"/>
  <c r="S396" i="17"/>
  <c r="AH169" i="17"/>
  <c r="D169" i="17" s="1"/>
  <c r="O169" i="17"/>
  <c r="AJ88" i="17"/>
  <c r="O396" i="17"/>
  <c r="AG396" i="17"/>
  <c r="AI272" i="17"/>
  <c r="AH581" i="17"/>
  <c r="O178" i="17"/>
  <c r="AH178" i="17"/>
  <c r="D178" i="17" s="1"/>
  <c r="H34" i="17"/>
  <c r="AH121" i="17"/>
  <c r="O121" i="17"/>
  <c r="O430" i="17"/>
  <c r="AG430" i="17"/>
  <c r="D430" i="17" s="1"/>
  <c r="AH580" i="17"/>
  <c r="AG453" i="17"/>
  <c r="O453" i="17"/>
  <c r="AH179" i="17"/>
  <c r="D179" i="17" s="1"/>
  <c r="O179" i="17"/>
  <c r="E182" i="17"/>
  <c r="H16" i="17"/>
  <c r="S171" i="17"/>
  <c r="S581" i="17"/>
  <c r="S177" i="17"/>
  <c r="S176" i="17"/>
  <c r="Q182" i="17"/>
  <c r="AH122" i="17"/>
  <c r="O122" i="17"/>
  <c r="AJ275" i="17"/>
  <c r="S236" i="17"/>
  <c r="AG455" i="17"/>
  <c r="O455" i="17"/>
  <c r="O469" i="17"/>
  <c r="AH469" i="17"/>
  <c r="D469" i="17" s="1"/>
  <c r="AJ514" i="17"/>
  <c r="AJ85" i="17"/>
  <c r="O147" i="17"/>
  <c r="E150" i="17"/>
  <c r="AG147" i="17"/>
  <c r="AG514" i="17"/>
  <c r="O514" i="17"/>
  <c r="O562" i="17"/>
  <c r="AH396" i="17"/>
  <c r="AI86" i="17"/>
  <c r="AF275" i="17"/>
  <c r="O275" i="17"/>
  <c r="AG145" i="17"/>
  <c r="O145" i="17"/>
  <c r="S562" i="17"/>
  <c r="O276" i="17"/>
  <c r="AF276" i="17"/>
  <c r="AI122" i="17"/>
  <c r="AG372" i="17"/>
  <c r="O372" i="17"/>
  <c r="AJ510" i="17"/>
  <c r="R66" i="17"/>
  <c r="R142" i="17"/>
  <c r="S44" i="17"/>
  <c r="S50" i="17" s="1"/>
  <c r="Q50" i="17"/>
  <c r="AH86" i="17"/>
  <c r="O86" i="17"/>
  <c r="AH565" i="17"/>
  <c r="D565" i="17" s="1"/>
  <c r="S147" i="17"/>
  <c r="AJ581" i="17"/>
  <c r="AH561" i="17"/>
  <c r="AG511" i="17"/>
  <c r="D511" i="17" s="1"/>
  <c r="O511" i="17"/>
  <c r="H142" i="17"/>
  <c r="H66" i="17"/>
  <c r="S323" i="17"/>
  <c r="AH321" i="17"/>
  <c r="AG322" i="17"/>
  <c r="O322" i="17"/>
  <c r="S348" i="17"/>
  <c r="S208" i="17"/>
  <c r="AI372" i="17"/>
  <c r="S428" i="17"/>
  <c r="AH373" i="17"/>
  <c r="AH245" i="17"/>
  <c r="D245" i="17" s="1"/>
  <c r="O245" i="17"/>
  <c r="O470" i="17"/>
  <c r="AH470" i="17"/>
  <c r="D470" i="17" s="1"/>
  <c r="AG510" i="17"/>
  <c r="D510" i="17" s="1"/>
  <c r="O510" i="17"/>
  <c r="AH454" i="17"/>
  <c r="AG485" i="17"/>
  <c r="D485" i="17" s="1"/>
  <c r="O485" i="17"/>
  <c r="AJ272" i="17"/>
  <c r="B1093" i="22"/>
  <c r="D487" i="17" l="1"/>
  <c r="D272" i="17"/>
  <c r="D486" i="17"/>
  <c r="D456" i="17"/>
  <c r="D275" i="17"/>
  <c r="D89" i="17"/>
  <c r="D86" i="17"/>
  <c r="D120" i="17"/>
  <c r="O150" i="17"/>
  <c r="S150" i="17"/>
  <c r="D119" i="17"/>
  <c r="B1919" i="22"/>
  <c r="B1905" i="22"/>
  <c r="D271" i="17"/>
  <c r="D123" i="17"/>
  <c r="D274" i="17"/>
  <c r="D324" i="17"/>
  <c r="D513" i="17"/>
  <c r="O418" i="17"/>
  <c r="D512" i="17"/>
  <c r="D88" i="17"/>
  <c r="D563" i="17"/>
  <c r="D147" i="17"/>
  <c r="D145" i="17"/>
  <c r="D374" i="17"/>
  <c r="D578" i="17"/>
  <c r="D583" i="17"/>
  <c r="D87" i="17"/>
  <c r="S418" i="17"/>
  <c r="D564" i="17"/>
  <c r="D276" i="17"/>
  <c r="D121" i="17"/>
  <c r="D273" i="17"/>
  <c r="D376" i="17"/>
  <c r="D122" i="17"/>
  <c r="D90" i="17"/>
  <c r="S182" i="17"/>
  <c r="D124" i="17"/>
  <c r="O182" i="17"/>
  <c r="D85" i="17"/>
  <c r="D375" i="17"/>
  <c r="D246" i="17"/>
  <c r="D323" i="17"/>
  <c r="D582" i="17"/>
  <c r="D322" i="17"/>
  <c r="D372" i="17"/>
  <c r="D396" i="17"/>
  <c r="D244" i="17"/>
  <c r="O50" i="17"/>
  <c r="D346" i="17"/>
  <c r="D514" i="17"/>
  <c r="D453" i="17"/>
  <c r="S16" i="17"/>
  <c r="D428" i="17"/>
  <c r="D325" i="17"/>
  <c r="D455" i="17"/>
  <c r="D580" i="17"/>
  <c r="D581" i="17"/>
  <c r="D579" i="17"/>
  <c r="D454" i="17"/>
  <c r="S34" i="17"/>
  <c r="D561" i="17"/>
  <c r="D373" i="17"/>
  <c r="O16" i="17"/>
  <c r="S142" i="17"/>
  <c r="S66" i="17"/>
  <c r="D412" i="17"/>
  <c r="O34" i="17"/>
  <c r="D562" i="17"/>
  <c r="O66" i="17"/>
  <c r="O142" i="17"/>
  <c r="D371" i="17"/>
  <c r="D321" i="17"/>
  <c r="B1107" i="22"/>
  <c r="B1121" i="22" l="1"/>
  <c r="B1947" i="22" l="1"/>
  <c r="B1933" i="22"/>
  <c r="B1135" i="22"/>
  <c r="X41" i="17" l="1"/>
  <c r="B1975" i="22" l="1"/>
  <c r="B1961" i="22"/>
  <c r="B2003" i="22" l="1"/>
  <c r="B1989" i="22"/>
  <c r="B2017" i="22" l="1"/>
  <c r="B2031" i="22"/>
  <c r="B2045" i="22" l="1"/>
  <c r="B2059" i="22" l="1"/>
  <c r="B2073" i="22" l="1"/>
  <c r="Z496" i="17" l="1"/>
  <c r="Y165" i="17"/>
  <c r="Y255" i="17"/>
  <c r="Z254" i="17"/>
  <c r="AC342" i="17"/>
  <c r="W342" i="17" s="1"/>
  <c r="AB23" i="17"/>
  <c r="AA443" i="17"/>
  <c r="AB532" i="17"/>
  <c r="AD165" i="17"/>
  <c r="X165" i="17" s="1"/>
  <c r="AA550" i="17"/>
  <c r="AC165" i="17"/>
  <c r="W165" i="17" s="1"/>
  <c r="AC496" i="17"/>
  <c r="W496" i="17" s="1"/>
  <c r="Y533" i="17"/>
  <c r="AC548" i="17"/>
  <c r="W548" i="17" s="1"/>
  <c r="AA547" i="17"/>
  <c r="AA551" i="17"/>
  <c r="Y362" i="17"/>
  <c r="AC109" i="17"/>
  <c r="W109" i="17" s="1"/>
  <c r="AB56" i="17"/>
  <c r="AA6" i="17"/>
  <c r="AA360" i="17"/>
  <c r="AA362" i="17"/>
  <c r="Y549" i="17"/>
  <c r="AC229" i="17"/>
  <c r="W229" i="17" s="1"/>
  <c r="AD56" i="17"/>
  <c r="X56" i="17" s="1"/>
  <c r="AC547" i="17"/>
  <c r="W547" i="17" s="1"/>
  <c r="Z499" i="17"/>
  <c r="AC424" i="17"/>
  <c r="W424" i="17" s="1"/>
  <c r="AD360" i="17"/>
  <c r="X360" i="17" s="1"/>
  <c r="Y108" i="17"/>
  <c r="Z6" i="17"/>
  <c r="Y109" i="17"/>
  <c r="Y551" i="17"/>
  <c r="AA108" i="17"/>
  <c r="Z205" i="17"/>
  <c r="Y424" i="17"/>
  <c r="AC205" i="17"/>
  <c r="W205" i="17" s="1"/>
  <c r="AB500" i="17"/>
  <c r="AD496" i="17"/>
  <c r="X496" i="17" s="1"/>
  <c r="AB220" i="17"/>
  <c r="Z40" i="17"/>
  <c r="AC443" i="17"/>
  <c r="W443" i="17" s="1"/>
  <c r="Z75" i="17"/>
  <c r="AA23" i="17"/>
  <c r="Z443" i="17"/>
  <c r="Z139" i="17"/>
  <c r="Y256" i="17"/>
  <c r="AD550" i="17"/>
  <c r="X550" i="17" s="1"/>
  <c r="AB361" i="17"/>
  <c r="Y534" i="17"/>
  <c r="Y40" i="17"/>
  <c r="AD138" i="17"/>
  <c r="X138" i="17" s="1"/>
  <c r="AC534" i="17"/>
  <c r="W534" i="17" s="1"/>
  <c r="AA220" i="17"/>
  <c r="AB442" i="17"/>
  <c r="AB40" i="17"/>
  <c r="AB164" i="17"/>
  <c r="Y56" i="17"/>
  <c r="AD139" i="17"/>
  <c r="X139" i="17" s="1"/>
  <c r="AB108" i="17"/>
  <c r="Z549" i="17"/>
  <c r="Z424" i="17"/>
  <c r="Y342" i="17"/>
  <c r="AD310" i="17"/>
  <c r="X310" i="17" s="1"/>
  <c r="AD547" i="17"/>
  <c r="X547" i="17" s="1"/>
  <c r="Y530" i="17"/>
  <c r="AA110" i="17"/>
  <c r="Z56" i="17"/>
  <c r="Z342" i="17"/>
  <c r="Z255" i="17"/>
  <c r="Y311" i="17"/>
  <c r="AB79" i="17"/>
  <c r="Z256" i="17"/>
  <c r="Z204" i="17"/>
  <c r="AD164" i="17"/>
  <c r="X164" i="17" s="1"/>
  <c r="Z360" i="17"/>
  <c r="AD256" i="17"/>
  <c r="X256" i="17" s="1"/>
  <c r="AB443" i="17"/>
  <c r="AC532" i="17"/>
  <c r="W532" i="17" s="1"/>
  <c r="Z108" i="17"/>
  <c r="AA500" i="17"/>
  <c r="AD408" i="17"/>
  <c r="X408" i="17" s="1"/>
  <c r="Y229" i="17"/>
  <c r="Z550" i="17"/>
  <c r="AD499" i="17"/>
  <c r="X499" i="17" s="1"/>
  <c r="Z552" i="17"/>
  <c r="Z498" i="17"/>
  <c r="AB547" i="17"/>
  <c r="AA229" i="17"/>
  <c r="AC23" i="17"/>
  <c r="W23" i="17" s="1"/>
  <c r="AB534" i="17"/>
  <c r="Z392" i="17"/>
  <c r="Y23" i="17"/>
  <c r="AB550" i="17"/>
  <c r="Z551" i="17"/>
  <c r="AA75" i="17"/>
  <c r="Y500" i="17"/>
  <c r="AC533" i="17"/>
  <c r="W533" i="17" s="1"/>
  <c r="Y442" i="17"/>
  <c r="AC310" i="17"/>
  <c r="W310" i="17" s="1"/>
  <c r="Y550" i="17"/>
  <c r="AB548" i="17"/>
  <c r="AD361" i="17"/>
  <c r="X361" i="17" s="1"/>
  <c r="Z408" i="17"/>
  <c r="AC108" i="17"/>
  <c r="W108" i="17" s="1"/>
  <c r="AD534" i="17"/>
  <c r="X534" i="17" s="1"/>
  <c r="AB138" i="17"/>
  <c r="AA532" i="17"/>
  <c r="AA205" i="17"/>
  <c r="Z311" i="17"/>
  <c r="Y392" i="17"/>
  <c r="Y164" i="17"/>
  <c r="Y228" i="17"/>
  <c r="AD76" i="17"/>
  <c r="X76" i="17" s="1"/>
  <c r="AC551" i="17"/>
  <c r="W551" i="17" s="1"/>
  <c r="AD110" i="17"/>
  <c r="X110" i="17" s="1"/>
  <c r="X156" i="17"/>
  <c r="Y75" i="17"/>
  <c r="AB424" i="17"/>
  <c r="AC75" i="17"/>
  <c r="W75" i="17" s="1"/>
  <c r="AD23" i="17"/>
  <c r="X23" i="17" s="1"/>
  <c r="AB552" i="17"/>
  <c r="AB533" i="17"/>
  <c r="AB110" i="17"/>
  <c r="AB498" i="17"/>
  <c r="Y532" i="17"/>
  <c r="Y204" i="17"/>
  <c r="AC442" i="17"/>
  <c r="W442" i="17" s="1"/>
  <c r="Z500" i="17"/>
  <c r="AB496" i="17"/>
  <c r="AD424" i="17"/>
  <c r="X424" i="17" s="1"/>
  <c r="AD530" i="17"/>
  <c r="X530" i="17" s="1"/>
  <c r="Z164" i="17"/>
  <c r="Y139" i="17"/>
  <c r="X157" i="17"/>
  <c r="Y360" i="17"/>
  <c r="AB229" i="17"/>
  <c r="W156" i="17"/>
  <c r="AA228" i="17"/>
  <c r="AB165" i="17"/>
  <c r="AA530" i="17"/>
  <c r="AA74" i="17"/>
  <c r="AA498" i="17"/>
  <c r="AB342" i="17"/>
  <c r="AC530" i="17"/>
  <c r="W530" i="17" s="1"/>
  <c r="W157" i="17"/>
  <c r="AC138" i="17"/>
  <c r="W138" i="17" s="1"/>
  <c r="Y548" i="17"/>
  <c r="Y74" i="17"/>
  <c r="AD362" i="17"/>
  <c r="X362" i="17" s="1"/>
  <c r="AC6" i="17"/>
  <c r="W6" i="17" s="1"/>
  <c r="AD255" i="17"/>
  <c r="X255" i="17" s="1"/>
  <c r="Z442" i="17"/>
  <c r="Y499" i="17"/>
  <c r="AD228" i="17"/>
  <c r="X228" i="17" s="1"/>
  <c r="AB76" i="17"/>
  <c r="AB310" i="17"/>
  <c r="AA392" i="17"/>
  <c r="AB139" i="17"/>
  <c r="AC392" i="17"/>
  <c r="W392" i="17" s="1"/>
  <c r="AD548" i="17"/>
  <c r="X548" i="17" s="1"/>
  <c r="AB499" i="17"/>
  <c r="Y361" i="17"/>
  <c r="AD533" i="17"/>
  <c r="X533" i="17" s="1"/>
  <c r="AA549" i="17"/>
  <c r="Y110" i="17"/>
  <c r="AB311" i="17"/>
  <c r="Y408" i="17"/>
  <c r="AB255" i="17"/>
  <c r="AD220" i="17"/>
  <c r="X220" i="17" s="1"/>
  <c r="AC164" i="17"/>
  <c r="W164" i="17" s="1"/>
  <c r="AA310" i="17"/>
  <c r="AD551" i="17"/>
  <c r="X551" i="17" s="1"/>
  <c r="Z110" i="17"/>
  <c r="Z229" i="17"/>
  <c r="AC204" i="17"/>
  <c r="W204" i="17" s="1"/>
  <c r="AA254" i="17"/>
  <c r="Z76" i="17"/>
  <c r="AB205" i="17"/>
  <c r="AA548" i="17"/>
  <c r="Y552" i="17"/>
  <c r="AD254" i="17"/>
  <c r="X254" i="17" s="1"/>
  <c r="AB530" i="17"/>
  <c r="AD392" i="17"/>
  <c r="X392" i="17" s="1"/>
  <c r="AC40" i="17"/>
  <c r="W40" i="17" s="1"/>
  <c r="AA442" i="17"/>
  <c r="Y254" i="17"/>
  <c r="Y138" i="17"/>
  <c r="AC228" i="17"/>
  <c r="W228" i="17" s="1"/>
  <c r="AB551" i="17"/>
  <c r="AD74" i="17"/>
  <c r="X74" i="17" s="1"/>
  <c r="AA138" i="17"/>
  <c r="Z138" i="17"/>
  <c r="AA255" i="17"/>
  <c r="AC311" i="17"/>
  <c r="W311" i="17" s="1"/>
  <c r="AD75" i="17"/>
  <c r="X75" i="17" s="1"/>
  <c r="Z310" i="17"/>
  <c r="AB408" i="17"/>
  <c r="AC550" i="17"/>
  <c r="W550" i="17" s="1"/>
  <c r="AA79" i="17"/>
  <c r="AD6" i="17"/>
  <c r="X6" i="17" s="1"/>
  <c r="AD532" i="17"/>
  <c r="X532" i="17" s="1"/>
  <c r="AB362" i="17"/>
  <c r="AC498" i="17"/>
  <c r="W498" i="17" s="1"/>
  <c r="AA256" i="17"/>
  <c r="Z361" i="17"/>
  <c r="AC499" i="17"/>
  <c r="W499" i="17" s="1"/>
  <c r="AA534" i="17"/>
  <c r="AC220" i="17"/>
  <c r="W220" i="17" s="1"/>
  <c r="AD552" i="17"/>
  <c r="X552" i="17" s="1"/>
  <c r="AA109" i="17"/>
  <c r="AB204" i="17"/>
  <c r="AA40" i="17"/>
  <c r="Z165" i="17"/>
  <c r="AC110" i="17"/>
  <c r="W110" i="17" s="1"/>
  <c r="AB228" i="17"/>
  <c r="Z530" i="17"/>
  <c r="AA533" i="17"/>
  <c r="AA204" i="17"/>
  <c r="AD498" i="17"/>
  <c r="X498" i="17" s="1"/>
  <c r="AD205" i="17"/>
  <c r="X205" i="17" s="1"/>
  <c r="AA139" i="17"/>
  <c r="AC362" i="17"/>
  <c r="W362" i="17" s="1"/>
  <c r="Z534" i="17"/>
  <c r="AA552" i="17"/>
  <c r="Y220" i="17"/>
  <c r="Y205" i="17"/>
  <c r="AC549" i="17"/>
  <c r="W549" i="17" s="1"/>
  <c r="AC76" i="17"/>
  <c r="W76" i="17" s="1"/>
  <c r="AC139" i="17"/>
  <c r="W139" i="17" s="1"/>
  <c r="AB6" i="17"/>
  <c r="Z79" i="17"/>
  <c r="AD79" i="17"/>
  <c r="X79" i="17" s="1"/>
  <c r="AA78" i="17"/>
  <c r="AD500" i="17"/>
  <c r="X500" i="17" s="1"/>
  <c r="AC361" i="17"/>
  <c r="W361" i="17" s="1"/>
  <c r="AA165" i="17"/>
  <c r="AA164" i="17"/>
  <c r="AC256" i="17"/>
  <c r="W256" i="17" s="1"/>
  <c r="Z23" i="17"/>
  <c r="Z220" i="17"/>
  <c r="AA408" i="17"/>
  <c r="AC408" i="17"/>
  <c r="W408" i="17" s="1"/>
  <c r="AC56" i="17"/>
  <c r="W56" i="17" s="1"/>
  <c r="AD442" i="17"/>
  <c r="X442" i="17" s="1"/>
  <c r="AC360" i="17"/>
  <c r="W360" i="17" s="1"/>
  <c r="AB74" i="17"/>
  <c r="Z228" i="17"/>
  <c r="AB256" i="17"/>
  <c r="AC255" i="17"/>
  <c r="W255" i="17" s="1"/>
  <c r="AB254" i="17"/>
  <c r="AA499" i="17"/>
  <c r="AD40" i="17"/>
  <c r="X40" i="17" s="1"/>
  <c r="Z547" i="17"/>
  <c r="Y76" i="17"/>
  <c r="AD229" i="17"/>
  <c r="X229" i="17" s="1"/>
  <c r="AA311" i="17"/>
  <c r="Z362" i="17"/>
  <c r="Y547" i="17"/>
  <c r="Y6" i="17"/>
  <c r="Y498" i="17"/>
  <c r="AD311" i="17"/>
  <c r="X311" i="17" s="1"/>
  <c r="Y77" i="17"/>
  <c r="Y112" i="17"/>
  <c r="Z74" i="17"/>
  <c r="AD108" i="17"/>
  <c r="X108" i="17" s="1"/>
  <c r="AD204" i="17"/>
  <c r="X204" i="17" s="1"/>
  <c r="AC500" i="17"/>
  <c r="W500" i="17" s="1"/>
  <c r="AD549" i="17"/>
  <c r="X549" i="17" s="1"/>
  <c r="Y443" i="17"/>
  <c r="AA342" i="17"/>
  <c r="Y310" i="17"/>
  <c r="AA76" i="17"/>
  <c r="Z533" i="17"/>
  <c r="AD109" i="17"/>
  <c r="X109" i="17" s="1"/>
  <c r="AC74" i="17"/>
  <c r="W74" i="17" s="1"/>
  <c r="Z109" i="17"/>
  <c r="AA424" i="17"/>
  <c r="Z532" i="17"/>
  <c r="AA361" i="17"/>
  <c r="AB360" i="17"/>
  <c r="AB392" i="17"/>
  <c r="AC552" i="17"/>
  <c r="W552" i="17" s="1"/>
  <c r="AD342" i="17"/>
  <c r="X342" i="17" s="1"/>
  <c r="Z548" i="17"/>
  <c r="AB549" i="17"/>
  <c r="AB75" i="17"/>
  <c r="AD443" i="17"/>
  <c r="X443" i="17" s="1"/>
  <c r="AB109" i="17"/>
  <c r="AA56" i="17"/>
  <c r="AC254" i="17"/>
  <c r="W254" i="17" s="1"/>
  <c r="AC78" i="17"/>
  <c r="W78" i="17" s="1"/>
  <c r="AA111" i="17"/>
  <c r="AC79" i="17"/>
  <c r="W79" i="17" s="1"/>
  <c r="Z77" i="17"/>
  <c r="AC77" i="17"/>
  <c r="W77" i="17" s="1"/>
  <c r="AB112" i="17"/>
  <c r="Y79" i="17"/>
  <c r="AB111" i="17"/>
  <c r="Y78" i="17"/>
  <c r="AA77" i="17"/>
  <c r="AB77" i="17"/>
  <c r="AD77" i="17"/>
  <c r="X77" i="17" s="1"/>
  <c r="Z78" i="17"/>
  <c r="AB78" i="17"/>
  <c r="AD111" i="17"/>
  <c r="X111" i="17" s="1"/>
  <c r="AD78" i="17"/>
  <c r="X78" i="17" s="1"/>
  <c r="AA112" i="17"/>
  <c r="Z111" i="17"/>
  <c r="Y111" i="17"/>
  <c r="AD112" i="17"/>
  <c r="X112" i="17" s="1"/>
  <c r="AA113" i="17"/>
  <c r="AC112" i="17"/>
  <c r="W112" i="17" s="1"/>
  <c r="Z112" i="17"/>
  <c r="Y113" i="17"/>
  <c r="AB113" i="17"/>
  <c r="AC111" i="17"/>
  <c r="W111" i="17" s="1"/>
  <c r="AB140" i="17"/>
  <c r="AD113" i="17"/>
  <c r="X113" i="17" s="1"/>
  <c r="Z140" i="17"/>
  <c r="Y140" i="17"/>
  <c r="Z113" i="17"/>
  <c r="AC140" i="17"/>
  <c r="W140" i="17" s="1"/>
  <c r="AC113" i="17"/>
  <c r="W113" i="17" s="1"/>
  <c r="AA140" i="17"/>
  <c r="AD140" i="17"/>
  <c r="X140" i="17" s="1"/>
  <c r="Z141" i="17"/>
  <c r="AB465" i="17"/>
  <c r="Y450" i="17"/>
  <c r="Y318" i="17"/>
  <c r="R308" i="17" s="1"/>
  <c r="AB318" i="17"/>
  <c r="Y316" i="17"/>
  <c r="AA318" i="17"/>
  <c r="AA316" i="17"/>
  <c r="AA450" i="17"/>
  <c r="Z318" i="17"/>
  <c r="AA448" i="17"/>
  <c r="AB448" i="17"/>
  <c r="AB505" i="17"/>
  <c r="Y448" i="17"/>
  <c r="AB316" i="17"/>
  <c r="AA537" i="17"/>
  <c r="AD264" i="17"/>
  <c r="X264" i="17" s="1"/>
  <c r="AD257" i="17"/>
  <c r="X257" i="17" s="1"/>
  <c r="Y507" i="17"/>
  <c r="AB116" i="17"/>
  <c r="AB264" i="17"/>
  <c r="AD480" i="17"/>
  <c r="X480" i="17" s="1"/>
  <c r="AC262" i="17"/>
  <c r="W262" i="17" s="1"/>
  <c r="AB558" i="17"/>
  <c r="AA366" i="17"/>
  <c r="AD114" i="17"/>
  <c r="X114" i="17" s="1"/>
  <c r="AB556" i="17"/>
  <c r="Z266" i="17"/>
  <c r="Z267" i="17"/>
  <c r="Z81" i="17"/>
  <c r="AD503" i="17"/>
  <c r="X503" i="17" s="1"/>
  <c r="AD481" i="17"/>
  <c r="X481" i="17" s="1"/>
  <c r="AB477" i="17"/>
  <c r="Z465" i="17"/>
  <c r="Z555" i="17"/>
  <c r="Y265" i="17"/>
  <c r="AD262" i="17"/>
  <c r="X262" i="17" s="1"/>
  <c r="AD261" i="17"/>
  <c r="X261" i="17" s="1"/>
  <c r="AD81" i="17"/>
  <c r="X81" i="17" s="1"/>
  <c r="AD314" i="17"/>
  <c r="X314" i="17" s="1"/>
  <c r="AA264" i="17"/>
  <c r="Z450" i="17"/>
  <c r="AD553" i="17"/>
  <c r="X553" i="17" s="1"/>
  <c r="Z263" i="17"/>
  <c r="AC313" i="17"/>
  <c r="W313" i="17" s="1"/>
  <c r="AD465" i="17"/>
  <c r="X465" i="17" s="1"/>
  <c r="AA260" i="17"/>
  <c r="AC465" i="17"/>
  <c r="W465" i="17" s="1"/>
  <c r="AA555" i="17"/>
  <c r="Z541" i="17"/>
  <c r="AA481" i="17"/>
  <c r="Y363" i="17"/>
  <c r="Z556" i="17"/>
  <c r="AB365" i="17"/>
  <c r="Y82" i="17"/>
  <c r="AC445" i="17"/>
  <c r="W445" i="17" s="1"/>
  <c r="Y262" i="17"/>
  <c r="AB450" i="17"/>
  <c r="AA116" i="17"/>
  <c r="Z479" i="17"/>
  <c r="AC446" i="17"/>
  <c r="W446" i="17" s="1"/>
  <c r="AD265" i="17"/>
  <c r="X265" i="17" s="1"/>
  <c r="AB539" i="17"/>
  <c r="AB446" i="17"/>
  <c r="AB313" i="17"/>
  <c r="AB478" i="17"/>
  <c r="Z366" i="17"/>
  <c r="Y81" i="17"/>
  <c r="AB363" i="17"/>
  <c r="AA365" i="17"/>
  <c r="Y503" i="17"/>
  <c r="AA257" i="17"/>
  <c r="AB368" i="17"/>
  <c r="Z258" i="17"/>
  <c r="AC366" i="17"/>
  <c r="W366" i="17" s="1"/>
  <c r="AC502" i="17"/>
  <c r="W502" i="17" s="1"/>
  <c r="AC541" i="17"/>
  <c r="W541" i="17" s="1"/>
  <c r="AC554" i="17"/>
  <c r="W554" i="17" s="1"/>
  <c r="AD368" i="17"/>
  <c r="X368" i="17" s="1"/>
  <c r="AB81" i="17"/>
  <c r="AC364" i="17"/>
  <c r="W364" i="17" s="1"/>
  <c r="AC553" i="17"/>
  <c r="W553" i="17" s="1"/>
  <c r="AC260" i="17"/>
  <c r="W260" i="17" s="1"/>
  <c r="AD539" i="17"/>
  <c r="X539" i="17" s="1"/>
  <c r="AD556" i="17"/>
  <c r="X556" i="17" s="1"/>
  <c r="AB80" i="17"/>
  <c r="Z364" i="17"/>
  <c r="AA502" i="17"/>
  <c r="Y502" i="17"/>
  <c r="AA536" i="17"/>
  <c r="AD536" i="17"/>
  <c r="X536" i="17" s="1"/>
  <c r="Z265" i="17"/>
  <c r="AD316" i="17"/>
  <c r="X316" i="17" s="1"/>
  <c r="Z558" i="17"/>
  <c r="Y505" i="17"/>
  <c r="Z478" i="17"/>
  <c r="AA541" i="17"/>
  <c r="AC258" i="17"/>
  <c r="W258" i="17" s="1"/>
  <c r="Z257" i="17"/>
  <c r="Y480" i="17"/>
  <c r="AC316" i="17"/>
  <c r="W316" i="17" s="1"/>
  <c r="AC367" i="17"/>
  <c r="W367" i="17" s="1"/>
  <c r="AC507" i="17"/>
  <c r="W507" i="17" s="1"/>
  <c r="AB537" i="17"/>
  <c r="AD366" i="17"/>
  <c r="X366" i="17" s="1"/>
  <c r="AC261" i="17"/>
  <c r="W261" i="17" s="1"/>
  <c r="AC80" i="17"/>
  <c r="W80" i="17" s="1"/>
  <c r="Y257" i="17"/>
  <c r="Z259" i="17"/>
  <c r="AD268" i="17"/>
  <c r="X268" i="17" s="1"/>
  <c r="Z448" i="17"/>
  <c r="AC556" i="17"/>
  <c r="W556" i="17" s="1"/>
  <c r="Z313" i="17"/>
  <c r="AB267" i="17"/>
  <c r="AB367" i="17"/>
  <c r="Y481" i="17"/>
  <c r="Z363" i="17"/>
  <c r="Z316" i="17"/>
  <c r="AB481" i="17"/>
  <c r="AC141" i="17"/>
  <c r="W141" i="17" s="1"/>
  <c r="AD82" i="17"/>
  <c r="X82" i="17" s="1"/>
  <c r="AB268" i="17"/>
  <c r="AD482" i="17"/>
  <c r="X482" i="17" s="1"/>
  <c r="Z264" i="17"/>
  <c r="AB553" i="17"/>
  <c r="Z477" i="17"/>
  <c r="AC318" i="17"/>
  <c r="W318" i="17" s="1"/>
  <c r="AC479" i="17"/>
  <c r="W479" i="17" s="1"/>
  <c r="Z446" i="17"/>
  <c r="Y555" i="17"/>
  <c r="Y479" i="17"/>
  <c r="AD555" i="17"/>
  <c r="X555" i="17" s="1"/>
  <c r="AD446" i="17"/>
  <c r="X446" i="17" s="1"/>
  <c r="Z314" i="17"/>
  <c r="AC363" i="17"/>
  <c r="W363" i="17" s="1"/>
  <c r="AA539" i="17"/>
  <c r="Y477" i="17"/>
  <c r="Y445" i="17"/>
  <c r="AB366" i="17"/>
  <c r="Y267" i="17"/>
  <c r="Y260" i="17"/>
  <c r="AA368" i="17"/>
  <c r="Z554" i="17"/>
  <c r="AC557" i="17"/>
  <c r="W557" i="17" s="1"/>
  <c r="AC268" i="17"/>
  <c r="W268" i="17" s="1"/>
  <c r="AD502" i="17"/>
  <c r="X502" i="17" s="1"/>
  <c r="AA553" i="17"/>
  <c r="AB445" i="17"/>
  <c r="Y264" i="17"/>
  <c r="AD258" i="17"/>
  <c r="X258" i="17" s="1"/>
  <c r="AB557" i="17"/>
  <c r="AD80" i="17"/>
  <c r="X80" i="17" s="1"/>
  <c r="Y116" i="17"/>
  <c r="AB554" i="17"/>
  <c r="AC259" i="17"/>
  <c r="W259" i="17" s="1"/>
  <c r="Z503" i="17"/>
  <c r="AC539" i="17"/>
  <c r="W539" i="17" s="1"/>
  <c r="AA558" i="17"/>
  <c r="AB503" i="17"/>
  <c r="AD363" i="17"/>
  <c r="X363" i="17" s="1"/>
  <c r="Z368" i="17"/>
  <c r="Y115" i="17"/>
  <c r="AD541" i="17"/>
  <c r="X541" i="17" s="1"/>
  <c r="Z445" i="17"/>
  <c r="AA482" i="17"/>
  <c r="AC267" i="17"/>
  <c r="W267" i="17" s="1"/>
  <c r="AD367" i="17"/>
  <c r="X367" i="17" s="1"/>
  <c r="Y266" i="17"/>
  <c r="Z502" i="17"/>
  <c r="AA478" i="17"/>
  <c r="AD558" i="17"/>
  <c r="X558" i="17" s="1"/>
  <c r="Z553" i="17"/>
  <c r="Z262" i="17"/>
  <c r="Z82" i="17"/>
  <c r="AA81" i="17"/>
  <c r="AC555" i="17"/>
  <c r="W555" i="17" s="1"/>
  <c r="AD259" i="17"/>
  <c r="X259" i="17" s="1"/>
  <c r="AD507" i="17"/>
  <c r="X507" i="17" s="1"/>
  <c r="AC503" i="17"/>
  <c r="W503" i="17" s="1"/>
  <c r="Z507" i="17"/>
  <c r="AA258" i="17"/>
  <c r="AC264" i="17"/>
  <c r="W264" i="17" s="1"/>
  <c r="Z114" i="17"/>
  <c r="AC505" i="17"/>
  <c r="W505" i="17" s="1"/>
  <c r="AC266" i="17"/>
  <c r="W266" i="17" s="1"/>
  <c r="AB114" i="17"/>
  <c r="AA114" i="17"/>
  <c r="AB141" i="17"/>
  <c r="Z116" i="17"/>
  <c r="Y365" i="17"/>
  <c r="AA259" i="17"/>
  <c r="Y366" i="17"/>
  <c r="Y482" i="17"/>
  <c r="Z80" i="17"/>
  <c r="AA268" i="17"/>
  <c r="AB261" i="17"/>
  <c r="AD116" i="17"/>
  <c r="X116" i="17" s="1"/>
  <c r="Y368" i="17"/>
  <c r="AB265" i="17"/>
  <c r="AC558" i="17"/>
  <c r="W558" i="17" s="1"/>
  <c r="AB507" i="17"/>
  <c r="Z260" i="17"/>
  <c r="Y314" i="17"/>
  <c r="AA313" i="17"/>
  <c r="AA266" i="17"/>
  <c r="AD364" i="17"/>
  <c r="X364" i="17" s="1"/>
  <c r="AD141" i="17"/>
  <c r="X141" i="17" s="1"/>
  <c r="AA364" i="17"/>
  <c r="Y268" i="17"/>
  <c r="Y80" i="17"/>
  <c r="AD478" i="17"/>
  <c r="X478" i="17" s="1"/>
  <c r="Y537" i="17"/>
  <c r="AB536" i="17"/>
  <c r="AD557" i="17"/>
  <c r="X557" i="17" s="1"/>
  <c r="AD115" i="17"/>
  <c r="X115" i="17" s="1"/>
  <c r="AD313" i="17"/>
  <c r="X313" i="17" s="1"/>
  <c r="AC116" i="17"/>
  <c r="W116" i="17" s="1"/>
  <c r="AB115" i="17"/>
  <c r="AB314" i="17"/>
  <c r="AD554" i="17"/>
  <c r="X554" i="17" s="1"/>
  <c r="Z367" i="17"/>
  <c r="AA141" i="17"/>
  <c r="AD477" i="17"/>
  <c r="X477" i="17" s="1"/>
  <c r="AB479" i="17"/>
  <c r="AC314" i="17"/>
  <c r="W314" i="17" s="1"/>
  <c r="AA507" i="17"/>
  <c r="AA557" i="17"/>
  <c r="AC368" i="17"/>
  <c r="W368" i="17" s="1"/>
  <c r="AA465" i="17"/>
  <c r="Y114" i="17"/>
  <c r="Z365" i="17"/>
  <c r="Z539" i="17"/>
  <c r="AA265" i="17"/>
  <c r="AA367" i="17"/>
  <c r="Y539" i="17"/>
  <c r="AA554" i="17"/>
  <c r="AC478" i="17"/>
  <c r="W478" i="17" s="1"/>
  <c r="Y313" i="17"/>
  <c r="Z115" i="17"/>
  <c r="AC81" i="17"/>
  <c r="W81" i="17" s="1"/>
  <c r="AD266" i="17"/>
  <c r="X266" i="17" s="1"/>
  <c r="Y558" i="17"/>
  <c r="AA480" i="17"/>
  <c r="AC481" i="17"/>
  <c r="W481" i="17" s="1"/>
  <c r="AC536" i="17"/>
  <c r="W536" i="17" s="1"/>
  <c r="AD505" i="17"/>
  <c r="X505" i="17" s="1"/>
  <c r="AA363" i="17"/>
  <c r="Y553" i="17"/>
  <c r="AD263" i="17"/>
  <c r="X263" i="17" s="1"/>
  <c r="Y141" i="17"/>
  <c r="Z482" i="17"/>
  <c r="Z505" i="17"/>
  <c r="AA445" i="17"/>
  <c r="AB266" i="17"/>
  <c r="AD318" i="17"/>
  <c r="X318" i="17" s="1"/>
  <c r="Z261" i="17"/>
  <c r="AB259" i="17"/>
  <c r="AA446" i="17"/>
  <c r="Y446" i="17"/>
  <c r="AD537" i="17"/>
  <c r="X537" i="17" s="1"/>
  <c r="AD260" i="17"/>
  <c r="X260" i="17" s="1"/>
  <c r="AB82" i="17"/>
  <c r="Z536" i="17"/>
  <c r="AA267" i="17"/>
  <c r="AB257" i="17"/>
  <c r="Y263" i="17"/>
  <c r="AC365" i="17"/>
  <c r="W365" i="17" s="1"/>
  <c r="Y258" i="17"/>
  <c r="AA262" i="17"/>
  <c r="Y557" i="17"/>
  <c r="Y554" i="17"/>
  <c r="Y465" i="17"/>
  <c r="AB482" i="17"/>
  <c r="AC450" i="17"/>
  <c r="W450" i="17" s="1"/>
  <c r="AA314" i="17"/>
  <c r="Z480" i="17"/>
  <c r="AA477" i="17"/>
  <c r="AD365" i="17"/>
  <c r="X365" i="17" s="1"/>
  <c r="AB502" i="17"/>
  <c r="Z268" i="17"/>
  <c r="AA82" i="17"/>
  <c r="AA261" i="17"/>
  <c r="AA556" i="17"/>
  <c r="AC482" i="17"/>
  <c r="W482" i="17" s="1"/>
  <c r="Y367" i="17"/>
  <c r="AA505" i="17"/>
  <c r="AD479" i="17"/>
  <c r="X479" i="17" s="1"/>
  <c r="AB263" i="17"/>
  <c r="AC265" i="17"/>
  <c r="W265" i="17" s="1"/>
  <c r="AC82" i="17"/>
  <c r="W82" i="17" s="1"/>
  <c r="AD267" i="17"/>
  <c r="X267" i="17" s="1"/>
  <c r="AB262" i="17"/>
  <c r="AC263" i="17"/>
  <c r="W263" i="17" s="1"/>
  <c r="AA263" i="17"/>
  <c r="AA479" i="17"/>
  <c r="AC115" i="17"/>
  <c r="W115" i="17" s="1"/>
  <c r="Y261" i="17"/>
  <c r="Y364" i="17"/>
  <c r="AC448" i="17"/>
  <c r="W448" i="17" s="1"/>
  <c r="AD450" i="17"/>
  <c r="X450" i="17" s="1"/>
  <c r="Y541" i="17"/>
  <c r="AA503" i="17"/>
  <c r="AA115" i="17"/>
  <c r="AC257" i="17"/>
  <c r="W257" i="17" s="1"/>
  <c r="AB364" i="17"/>
  <c r="AB541" i="17"/>
  <c r="AD448" i="17"/>
  <c r="X448" i="17" s="1"/>
  <c r="AC480" i="17"/>
  <c r="W480" i="17" s="1"/>
  <c r="Y536" i="17"/>
  <c r="AB480" i="17"/>
  <c r="Z557" i="17"/>
  <c r="Z537" i="17"/>
  <c r="AB258" i="17"/>
  <c r="AA80" i="17"/>
  <c r="AC537" i="17"/>
  <c r="W537" i="17" s="1"/>
  <c r="Y478" i="17"/>
  <c r="Z481" i="17"/>
  <c r="Y259" i="17"/>
  <c r="AD445" i="17"/>
  <c r="X445" i="17" s="1"/>
  <c r="AC477" i="17"/>
  <c r="W477" i="17" s="1"/>
  <c r="AB260" i="17"/>
  <c r="AB555" i="17"/>
  <c r="Y556" i="17"/>
  <c r="AC114" i="17"/>
  <c r="W114" i="17" s="1"/>
  <c r="R497" i="17" l="1"/>
  <c r="Q497" i="17"/>
  <c r="Q531" i="17"/>
  <c r="Q308" i="17"/>
  <c r="R531" i="17"/>
  <c r="Q440" i="17"/>
  <c r="R440" i="17"/>
  <c r="L106" i="17"/>
  <c r="K107" i="17"/>
  <c r="L107" i="17"/>
  <c r="K106" i="17"/>
  <c r="L103" i="17"/>
  <c r="K105" i="17"/>
  <c r="J354" i="17"/>
  <c r="I357" i="17"/>
  <c r="J69" i="17"/>
  <c r="I73" i="17"/>
  <c r="J154" i="17"/>
  <c r="I155" i="17"/>
  <c r="I404" i="17"/>
  <c r="J405" i="17"/>
  <c r="I160" i="17"/>
  <c r="J161" i="17"/>
  <c r="I3" i="17"/>
  <c r="J2" i="17"/>
  <c r="Q202" i="17"/>
  <c r="R203" i="17"/>
  <c r="I200" i="17"/>
  <c r="J201" i="17"/>
  <c r="J104" i="17"/>
  <c r="I106" i="17"/>
  <c r="I355" i="17"/>
  <c r="J359" i="17"/>
  <c r="Q154" i="17"/>
  <c r="R155" i="17"/>
  <c r="G549" i="17"/>
  <c r="H547" i="17"/>
  <c r="I304" i="17"/>
  <c r="J307" i="17"/>
  <c r="Q404" i="17"/>
  <c r="R405" i="17"/>
  <c r="J73" i="17"/>
  <c r="I69" i="17"/>
  <c r="I339" i="17"/>
  <c r="J338" i="17"/>
  <c r="I163" i="17"/>
  <c r="J162" i="17"/>
  <c r="I103" i="17"/>
  <c r="J107" i="17"/>
  <c r="R161" i="17"/>
  <c r="Q160" i="17"/>
  <c r="H529" i="17"/>
  <c r="G528" i="17"/>
  <c r="R404" i="17"/>
  <c r="Q405" i="17"/>
  <c r="I72" i="17"/>
  <c r="J70" i="17"/>
  <c r="Q389" i="17"/>
  <c r="R388" i="17"/>
  <c r="J227" i="17"/>
  <c r="I226" i="17"/>
  <c r="J495" i="17"/>
  <c r="I497" i="17"/>
  <c r="R338" i="17"/>
  <c r="Q339" i="17"/>
  <c r="J160" i="17"/>
  <c r="I161" i="17"/>
  <c r="I356" i="17"/>
  <c r="J358" i="17"/>
  <c r="Q37" i="17"/>
  <c r="R36" i="17"/>
  <c r="I102" i="17"/>
  <c r="J105" i="17"/>
  <c r="J52" i="17"/>
  <c r="I53" i="17"/>
  <c r="I548" i="17"/>
  <c r="J546" i="17"/>
  <c r="H528" i="17"/>
  <c r="G529" i="17"/>
  <c r="K104" i="17"/>
  <c r="L102" i="17"/>
  <c r="R154" i="17"/>
  <c r="Q155" i="17"/>
  <c r="I358" i="17"/>
  <c r="J356" i="17"/>
  <c r="I308" i="17"/>
  <c r="J306" i="17"/>
  <c r="F256" i="17"/>
  <c r="E257" i="17"/>
  <c r="Q217" i="17"/>
  <c r="R216" i="17"/>
  <c r="I162" i="17"/>
  <c r="J163" i="17"/>
  <c r="K71" i="17"/>
  <c r="L69" i="17"/>
  <c r="R217" i="17"/>
  <c r="Q216" i="17"/>
  <c r="G137" i="17"/>
  <c r="H139" i="17"/>
  <c r="I527" i="17"/>
  <c r="J530" i="17"/>
  <c r="R162" i="17"/>
  <c r="Q163" i="17"/>
  <c r="I405" i="17"/>
  <c r="J404" i="17"/>
  <c r="F258" i="17"/>
  <c r="E255" i="17"/>
  <c r="I546" i="17"/>
  <c r="J548" i="17"/>
  <c r="I436" i="17"/>
  <c r="J439" i="17"/>
  <c r="H527" i="17"/>
  <c r="G531" i="17"/>
  <c r="J202" i="17"/>
  <c r="I203" i="17"/>
  <c r="R226" i="17"/>
  <c r="Q227" i="17"/>
  <c r="I306" i="17"/>
  <c r="J308" i="17"/>
  <c r="H137" i="17"/>
  <c r="G139" i="17"/>
  <c r="H495" i="17"/>
  <c r="G494" i="17"/>
  <c r="J225" i="17"/>
  <c r="I224" i="17"/>
  <c r="Q200" i="17"/>
  <c r="R201" i="17"/>
  <c r="I530" i="17"/>
  <c r="J527" i="17"/>
  <c r="I421" i="17"/>
  <c r="J420" i="17"/>
  <c r="R389" i="17"/>
  <c r="Q388" i="17"/>
  <c r="H136" i="17"/>
  <c r="G138" i="17"/>
  <c r="J155" i="17"/>
  <c r="I154" i="17"/>
  <c r="H544" i="17"/>
  <c r="G548" i="17"/>
  <c r="K73" i="17"/>
  <c r="L72" i="17"/>
  <c r="Q53" i="17"/>
  <c r="R52" i="17"/>
  <c r="I105" i="17"/>
  <c r="J102" i="17"/>
  <c r="J36" i="17"/>
  <c r="I37" i="17"/>
  <c r="I19" i="17"/>
  <c r="J20" i="17"/>
  <c r="J216" i="17"/>
  <c r="I217" i="17"/>
  <c r="J152" i="17"/>
  <c r="I153" i="17"/>
  <c r="J355" i="17"/>
  <c r="I359" i="17"/>
  <c r="H548" i="17"/>
  <c r="G544" i="17"/>
  <c r="J438" i="17"/>
  <c r="I440" i="17"/>
  <c r="I137" i="17"/>
  <c r="J136" i="17"/>
  <c r="K70" i="17"/>
  <c r="L68" i="17"/>
  <c r="I52" i="17"/>
  <c r="J53" i="17"/>
  <c r="I70" i="17"/>
  <c r="J72" i="17"/>
  <c r="I338" i="17"/>
  <c r="J339" i="17"/>
  <c r="R3" i="17"/>
  <c r="Q2" i="17"/>
  <c r="I493" i="17"/>
  <c r="J496" i="17"/>
  <c r="R224" i="17"/>
  <c r="Q225" i="17"/>
  <c r="R19" i="17"/>
  <c r="Q20" i="17"/>
  <c r="J545" i="17"/>
  <c r="I549" i="17"/>
  <c r="J37" i="17"/>
  <c r="I36" i="17"/>
  <c r="F257" i="17"/>
  <c r="E256" i="17"/>
  <c r="R136" i="17"/>
  <c r="J493" i="17"/>
  <c r="I496" i="17"/>
  <c r="I388" i="17"/>
  <c r="J389" i="17"/>
  <c r="I68" i="17"/>
  <c r="J71" i="17"/>
  <c r="Q137" i="17"/>
  <c r="G497" i="17"/>
  <c r="AG497" i="17" s="1"/>
  <c r="H493" i="17"/>
  <c r="AG493" i="17" s="1"/>
  <c r="I545" i="17"/>
  <c r="AH545" i="17" s="1"/>
  <c r="J549" i="17"/>
  <c r="G547" i="17"/>
  <c r="H549" i="17"/>
  <c r="I547" i="17"/>
  <c r="J544" i="17"/>
  <c r="I529" i="17"/>
  <c r="J531" i="17"/>
  <c r="R227" i="17"/>
  <c r="Q226" i="17"/>
  <c r="I107" i="17"/>
  <c r="J103" i="17"/>
  <c r="R339" i="17"/>
  <c r="Q338" i="17"/>
  <c r="J436" i="17"/>
  <c r="I439" i="17"/>
  <c r="R37" i="17"/>
  <c r="Q36" i="17"/>
  <c r="Q420" i="17"/>
  <c r="R421" i="17"/>
  <c r="I354" i="17"/>
  <c r="AH354" i="17" s="1"/>
  <c r="J357" i="17"/>
  <c r="Q152" i="17"/>
  <c r="R153" i="17"/>
  <c r="J547" i="17"/>
  <c r="I544" i="17"/>
  <c r="AH544" i="17" s="1"/>
  <c r="J19" i="17"/>
  <c r="I20" i="17"/>
  <c r="R163" i="17"/>
  <c r="Q162" i="17"/>
  <c r="J137" i="17"/>
  <c r="I136" i="17"/>
  <c r="AH136" i="17" s="1"/>
  <c r="K69" i="17"/>
  <c r="L71" i="17"/>
  <c r="K68" i="17"/>
  <c r="L70" i="17"/>
  <c r="K103" i="17"/>
  <c r="L105" i="17"/>
  <c r="L104" i="17"/>
  <c r="K102" i="17"/>
  <c r="AI102" i="17" s="1"/>
  <c r="I104" i="17"/>
  <c r="AH104" i="17" s="1"/>
  <c r="J106" i="17"/>
  <c r="G546" i="17"/>
  <c r="H545" i="17"/>
  <c r="J388" i="17"/>
  <c r="I389" i="17"/>
  <c r="I420" i="17"/>
  <c r="J421" i="17"/>
  <c r="F254" i="17"/>
  <c r="E259" i="17"/>
  <c r="J68" i="17"/>
  <c r="I71" i="17"/>
  <c r="J153" i="17"/>
  <c r="I152" i="17"/>
  <c r="I225" i="17"/>
  <c r="J224" i="17"/>
  <c r="J200" i="17"/>
  <c r="I201" i="17"/>
  <c r="J529" i="17"/>
  <c r="I531" i="17"/>
  <c r="AH531" i="17" s="1"/>
  <c r="K72" i="17"/>
  <c r="L73" i="17"/>
  <c r="G136" i="17"/>
  <c r="H138" i="17"/>
  <c r="R138" i="17"/>
  <c r="Q136" i="17"/>
  <c r="F259" i="17"/>
  <c r="E254" i="17"/>
  <c r="E258" i="17"/>
  <c r="AF258" i="17" s="1"/>
  <c r="F255" i="17"/>
  <c r="G545" i="17"/>
  <c r="H546" i="17"/>
  <c r="I307" i="17"/>
  <c r="J304" i="17"/>
  <c r="G527" i="17"/>
  <c r="AG527" i="17" s="1"/>
  <c r="H531" i="17"/>
  <c r="I227" i="17"/>
  <c r="J226" i="17"/>
  <c r="Q161" i="17"/>
  <c r="R160" i="17"/>
  <c r="G495" i="17"/>
  <c r="AG495" i="17" s="1"/>
  <c r="H494" i="17"/>
  <c r="R225" i="17"/>
  <c r="Q224" i="17"/>
  <c r="J203" i="17"/>
  <c r="I202" i="17"/>
  <c r="R20" i="17"/>
  <c r="Q19" i="17"/>
  <c r="J440" i="17"/>
  <c r="I438" i="17"/>
  <c r="R200" i="17"/>
  <c r="Q201" i="17"/>
  <c r="Q421" i="17"/>
  <c r="R420" i="17"/>
  <c r="Q52" i="17"/>
  <c r="R53" i="17"/>
  <c r="J217" i="17"/>
  <c r="I216" i="17"/>
  <c r="R137" i="17"/>
  <c r="Q139" i="17"/>
  <c r="I495" i="17"/>
  <c r="AH495" i="17" s="1"/>
  <c r="J497" i="17"/>
  <c r="Q203" i="17"/>
  <c r="R202" i="17"/>
  <c r="Q3" i="17"/>
  <c r="S3" i="17" s="1"/>
  <c r="R2" i="17"/>
  <c r="R152" i="17"/>
  <c r="Q153" i="17"/>
  <c r="S153" i="17" s="1"/>
  <c r="J3" i="17"/>
  <c r="I2" i="17"/>
  <c r="S308" i="17"/>
  <c r="R529" i="17"/>
  <c r="Q527" i="17"/>
  <c r="K355" i="17"/>
  <c r="L357" i="17"/>
  <c r="N72" i="17"/>
  <c r="M71" i="17"/>
  <c r="E477" i="17"/>
  <c r="F480" i="17"/>
  <c r="J479" i="17"/>
  <c r="I480" i="17"/>
  <c r="I259" i="17"/>
  <c r="J255" i="17"/>
  <c r="G258" i="17"/>
  <c r="H254" i="17"/>
  <c r="H255" i="17"/>
  <c r="G256" i="17"/>
  <c r="K436" i="17"/>
  <c r="L438" i="17"/>
  <c r="K258" i="17"/>
  <c r="L259" i="17"/>
  <c r="I461" i="17"/>
  <c r="J462" i="17"/>
  <c r="L527" i="17"/>
  <c r="K529" i="17"/>
  <c r="M254" i="17"/>
  <c r="N255" i="17"/>
  <c r="M497" i="17"/>
  <c r="N496" i="17"/>
  <c r="Q106" i="17"/>
  <c r="R105" i="17"/>
  <c r="G259" i="17"/>
  <c r="H257" i="17"/>
  <c r="Q495" i="17"/>
  <c r="R493" i="17"/>
  <c r="I479" i="17"/>
  <c r="J480" i="17"/>
  <c r="Q105" i="17"/>
  <c r="R106" i="17"/>
  <c r="Q477" i="17"/>
  <c r="R480" i="17"/>
  <c r="R439" i="17"/>
  <c r="Q437" i="17"/>
  <c r="K546" i="17"/>
  <c r="L544" i="17"/>
  <c r="Q356" i="17"/>
  <c r="R354" i="17"/>
  <c r="Q306" i="17"/>
  <c r="R304" i="17"/>
  <c r="R255" i="17"/>
  <c r="Q256" i="17"/>
  <c r="M530" i="17"/>
  <c r="N531" i="17"/>
  <c r="Q493" i="17"/>
  <c r="R495" i="17"/>
  <c r="N357" i="17"/>
  <c r="M358" i="17"/>
  <c r="L354" i="17"/>
  <c r="K356" i="17"/>
  <c r="L304" i="17"/>
  <c r="K306" i="17"/>
  <c r="K548" i="17"/>
  <c r="L549" i="17"/>
  <c r="L255" i="17"/>
  <c r="K257" i="17"/>
  <c r="F477" i="17"/>
  <c r="E480" i="17"/>
  <c r="N355" i="17"/>
  <c r="M354" i="17"/>
  <c r="K255" i="17"/>
  <c r="L257" i="17"/>
  <c r="M494" i="17"/>
  <c r="N493" i="17"/>
  <c r="N440" i="17"/>
  <c r="M439" i="17"/>
  <c r="M308" i="17"/>
  <c r="N307" i="17"/>
  <c r="J254" i="17"/>
  <c r="I257" i="17"/>
  <c r="G257" i="17"/>
  <c r="H259" i="17"/>
  <c r="Q478" i="17"/>
  <c r="R479" i="17"/>
  <c r="R530" i="17"/>
  <c r="Q528" i="17"/>
  <c r="J259" i="17"/>
  <c r="I255" i="17"/>
  <c r="K256" i="17"/>
  <c r="L254" i="17"/>
  <c r="R462" i="17"/>
  <c r="Q461" i="17"/>
  <c r="Q259" i="17"/>
  <c r="R257" i="17"/>
  <c r="N259" i="17"/>
  <c r="M256" i="17"/>
  <c r="R546" i="17"/>
  <c r="Q544" i="17"/>
  <c r="L545" i="17"/>
  <c r="K547" i="17"/>
  <c r="H477" i="17"/>
  <c r="G479" i="17"/>
  <c r="R528" i="17"/>
  <c r="Q530" i="17"/>
  <c r="L355" i="17"/>
  <c r="K357" i="17"/>
  <c r="L306" i="17"/>
  <c r="K304" i="17"/>
  <c r="I256" i="17"/>
  <c r="J258" i="17"/>
  <c r="I139" i="17"/>
  <c r="J138" i="17"/>
  <c r="Q546" i="17"/>
  <c r="R544" i="17"/>
  <c r="Q438" i="17"/>
  <c r="R436" i="17"/>
  <c r="R496" i="17"/>
  <c r="Q494" i="17"/>
  <c r="K438" i="17"/>
  <c r="L436" i="17"/>
  <c r="M527" i="17"/>
  <c r="N528" i="17"/>
  <c r="Q254" i="17"/>
  <c r="R258" i="17"/>
  <c r="L530" i="17"/>
  <c r="K528" i="17"/>
  <c r="Q479" i="17"/>
  <c r="R478" i="17"/>
  <c r="K493" i="17"/>
  <c r="L495" i="17"/>
  <c r="N70" i="17"/>
  <c r="M73" i="17"/>
  <c r="G254" i="17"/>
  <c r="H258" i="17"/>
  <c r="Q70" i="17"/>
  <c r="R73" i="17"/>
  <c r="L439" i="17"/>
  <c r="K437" i="17"/>
  <c r="R356" i="17"/>
  <c r="Q354" i="17"/>
  <c r="M548" i="17"/>
  <c r="N547" i="17"/>
  <c r="N105" i="17"/>
  <c r="M106" i="17"/>
  <c r="K530" i="17"/>
  <c r="L528" i="17"/>
  <c r="N436" i="17"/>
  <c r="M437" i="17"/>
  <c r="M304" i="17"/>
  <c r="N305" i="17"/>
  <c r="N107" i="17"/>
  <c r="M104" i="17"/>
  <c r="G477" i="17"/>
  <c r="AG477" i="17" s="1"/>
  <c r="H479" i="17"/>
  <c r="M544" i="17"/>
  <c r="N545" i="17"/>
  <c r="L493" i="17"/>
  <c r="K495" i="17"/>
  <c r="K307" i="17"/>
  <c r="L305" i="17"/>
  <c r="R545" i="17"/>
  <c r="Q547" i="17"/>
  <c r="R527" i="17"/>
  <c r="Q529" i="17"/>
  <c r="R437" i="17"/>
  <c r="Q439" i="17"/>
  <c r="K354" i="17"/>
  <c r="L356" i="17"/>
  <c r="G478" i="17"/>
  <c r="H480" i="17"/>
  <c r="R104" i="17"/>
  <c r="Q107" i="17"/>
  <c r="R358" i="17"/>
  <c r="Q359" i="17"/>
  <c r="N549" i="17"/>
  <c r="M546" i="17"/>
  <c r="L307" i="17"/>
  <c r="K305" i="17"/>
  <c r="R305" i="17"/>
  <c r="Q307" i="17"/>
  <c r="K259" i="17"/>
  <c r="L258" i="17"/>
  <c r="M257" i="17"/>
  <c r="N258" i="17"/>
  <c r="H256" i="17"/>
  <c r="G255" i="17"/>
  <c r="N103" i="17"/>
  <c r="M102" i="17"/>
  <c r="R102" i="17"/>
  <c r="Q103" i="17"/>
  <c r="M70" i="17"/>
  <c r="N73" i="17"/>
  <c r="L496" i="17"/>
  <c r="K494" i="17"/>
  <c r="N546" i="17"/>
  <c r="M549" i="17"/>
  <c r="K544" i="17"/>
  <c r="L546" i="17"/>
  <c r="R547" i="17"/>
  <c r="Q545" i="17"/>
  <c r="M355" i="17"/>
  <c r="AJ355" i="17" s="1"/>
  <c r="N354" i="17"/>
  <c r="I478" i="17"/>
  <c r="J477" i="17"/>
  <c r="M359" i="17"/>
  <c r="N356" i="17"/>
  <c r="Q258" i="17"/>
  <c r="R254" i="17"/>
  <c r="Q355" i="17"/>
  <c r="R357" i="17"/>
  <c r="Q496" i="17"/>
  <c r="R494" i="17"/>
  <c r="N527" i="17"/>
  <c r="M528" i="17"/>
  <c r="AJ528" i="17" s="1"/>
  <c r="M105" i="17"/>
  <c r="N106" i="17"/>
  <c r="Q71" i="17"/>
  <c r="R72" i="17"/>
  <c r="I477" i="17"/>
  <c r="J478" i="17"/>
  <c r="I254" i="17"/>
  <c r="J257" i="17"/>
  <c r="R548" i="17"/>
  <c r="Q549" i="17"/>
  <c r="N544" i="17"/>
  <c r="M545" i="17"/>
  <c r="N304" i="17"/>
  <c r="M305" i="17"/>
  <c r="N437" i="17"/>
  <c r="M436" i="17"/>
  <c r="N308" i="17"/>
  <c r="M307" i="17"/>
  <c r="K549" i="17"/>
  <c r="L548" i="17"/>
  <c r="Q255" i="17"/>
  <c r="S255" i="17" s="1"/>
  <c r="R256" i="17"/>
  <c r="M68" i="17"/>
  <c r="N69" i="17"/>
  <c r="G480" i="17"/>
  <c r="H478" i="17"/>
  <c r="M531" i="17"/>
  <c r="N530" i="17"/>
  <c r="K496" i="17"/>
  <c r="L494" i="17"/>
  <c r="Q357" i="17"/>
  <c r="R355" i="17"/>
  <c r="K254" i="17"/>
  <c r="L256" i="17"/>
  <c r="N494" i="17"/>
  <c r="M493" i="17"/>
  <c r="AJ493" i="17" s="1"/>
  <c r="I258" i="17"/>
  <c r="J256" i="17"/>
  <c r="N71" i="17"/>
  <c r="M72" i="17"/>
  <c r="K439" i="17"/>
  <c r="L437" i="17"/>
  <c r="N254" i="17"/>
  <c r="M255" i="17"/>
  <c r="Q138" i="17"/>
  <c r="R139" i="17"/>
  <c r="R306" i="17"/>
  <c r="Q304" i="17"/>
  <c r="S304" i="17" s="1"/>
  <c r="M356" i="17"/>
  <c r="N359" i="17"/>
  <c r="Q102" i="17"/>
  <c r="S102" i="17" s="1"/>
  <c r="R103" i="17"/>
  <c r="N497" i="17"/>
  <c r="M496" i="17"/>
  <c r="I138" i="17"/>
  <c r="J139" i="17"/>
  <c r="M107" i="17"/>
  <c r="N104" i="17"/>
  <c r="R69" i="17"/>
  <c r="Q68" i="17"/>
  <c r="R68" i="17"/>
  <c r="Q69" i="17"/>
  <c r="R359" i="17"/>
  <c r="Q358" i="17"/>
  <c r="N102" i="17"/>
  <c r="M103" i="17"/>
  <c r="R71" i="17"/>
  <c r="Q72" i="17"/>
  <c r="S72" i="17" s="1"/>
  <c r="F479" i="17"/>
  <c r="E478" i="17"/>
  <c r="R107" i="17"/>
  <c r="Q104" i="17"/>
  <c r="N548" i="17"/>
  <c r="M547" i="17"/>
  <c r="L547" i="17"/>
  <c r="K545" i="17"/>
  <c r="N358" i="17"/>
  <c r="M357" i="17"/>
  <c r="R438" i="17"/>
  <c r="Q436" i="17"/>
  <c r="R307" i="17"/>
  <c r="Q305" i="17"/>
  <c r="R549" i="17"/>
  <c r="Q548" i="17"/>
  <c r="Q480" i="17"/>
  <c r="R477" i="17"/>
  <c r="M258" i="17"/>
  <c r="N257" i="17"/>
  <c r="M259" i="17"/>
  <c r="AJ259" i="17" s="1"/>
  <c r="N256" i="17"/>
  <c r="L529" i="17"/>
  <c r="K527" i="17"/>
  <c r="N68" i="17"/>
  <c r="M69" i="17"/>
  <c r="R259" i="17"/>
  <c r="Q257" i="17"/>
  <c r="S257" i="17" s="1"/>
  <c r="K358" i="17"/>
  <c r="L359" i="17"/>
  <c r="E479" i="17"/>
  <c r="F478" i="17"/>
  <c r="N439" i="17"/>
  <c r="M440" i="17"/>
  <c r="K359" i="17"/>
  <c r="L358" i="17"/>
  <c r="R461" i="17"/>
  <c r="Q462" i="17"/>
  <c r="R70" i="17"/>
  <c r="Q73" i="17"/>
  <c r="I462" i="17"/>
  <c r="J461" i="17"/>
  <c r="S497" i="17" l="1"/>
  <c r="S531" i="17"/>
  <c r="S354" i="17"/>
  <c r="S155" i="17"/>
  <c r="AJ547" i="17"/>
  <c r="AJ496" i="17"/>
  <c r="AJ307" i="17"/>
  <c r="AJ305" i="17"/>
  <c r="AI103" i="17"/>
  <c r="S480" i="17"/>
  <c r="S440" i="17"/>
  <c r="S136" i="17"/>
  <c r="S338" i="17"/>
  <c r="S226" i="17"/>
  <c r="AF256" i="17"/>
  <c r="AG529" i="17"/>
  <c r="AH69" i="17"/>
  <c r="AH339" i="17"/>
  <c r="D339" i="17" s="1"/>
  <c r="AI106" i="17"/>
  <c r="S224" i="17"/>
  <c r="AH71" i="17"/>
  <c r="H58" i="17"/>
  <c r="S138" i="17"/>
  <c r="S161" i="17"/>
  <c r="H42" i="17"/>
  <c r="R8" i="17"/>
  <c r="AH438" i="17"/>
  <c r="S162" i="17"/>
  <c r="S439" i="17"/>
  <c r="AG545" i="17"/>
  <c r="AH107" i="17"/>
  <c r="AG547" i="17"/>
  <c r="AH105" i="17"/>
  <c r="AH530" i="17"/>
  <c r="AH546" i="17"/>
  <c r="AH358" i="17"/>
  <c r="S462" i="17"/>
  <c r="AH254" i="17"/>
  <c r="AH479" i="17"/>
  <c r="AH359" i="17"/>
  <c r="S405" i="17"/>
  <c r="S139" i="17"/>
  <c r="S529" i="17"/>
  <c r="H8" i="17"/>
  <c r="S421" i="17"/>
  <c r="AI72" i="17"/>
  <c r="AH70" i="17"/>
  <c r="AH307" i="17"/>
  <c r="AH496" i="17"/>
  <c r="AH306" i="17"/>
  <c r="S201" i="17"/>
  <c r="AH439" i="17"/>
  <c r="S388" i="17"/>
  <c r="S203" i="17"/>
  <c r="AG546" i="17"/>
  <c r="AI68" i="17"/>
  <c r="AH493" i="17"/>
  <c r="AH527" i="17"/>
  <c r="AH548" i="17"/>
  <c r="AH356" i="17"/>
  <c r="O2" i="17"/>
  <c r="AH2" i="17"/>
  <c r="D2" i="17" s="1"/>
  <c r="AH216" i="17"/>
  <c r="D216" i="17" s="1"/>
  <c r="O216" i="17"/>
  <c r="AH202" i="17"/>
  <c r="D202" i="17" s="1"/>
  <c r="O202" i="17"/>
  <c r="AH201" i="17"/>
  <c r="D201" i="17" s="1"/>
  <c r="O201" i="17"/>
  <c r="AH152" i="17"/>
  <c r="D152" i="17" s="1"/>
  <c r="O152" i="17"/>
  <c r="AF259" i="17"/>
  <c r="O389" i="17"/>
  <c r="AH389" i="17"/>
  <c r="D389" i="17" s="1"/>
  <c r="S36" i="17"/>
  <c r="Q42" i="17"/>
  <c r="S137" i="17"/>
  <c r="AH388" i="17"/>
  <c r="D388" i="17" s="1"/>
  <c r="O388" i="17"/>
  <c r="AH549" i="17"/>
  <c r="S225" i="17"/>
  <c r="S2" i="17"/>
  <c r="S8" i="17" s="1"/>
  <c r="Q8" i="17"/>
  <c r="AH440" i="17"/>
  <c r="AH217" i="17"/>
  <c r="D217" i="17" s="1"/>
  <c r="O217" i="17"/>
  <c r="O37" i="17"/>
  <c r="E42" i="17"/>
  <c r="AH37" i="17"/>
  <c r="D37" i="17" s="1"/>
  <c r="R58" i="17"/>
  <c r="AG548" i="17"/>
  <c r="AG138" i="17"/>
  <c r="AG494" i="17"/>
  <c r="AH203" i="17"/>
  <c r="D203" i="17" s="1"/>
  <c r="O203" i="17"/>
  <c r="AF255" i="17"/>
  <c r="S163" i="17"/>
  <c r="AI69" i="17"/>
  <c r="O53" i="17"/>
  <c r="E58" i="17"/>
  <c r="AH53" i="17"/>
  <c r="D53" i="17" s="1"/>
  <c r="R42" i="17"/>
  <c r="AH161" i="17"/>
  <c r="D161" i="17" s="1"/>
  <c r="O161" i="17"/>
  <c r="AH497" i="17"/>
  <c r="S160" i="17"/>
  <c r="AH106" i="17"/>
  <c r="O155" i="17"/>
  <c r="AH155" i="17"/>
  <c r="D155" i="17" s="1"/>
  <c r="AH357" i="17"/>
  <c r="AH227" i="17"/>
  <c r="D227" i="17" s="1"/>
  <c r="O227" i="17"/>
  <c r="AH547" i="17"/>
  <c r="AI70" i="17"/>
  <c r="S53" i="17"/>
  <c r="O421" i="17"/>
  <c r="AH421" i="17"/>
  <c r="D421" i="17" s="1"/>
  <c r="S200" i="17"/>
  <c r="AH436" i="17"/>
  <c r="O137" i="17"/>
  <c r="AG137" i="17"/>
  <c r="AI71" i="17"/>
  <c r="S217" i="17"/>
  <c r="AH308" i="17"/>
  <c r="S37" i="17"/>
  <c r="S389" i="17"/>
  <c r="AH163" i="17"/>
  <c r="D163" i="17" s="1"/>
  <c r="O163" i="17"/>
  <c r="AH304" i="17"/>
  <c r="S154" i="17"/>
  <c r="S202" i="17"/>
  <c r="O160" i="17"/>
  <c r="AH160" i="17"/>
  <c r="D160" i="17" s="1"/>
  <c r="S19" i="17"/>
  <c r="Q25" i="17"/>
  <c r="AF254" i="17"/>
  <c r="AH20" i="17"/>
  <c r="D20" i="17" s="1"/>
  <c r="E25" i="17"/>
  <c r="O20" i="17"/>
  <c r="AH68" i="17"/>
  <c r="O36" i="17"/>
  <c r="AH36" i="17"/>
  <c r="D36" i="17" s="1"/>
  <c r="S20" i="17"/>
  <c r="AG544" i="17"/>
  <c r="AH153" i="17"/>
  <c r="D153" i="17" s="1"/>
  <c r="O153" i="17"/>
  <c r="H25" i="17"/>
  <c r="O154" i="17"/>
  <c r="AH154" i="17"/>
  <c r="D154" i="17" s="1"/>
  <c r="AH224" i="17"/>
  <c r="D224" i="17" s="1"/>
  <c r="O224" i="17"/>
  <c r="AG139" i="17"/>
  <c r="S227" i="17"/>
  <c r="AG531" i="17"/>
  <c r="S216" i="17"/>
  <c r="AF257" i="17"/>
  <c r="S339" i="17"/>
  <c r="O226" i="17"/>
  <c r="AH226" i="17"/>
  <c r="D226" i="17" s="1"/>
  <c r="AG528" i="17"/>
  <c r="AH73" i="17"/>
  <c r="AI105" i="17"/>
  <c r="AI107" i="17"/>
  <c r="Q58" i="17"/>
  <c r="S52" i="17"/>
  <c r="AG136" i="17"/>
  <c r="D136" i="17" s="1"/>
  <c r="O136" i="17"/>
  <c r="AH225" i="17"/>
  <c r="D225" i="17" s="1"/>
  <c r="O225" i="17"/>
  <c r="AH420" i="17"/>
  <c r="D420" i="17" s="1"/>
  <c r="O420" i="17"/>
  <c r="S152" i="17"/>
  <c r="S420" i="17"/>
  <c r="AH529" i="17"/>
  <c r="R25" i="17"/>
  <c r="AH338" i="17"/>
  <c r="D338" i="17" s="1"/>
  <c r="O338" i="17"/>
  <c r="AH52" i="17"/>
  <c r="D52" i="17" s="1"/>
  <c r="O52" i="17"/>
  <c r="O58" i="17" s="1"/>
  <c r="AH137" i="17"/>
  <c r="O19" i="17"/>
  <c r="AH19" i="17"/>
  <c r="D19" i="17" s="1"/>
  <c r="AI73" i="17"/>
  <c r="AH405" i="17"/>
  <c r="D405" i="17" s="1"/>
  <c r="O405" i="17"/>
  <c r="AH162" i="17"/>
  <c r="D162" i="17" s="1"/>
  <c r="O162" i="17"/>
  <c r="AI104" i="17"/>
  <c r="AH102" i="17"/>
  <c r="AH72" i="17"/>
  <c r="AH103" i="17"/>
  <c r="O339" i="17"/>
  <c r="S404" i="17"/>
  <c r="AG549" i="17"/>
  <c r="AH355" i="17"/>
  <c r="AH200" i="17"/>
  <c r="D200" i="17" s="1"/>
  <c r="O200" i="17"/>
  <c r="E8" i="17"/>
  <c r="AH3" i="17"/>
  <c r="D3" i="17" s="1"/>
  <c r="O3" i="17"/>
  <c r="O404" i="17"/>
  <c r="AH404" i="17"/>
  <c r="D404" i="17" s="1"/>
  <c r="AJ436" i="17"/>
  <c r="AJ258" i="17"/>
  <c r="AI259" i="17"/>
  <c r="AJ356" i="17"/>
  <c r="AH258" i="17"/>
  <c r="AI254" i="17"/>
  <c r="AG480" i="17"/>
  <c r="S73" i="17"/>
  <c r="S436" i="17"/>
  <c r="AJ255" i="17"/>
  <c r="S546" i="17"/>
  <c r="S305" i="17"/>
  <c r="S548" i="17"/>
  <c r="S104" i="17"/>
  <c r="S357" i="17"/>
  <c r="S258" i="17"/>
  <c r="S479" i="17"/>
  <c r="S493" i="17"/>
  <c r="S105" i="17"/>
  <c r="AJ545" i="17"/>
  <c r="S545" i="17"/>
  <c r="AH477" i="17"/>
  <c r="S496" i="17"/>
  <c r="AJ357" i="17"/>
  <c r="S358" i="17"/>
  <c r="AJ549" i="17"/>
  <c r="S355" i="17"/>
  <c r="S530" i="17"/>
  <c r="AH255" i="17"/>
  <c r="AI255" i="17"/>
  <c r="O479" i="17"/>
  <c r="AF479" i="17"/>
  <c r="AH462" i="17"/>
  <c r="D462" i="17" s="1"/>
  <c r="O462" i="17"/>
  <c r="AJ440" i="17"/>
  <c r="O440" i="17"/>
  <c r="AI439" i="17"/>
  <c r="O439" i="17"/>
  <c r="O527" i="17"/>
  <c r="AI527" i="17"/>
  <c r="AI545" i="17"/>
  <c r="O545" i="17"/>
  <c r="S68" i="17"/>
  <c r="AJ72" i="17"/>
  <c r="O72" i="17"/>
  <c r="O494" i="17"/>
  <c r="AI494" i="17"/>
  <c r="S103" i="17"/>
  <c r="AG255" i="17"/>
  <c r="O255" i="17"/>
  <c r="AI305" i="17"/>
  <c r="O305" i="17"/>
  <c r="S359" i="17"/>
  <c r="S547" i="17"/>
  <c r="AI495" i="17"/>
  <c r="D495" i="17" s="1"/>
  <c r="O495" i="17"/>
  <c r="O437" i="17"/>
  <c r="AI437" i="17"/>
  <c r="AI528" i="17"/>
  <c r="O528" i="17"/>
  <c r="S494" i="17"/>
  <c r="AI357" i="17"/>
  <c r="O357" i="17"/>
  <c r="AG479" i="17"/>
  <c r="S544" i="17"/>
  <c r="S528" i="17"/>
  <c r="AJ354" i="17"/>
  <c r="AI257" i="17"/>
  <c r="AI306" i="17"/>
  <c r="D306" i="17" s="1"/>
  <c r="O306" i="17"/>
  <c r="AJ358" i="17"/>
  <c r="AI529" i="17"/>
  <c r="O529" i="17"/>
  <c r="AG256" i="17"/>
  <c r="O256" i="17"/>
  <c r="O138" i="17"/>
  <c r="AH138" i="17"/>
  <c r="AJ531" i="17"/>
  <c r="O531" i="17"/>
  <c r="AJ68" i="17"/>
  <c r="O68" i="17"/>
  <c r="AI549" i="17"/>
  <c r="O549" i="17"/>
  <c r="S71" i="17"/>
  <c r="AJ359" i="17"/>
  <c r="AI544" i="17"/>
  <c r="O544" i="17"/>
  <c r="AG478" i="17"/>
  <c r="AJ304" i="17"/>
  <c r="AI530" i="17"/>
  <c r="O530" i="17"/>
  <c r="AJ548" i="17"/>
  <c r="AG254" i="17"/>
  <c r="O254" i="17"/>
  <c r="AI493" i="17"/>
  <c r="O493" i="17"/>
  <c r="AJ527" i="17"/>
  <c r="AH256" i="17"/>
  <c r="S259" i="17"/>
  <c r="AI256" i="17"/>
  <c r="AG257" i="17"/>
  <c r="O257" i="17"/>
  <c r="O308" i="17"/>
  <c r="AJ308" i="17"/>
  <c r="AJ494" i="17"/>
  <c r="AJ530" i="17"/>
  <c r="S306" i="17"/>
  <c r="O546" i="17"/>
  <c r="AI546" i="17"/>
  <c r="S477" i="17"/>
  <c r="AG259" i="17"/>
  <c r="O259" i="17"/>
  <c r="O497" i="17"/>
  <c r="AJ497" i="17"/>
  <c r="AI258" i="17"/>
  <c r="AH259" i="17"/>
  <c r="AF477" i="17"/>
  <c r="O477" i="17"/>
  <c r="AI355" i="17"/>
  <c r="O355" i="17"/>
  <c r="AI359" i="17"/>
  <c r="O359" i="17"/>
  <c r="O69" i="17"/>
  <c r="AJ69" i="17"/>
  <c r="D69" i="17" s="1"/>
  <c r="O478" i="17"/>
  <c r="AF478" i="17"/>
  <c r="AJ103" i="17"/>
  <c r="O103" i="17"/>
  <c r="S69" i="17"/>
  <c r="S549" i="17"/>
  <c r="O102" i="17"/>
  <c r="AJ102" i="17"/>
  <c r="S307" i="17"/>
  <c r="AJ546" i="17"/>
  <c r="S107" i="17"/>
  <c r="O104" i="17"/>
  <c r="AJ104" i="17"/>
  <c r="AJ437" i="17"/>
  <c r="AJ106" i="17"/>
  <c r="O106" i="17"/>
  <c r="AJ73" i="17"/>
  <c r="O73" i="17"/>
  <c r="AI304" i="17"/>
  <c r="O304" i="17"/>
  <c r="O547" i="17"/>
  <c r="AI547" i="17"/>
  <c r="AJ256" i="17"/>
  <c r="S461" i="17"/>
  <c r="AH257" i="17"/>
  <c r="AJ439" i="17"/>
  <c r="AF480" i="17"/>
  <c r="O480" i="17"/>
  <c r="AI356" i="17"/>
  <c r="O356" i="17"/>
  <c r="S256" i="17"/>
  <c r="S437" i="17"/>
  <c r="AH480" i="17"/>
  <c r="O71" i="17"/>
  <c r="AJ71" i="17"/>
  <c r="S527" i="17"/>
  <c r="AI358" i="17"/>
  <c r="O358" i="17"/>
  <c r="O107" i="17"/>
  <c r="AJ107" i="17"/>
  <c r="AI496" i="17"/>
  <c r="O496" i="17"/>
  <c r="O105" i="17"/>
  <c r="AJ105" i="17"/>
  <c r="D105" i="17" s="1"/>
  <c r="AH478" i="17"/>
  <c r="O70" i="17"/>
  <c r="AJ70" i="17"/>
  <c r="AJ257" i="17"/>
  <c r="AI354" i="17"/>
  <c r="O354" i="17"/>
  <c r="AI307" i="17"/>
  <c r="O307" i="17"/>
  <c r="AJ544" i="17"/>
  <c r="S70" i="17"/>
  <c r="S254" i="17"/>
  <c r="O438" i="17"/>
  <c r="AI438" i="17"/>
  <c r="S438" i="17"/>
  <c r="O139" i="17"/>
  <c r="AH139" i="17"/>
  <c r="S478" i="17"/>
  <c r="O548" i="17"/>
  <c r="AI548" i="17"/>
  <c r="S356" i="17"/>
  <c r="S495" i="17"/>
  <c r="S106" i="17"/>
  <c r="AJ254" i="17"/>
  <c r="AH461" i="17"/>
  <c r="D461" i="17" s="1"/>
  <c r="O461" i="17"/>
  <c r="AI436" i="17"/>
  <c r="O436" i="17"/>
  <c r="AG258" i="17"/>
  <c r="O258" i="17"/>
  <c r="D305" i="17" l="1"/>
  <c r="D480" i="17"/>
  <c r="D477" i="17"/>
  <c r="D496" i="17"/>
  <c r="D307" i="17"/>
  <c r="D529" i="17"/>
  <c r="D71" i="17"/>
  <c r="D493" i="17"/>
  <c r="D549" i="17"/>
  <c r="D531" i="17"/>
  <c r="D72" i="17"/>
  <c r="D106" i="17"/>
  <c r="D103" i="17"/>
  <c r="D355" i="17"/>
  <c r="O25" i="17"/>
  <c r="O42" i="17"/>
  <c r="S42" i="17"/>
  <c r="D436" i="17"/>
  <c r="S25" i="17"/>
  <c r="D438" i="17"/>
  <c r="D107" i="17"/>
  <c r="D70" i="17"/>
  <c r="D497" i="17"/>
  <c r="D547" i="17"/>
  <c r="D73" i="17"/>
  <c r="D102" i="17"/>
  <c r="D104" i="17"/>
  <c r="D254" i="17"/>
  <c r="D138" i="17"/>
  <c r="D139" i="17"/>
  <c r="D308" i="17"/>
  <c r="D68" i="17"/>
  <c r="D528" i="17"/>
  <c r="D440" i="17"/>
  <c r="D137" i="17"/>
  <c r="S58" i="17"/>
  <c r="O8" i="17"/>
  <c r="D356" i="17"/>
  <c r="D255" i="17"/>
  <c r="D258" i="17"/>
  <c r="D357" i="17"/>
  <c r="D545" i="17"/>
  <c r="D478" i="17"/>
  <c r="D548" i="17"/>
  <c r="D259" i="17"/>
  <c r="D439" i="17"/>
  <c r="D530" i="17"/>
  <c r="D544" i="17"/>
  <c r="D358" i="17"/>
  <c r="D354" i="17"/>
  <c r="D494" i="17"/>
  <c r="D527" i="17"/>
  <c r="D546" i="17"/>
  <c r="D257" i="17"/>
  <c r="D304" i="17"/>
  <c r="D256" i="17"/>
  <c r="D437" i="17"/>
  <c r="D479" i="17"/>
  <c r="D359" i="17"/>
</calcChain>
</file>

<file path=xl/sharedStrings.xml><?xml version="1.0" encoding="utf-8"?>
<sst xmlns="http://schemas.openxmlformats.org/spreadsheetml/2006/main" count="22705" uniqueCount="1076">
  <si>
    <t>1955 BATMAN BELEDİYE SPOR KULÜBÜ</t>
  </si>
  <si>
    <t>ADIYAMAN GENÇLİK SPOR KULÜBÜ</t>
  </si>
  <si>
    <t>ADIYAMAN TENİS VE HENTBOL SPOR KULÜBÜ</t>
  </si>
  <si>
    <t>ADIYAMAN YURDUM GENÇLİK VE SPOR KULÜBÜ</t>
  </si>
  <si>
    <t>AFYONKARAHİSAR KARAGÖZ TENİS KULÜBÜ</t>
  </si>
  <si>
    <t>AĞRI DAĞI TENİS KULÜBÜ</t>
  </si>
  <si>
    <t>AĞRI GENÇLİK SPOR KULÜBÜ DERNEĞİ</t>
  </si>
  <si>
    <t>AĞRI TENİS VE YÜZME SPOR KULÜBÜ</t>
  </si>
  <si>
    <t>AİLE VE SOSYAL POLİTİKALAR GENÇLİK SPOR DE</t>
  </si>
  <si>
    <t>ALAÇATI TENİS KULÜBÜ</t>
  </si>
  <si>
    <t>AMİDA AKADEMİ GENÇLİK VE SPOR KULÜBÜ</t>
  </si>
  <si>
    <t>ANKARA TENİS KULÜBÜ</t>
  </si>
  <si>
    <t>ANTALYA TENİS İHTİSAS KULÜBÜ</t>
  </si>
  <si>
    <t>AVRUPA YAKASI TENİS KULÜBÜ</t>
  </si>
  <si>
    <t>BATMAN GENÇLİK SPOR KULÜBÜ DERNEĞİ</t>
  </si>
  <si>
    <t>BATMAN PETROL SPOR KULÜBÜ</t>
  </si>
  <si>
    <t>BÜLENT DURAN TENİS SPOR KULUBU</t>
  </si>
  <si>
    <t>DALAMAN TENİS SPOR KULÜBÜ</t>
  </si>
  <si>
    <t>EMEK SPOR KULÜBÜ</t>
  </si>
  <si>
    <t>ENKA SPOR KULÜBÜ</t>
  </si>
  <si>
    <t>ERZİNCAN TENİS KULÜBÜ</t>
  </si>
  <si>
    <t>ERZURUM GENÇLİK SPOR KULÜBÜ</t>
  </si>
  <si>
    <t>ERZURUM TENİS İHTİSAS SPOR KULÜBÜ</t>
  </si>
  <si>
    <t>ERZURUM TENİS VE KAYAK SPOR KULÜBÜ</t>
  </si>
  <si>
    <t>FETHİYE TENİS AKADEMİ SPOR KULÜBÜ</t>
  </si>
  <si>
    <t>HAKKARİ AMATÖR GENÇLİK VE SPOR KULÜBÜ</t>
  </si>
  <si>
    <t>HAKKARİ TENİS SPOR KULÜBÜ</t>
  </si>
  <si>
    <t>IĞDIR GENÇLİK VE SPOR KULÜBÜ</t>
  </si>
  <si>
    <t>IĞDIR YURDUM VE GENÇLİK SPOR KULÜBÜ</t>
  </si>
  <si>
    <t>İSTANBUL AVCILIK VE ATICILIK SPOR KULUBU</t>
  </si>
  <si>
    <t>İSTANBUL TENİS EĞİTİM SPOR KULÜBÜ</t>
  </si>
  <si>
    <t>KARADENİZ TENİS KULÜBÜ</t>
  </si>
  <si>
    <t>SAMSUN TENİS İHTİSAS KULÜBÜ</t>
  </si>
  <si>
    <t>SİİRT GENÇLİK VE SPOR KULÜBÜ</t>
  </si>
  <si>
    <t>ŞIRNAK GELİŞİM GENÇLİK VE SPOR KULÜBÜ</t>
  </si>
  <si>
    <t>ŞIRNAK TENİS SPOR KULÜBÜ</t>
  </si>
  <si>
    <t>TOPSPİN TENİS GENÇLİK VE SPOR KULÜBÜ</t>
  </si>
  <si>
    <t>YENİGÜN TENİS SPOR KULÜBÜ</t>
  </si>
  <si>
    <t>ZONGULDAK TENİS DENİZ SPOR KULÜBÜ</t>
  </si>
  <si>
    <t>GENÇ TENİS AKADEMİSİ</t>
  </si>
  <si>
    <t>TAÇSPOR</t>
  </si>
  <si>
    <t>İNCEK TENİS PLUS SPOR KULÜBÜ</t>
  </si>
  <si>
    <t>MUĞLA TENİS KULÜBÜ</t>
  </si>
  <si>
    <t>ORTACA TENİS SPOR KULÜBÜ</t>
  </si>
  <si>
    <t>EGE</t>
  </si>
  <si>
    <t>ADANA</t>
  </si>
  <si>
    <t>EGE (2 TAKIM)</t>
  </si>
  <si>
    <t>DOĞU (1 TAKIM)</t>
  </si>
  <si>
    <t>İÇ ANADOLU (2 TAKIM)</t>
  </si>
  <si>
    <t>KARADENİZ (1 TAKIM)</t>
  </si>
  <si>
    <t>MARMARA (4 TAKIM)</t>
  </si>
  <si>
    <t>AFYON</t>
  </si>
  <si>
    <t>ADIYAMAN</t>
  </si>
  <si>
    <t>AĞRI</t>
  </si>
  <si>
    <t>ANKARA</t>
  </si>
  <si>
    <t>ANTALYA</t>
  </si>
  <si>
    <t>AYDIN</t>
  </si>
  <si>
    <t>BATMAN</t>
  </si>
  <si>
    <t>BURSA</t>
  </si>
  <si>
    <t>DİYARBAKIR</t>
  </si>
  <si>
    <t>ELAZIĞ</t>
  </si>
  <si>
    <t>ERZİNCAN</t>
  </si>
  <si>
    <t>ERZURUM</t>
  </si>
  <si>
    <t>IĞDIR</t>
  </si>
  <si>
    <t>HAKKARİ</t>
  </si>
  <si>
    <t>MERSİN</t>
  </si>
  <si>
    <t>İSTANBUL</t>
  </si>
  <si>
    <t>İZMİR</t>
  </si>
  <si>
    <t>MALATYA</t>
  </si>
  <si>
    <t>MUĞLA</t>
  </si>
  <si>
    <t>SAMSUN</t>
  </si>
  <si>
    <t>SİİRT</t>
  </si>
  <si>
    <t>ŞIRNAK</t>
  </si>
  <si>
    <t>TRABZON</t>
  </si>
  <si>
    <t>TUNCELİ</t>
  </si>
  <si>
    <t>ZONGULDAK</t>
  </si>
  <si>
    <t>ERKEKLER</t>
  </si>
  <si>
    <t>TAKIM 1</t>
  </si>
  <si>
    <t>TAKIM 2</t>
  </si>
  <si>
    <t>TARİH</t>
  </si>
  <si>
    <t>SAAT</t>
  </si>
  <si>
    <t>YER</t>
  </si>
  <si>
    <t>BÖLGE</t>
  </si>
  <si>
    <t>İL</t>
  </si>
  <si>
    <t>ERKEK</t>
  </si>
  <si>
    <t>KADIN</t>
  </si>
  <si>
    <t>İÇ ANADOLU</t>
  </si>
  <si>
    <t>KORT</t>
  </si>
  <si>
    <t>18 YAŞ ALTI TAKIM ŞAMPİYONASI İL MÜSABAKALARI MAÇ PROGRAMI</t>
  </si>
  <si>
    <t>AKDENİZ (2 TAKIM)</t>
  </si>
  <si>
    <t>ANKARA TENİS AKADEMİSİ</t>
  </si>
  <si>
    <t>DİDİM TENİS KULÜBÜ</t>
  </si>
  <si>
    <t>ERZİNCAN GENÇLİK SPOR KULÜBÜ</t>
  </si>
  <si>
    <t>MERSİN TENİS YELKEN KULÜBÜ</t>
  </si>
  <si>
    <t>PERFORMANS TENİS AKADEMİSİ</t>
  </si>
  <si>
    <t>TED SPOR KULÜBÜ</t>
  </si>
  <si>
    <t>YÜKSEKOVA AKADEMİ SPOR KULÜBÜ</t>
  </si>
  <si>
    <t>ELAZIĞ GENÇLİK HİZMETLERİ SPOR KULÜBÜ</t>
  </si>
  <si>
    <t>GLB</t>
  </si>
  <si>
    <t>AL.SET</t>
  </si>
  <si>
    <t>VER.SET</t>
  </si>
  <si>
    <t>SET AVR</t>
  </si>
  <si>
    <t>SIRALAMA</t>
  </si>
  <si>
    <t>AL.OYUN</t>
  </si>
  <si>
    <t>VER.OYUN</t>
  </si>
  <si>
    <t>OYUN AVR</t>
  </si>
  <si>
    <t>MAÇLAR</t>
  </si>
  <si>
    <t xml:space="preserve">OYUNCULAR </t>
  </si>
  <si>
    <t>SONUÇ</t>
  </si>
  <si>
    <t>1-6</t>
  </si>
  <si>
    <t>2-5</t>
  </si>
  <si>
    <t>3-4</t>
  </si>
  <si>
    <t>1-5</t>
  </si>
  <si>
    <t>6-4</t>
  </si>
  <si>
    <t>2-3</t>
  </si>
  <si>
    <t>1-4</t>
  </si>
  <si>
    <t>5-3</t>
  </si>
  <si>
    <t>6-2</t>
  </si>
  <si>
    <t>1-3</t>
  </si>
  <si>
    <t>4-2</t>
  </si>
  <si>
    <t>5-6</t>
  </si>
  <si>
    <t>1-2</t>
  </si>
  <si>
    <t>3-6</t>
  </si>
  <si>
    <t>4-5</t>
  </si>
  <si>
    <t>oyun</t>
  </si>
  <si>
    <t>set</t>
  </si>
  <si>
    <t>2-4</t>
  </si>
  <si>
    <t>BYE</t>
  </si>
  <si>
    <t>KADIN A</t>
  </si>
  <si>
    <t>KADIN B</t>
  </si>
  <si>
    <t>ERKEK A</t>
  </si>
  <si>
    <t>ERKEK B</t>
  </si>
  <si>
    <t xml:space="preserve">18 YAŞ ALTI TÜRKİYE TAKIM ŞAMPİYONASI </t>
  </si>
  <si>
    <t>KULÜP/ŞEHİR</t>
  </si>
  <si>
    <t>TTF BAŞHAKEM</t>
  </si>
  <si>
    <t>GÖZ.HAKEM</t>
  </si>
  <si>
    <t>TAKIM</t>
  </si>
  <si>
    <t>VS</t>
  </si>
  <si>
    <t>MAÇ</t>
  </si>
  <si>
    <t>OYUNCULAR</t>
  </si>
  <si>
    <t>1 SET</t>
  </si>
  <si>
    <t>2 SET</t>
  </si>
  <si>
    <t>3 SET</t>
  </si>
  <si>
    <t>OYUN</t>
  </si>
  <si>
    <t>SET</t>
  </si>
  <si>
    <t>TEK 2</t>
  </si>
  <si>
    <t>TEK 1</t>
  </si>
  <si>
    <t>1 NO'LU ÇİFT</t>
  </si>
  <si>
    <t>ADANA TENİS DAĞ VE SU SPORLARI KULÜBÜ</t>
  </si>
  <si>
    <t>AKDENİZ</t>
  </si>
  <si>
    <t>KAT.</t>
  </si>
  <si>
    <t>ANTALYA TENİS İHTİSAS</t>
  </si>
  <si>
    <t>10:00</t>
  </si>
  <si>
    <t>İSTANBUL ATAŞEHİR TENİS SPOR KULÜBÜ</t>
  </si>
  <si>
    <t>ADANA GENÇLİK SPOR KULÜBÜ</t>
  </si>
  <si>
    <t>MKA SPORTS SPOR KULÜBÜ</t>
  </si>
  <si>
    <t>MEGASARAY SPOR KULÜBÜ</t>
  </si>
  <si>
    <t>ZİRVE TENİS EĞİTİM SPOR KULÜBÜ</t>
  </si>
  <si>
    <t>AYDIN TENİS KULÜBÜ</t>
  </si>
  <si>
    <t>ENGİN ARSLAN TENİS AKADEMİ</t>
  </si>
  <si>
    <t>CAN TENİS SPOR KULÜBÜ</t>
  </si>
  <si>
    <t>FETHİYE TENİS SPOR KULÜBÜ</t>
  </si>
  <si>
    <t>MARMARİS TENİS AKADEMİSİ</t>
  </si>
  <si>
    <t>ADIYAMAN DOĞA ATICILIK VE A.SPOR KULÜBÜ</t>
  </si>
  <si>
    <t>ADIYAMAN TENİS DAĞCILIK SPOR KULÜBÜ</t>
  </si>
  <si>
    <t>ADIYAMAN G.MS.K. SPOR KULÜBÜ</t>
  </si>
  <si>
    <t>AĞRI GENÇLİK HİZMETLERİ SPOR KULÜBÜ</t>
  </si>
  <si>
    <t>BATMAN 19 MAYIS GENÇLİK SPOR KULÜBÜ</t>
  </si>
  <si>
    <t>BATMAN YURDUM GENÇLİK SPOR KULÜBÜ</t>
  </si>
  <si>
    <t>BATMAN BAŞAKŞEHİR SPOR KULÜBÜ</t>
  </si>
  <si>
    <t>DİCLE TENİS KULÜBÜ</t>
  </si>
  <si>
    <t>DİYARBAKIR TENİS KULÜBÜ</t>
  </si>
  <si>
    <t>DİYARBAKIR TENİS VE YÜZME KULÜBÜ</t>
  </si>
  <si>
    <t>ERZİNCAN YURDUM GENÇLİK SPOR KULÜBÜ</t>
  </si>
  <si>
    <t>ERZİNCAN GENÇLER BİRLİĞİ GENÇLİK SPOR KULÜBÜ</t>
  </si>
  <si>
    <t>CİMİN SİYAH İNCİ SPOR KULÜBÜ</t>
  </si>
  <si>
    <t>MOLLAKÖY BELEDİYESİ SPOR KULÜBÜ</t>
  </si>
  <si>
    <t>ÜZÜMLÜ BELEDİYESİ SPOR KULÜBÜ</t>
  </si>
  <si>
    <t>ATLETİKO SPORTİF FAALİYETLER SP.K.</t>
  </si>
  <si>
    <t>EKSİ 25 GENÇLİK SPOR KULÜBÜ</t>
  </si>
  <si>
    <t>TOZOĞLU TENİS KULÜBÜ</t>
  </si>
  <si>
    <t>KEY KOLEJİ SPOR KULÜBÜ</t>
  </si>
  <si>
    <t>1966 MALATYA GENÇLİK VE SPOR KULÜBÜ</t>
  </si>
  <si>
    <t>MALATYA GENÇLİK HİZMETLERİ SPOR KULÜBÜ</t>
  </si>
  <si>
    <t>ŞIRNAK YURDUM GENÇLİK VE SPOR KULÜBÜ</t>
  </si>
  <si>
    <t>VAN</t>
  </si>
  <si>
    <t>YENİVAN TENİS KULÜBÜ</t>
  </si>
  <si>
    <t>VAN ATİK SPOR KULÜBÜ</t>
  </si>
  <si>
    <t>UYAR TENİS KULÜBÜ</t>
  </si>
  <si>
    <t>GÜRPINAR KAYAK VE SPOR KULÜBÜ</t>
  </si>
  <si>
    <t>DOĞUKENT İHTİSAS KULÜBÜ</t>
  </si>
  <si>
    <t>NEVŞEHİR</t>
  </si>
  <si>
    <t>KAPADOKYA SPOR KULÜBÜ</t>
  </si>
  <si>
    <t>RİZE</t>
  </si>
  <si>
    <t>ÇAYKUR İLKÖĞRETİM O.SPOR K.</t>
  </si>
  <si>
    <t>DENİZLİ</t>
  </si>
  <si>
    <t>PAMUKKALE TENİS KULÜBÜ</t>
  </si>
  <si>
    <t>PELİTKÖY SPOR KULÜBÜ</t>
  </si>
  <si>
    <t>BEŞİKDÜZÜ YELKEN SPOR K.</t>
  </si>
  <si>
    <t>TRABZON BÜYÜKŞEHİR B.S.K</t>
  </si>
  <si>
    <t>ATİK AKADEMİ GENÇLİK SPOR KULÜBÜ</t>
  </si>
  <si>
    <t>BURSA BÜYÜKŞEHİR B.SPOR K.</t>
  </si>
  <si>
    <t>EVRENSEL TENİS SPOR KULÜBÜ</t>
  </si>
  <si>
    <t>OSMANGAZİ BELEDİYESPOR K.</t>
  </si>
  <si>
    <t>ATAŞEHİR TENİS SPOR KULÜBÜ</t>
  </si>
  <si>
    <t>KARŞIYAKA SPOR KULÜBÜ</t>
  </si>
  <si>
    <t>KOCAELİ</t>
  </si>
  <si>
    <t>DARICA TENİS SPOR KULÜBÜ</t>
  </si>
  <si>
    <t>GAZİANTEP</t>
  </si>
  <si>
    <t>GAZAİNTEP BELEDİYESİ SPOR KULÜBÜ</t>
  </si>
  <si>
    <t>GAZİANTEP TENİS İHTİSAS SPOR KULÜBÜ</t>
  </si>
  <si>
    <t>KARS</t>
  </si>
  <si>
    <t>KARS SARIKAMIŞ SPOR LİSESİ S.K.</t>
  </si>
  <si>
    <t>FORZA EFOR TENİS SPOR KULÜBÜ</t>
  </si>
  <si>
    <t>MARİDİN SPOR KULÜBÜ</t>
  </si>
  <si>
    <t>MİDYAT BELEDİYESİ SPOR KULÜBÜ</t>
  </si>
  <si>
    <t>MARİNA SPOR KULÜBÜ</t>
  </si>
  <si>
    <t>ARTUKLU TENİS SPOR KULÜBÜ</t>
  </si>
  <si>
    <t>MARDİN</t>
  </si>
  <si>
    <t>BİNGÖL</t>
  </si>
  <si>
    <t>BİNGÖL OLİMPİYAT SPOR KULÜBÜ</t>
  </si>
  <si>
    <t>YÜKSELEN GENÇLİK SPOR KULÜBÜ</t>
  </si>
  <si>
    <t>MUŞ</t>
  </si>
  <si>
    <t>TUNCELİ GENÇLİK HİZMETLERİ SPOR K.</t>
  </si>
  <si>
    <t>PODYUM TENİS KULÜBÜ</t>
  </si>
  <si>
    <t>BATMAN MEZOPOTAMYA GENÇLİK SPOR KULÜBÜ</t>
  </si>
  <si>
    <t>MUŞ TENİS SPOR KULÜBÜ</t>
  </si>
  <si>
    <t>KARTOPU TENİS KULÜBÜ</t>
  </si>
  <si>
    <t xml:space="preserve">KADINLAR </t>
  </si>
  <si>
    <t>TOPSPİN TENİS GENÇLİK VE SPOR K.</t>
  </si>
  <si>
    <t>PROFESYONEL TENİS .61 SPOR K.</t>
  </si>
  <si>
    <t>İSTANBUL AVCILIK VE ATICILIK SPOR K.</t>
  </si>
  <si>
    <t>GAZİANTEP BELEDİYESİ SPOR KULÜBÜ</t>
  </si>
  <si>
    <t>ARDAHAN</t>
  </si>
  <si>
    <t>ARDAHAN GENÇLİK SPOR İL M.SPOR K.</t>
  </si>
  <si>
    <t>ADANA TENİS DAĞ VE SP.</t>
  </si>
  <si>
    <t>ADANA GENÇLİK SPOR</t>
  </si>
  <si>
    <t>MKA SPORTS SPOR KUL</t>
  </si>
  <si>
    <t xml:space="preserve">ZİRVE TENİS EĞİTİM </t>
  </si>
  <si>
    <t xml:space="preserve">ANTALYA TENİS İHTİSAS </t>
  </si>
  <si>
    <t xml:space="preserve">ANTALYA </t>
  </si>
  <si>
    <t>ENGİN ARSLAN TEN.AK</t>
  </si>
  <si>
    <t xml:space="preserve">ERKEK </t>
  </si>
  <si>
    <t xml:space="preserve">AĞRI </t>
  </si>
  <si>
    <t xml:space="preserve">BATMAN </t>
  </si>
  <si>
    <t>AİLE VE SOSYAL POLİTİKALAR</t>
  </si>
  <si>
    <t>BATMAN 19 MAYIS GENÇLİK SK</t>
  </si>
  <si>
    <t>BATMAN MEZOPOTAMYA GENÇLİK SK</t>
  </si>
  <si>
    <t xml:space="preserve">BİNGÖL </t>
  </si>
  <si>
    <t xml:space="preserve">KADIN </t>
  </si>
  <si>
    <t xml:space="preserve">ERZİNCAN </t>
  </si>
  <si>
    <t xml:space="preserve">ERKEK B </t>
  </si>
  <si>
    <t xml:space="preserve">KADIN B </t>
  </si>
  <si>
    <t>KADIM</t>
  </si>
  <si>
    <t xml:space="preserve">ŞIRNAK </t>
  </si>
  <si>
    <t xml:space="preserve">AYDIN </t>
  </si>
  <si>
    <t xml:space="preserve">A.GRUBU 1.CİSİ </t>
  </si>
  <si>
    <t xml:space="preserve">B.GRUBU 1.CİSİ </t>
  </si>
  <si>
    <t xml:space="preserve">DİYARBAKIR </t>
  </si>
  <si>
    <t xml:space="preserve">GAZİANTEP </t>
  </si>
  <si>
    <t xml:space="preserve">HAKKARİ </t>
  </si>
  <si>
    <t xml:space="preserve">IĞDIR </t>
  </si>
  <si>
    <t xml:space="preserve">MARDİN </t>
  </si>
  <si>
    <t>DOĞU VE GÜEYDOĞU ANADOLU</t>
  </si>
  <si>
    <t xml:space="preserve">SAMSUN </t>
  </si>
  <si>
    <t xml:space="preserve">İSTANBUL </t>
  </si>
  <si>
    <t>MİDYAT PERFORMANS SPOR KULÜBÜ</t>
  </si>
  <si>
    <t>MİDYAT PERFORMANS  SPOR KULÜBÜ</t>
  </si>
  <si>
    <t xml:space="preserve">MİDYAT PERFORMANS SPOR KULÜBÜ </t>
  </si>
  <si>
    <t>10:30</t>
  </si>
  <si>
    <t>AHMET EGE ÖZDEMİR</t>
  </si>
  <si>
    <t>DEMİR ÖZDEMİR</t>
  </si>
  <si>
    <t>ALP EMİR TAPÇI</t>
  </si>
  <si>
    <t>HAMZA EMİR RONA</t>
  </si>
  <si>
    <t>BATUHAN TOKSOY</t>
  </si>
  <si>
    <t>ARDA TUNA</t>
  </si>
  <si>
    <t>NİL İZMİRLİ</t>
  </si>
  <si>
    <t>AYÇA İPEK TOPRAK</t>
  </si>
  <si>
    <t>MAYLA KARGIN</t>
  </si>
  <si>
    <t>İREM ÖZBAYRAM</t>
  </si>
  <si>
    <t>MEHMET SEVİNÇ</t>
  </si>
  <si>
    <t>ARDA KIRMIZITAŞ</t>
  </si>
  <si>
    <t>ÇAĞAN ÇELİK</t>
  </si>
  <si>
    <t>EGE ALDEMİR</t>
  </si>
  <si>
    <t>TUĞRA TEZGEL</t>
  </si>
  <si>
    <t>ALTUĞ DEMİR ŞİRİKER</t>
  </si>
  <si>
    <t>EFE METE TUNCER</t>
  </si>
  <si>
    <t>NEHİR DOĞAN</t>
  </si>
  <si>
    <t>İREM KURT</t>
  </si>
  <si>
    <t>DENİZ ÇAKIR</t>
  </si>
  <si>
    <t>DİLAY KARABAY</t>
  </si>
  <si>
    <t>CEYLİN YAĞCI</t>
  </si>
  <si>
    <t>BERFİSU TEZGEL</t>
  </si>
  <si>
    <t>BERRİN DEMİR</t>
  </si>
  <si>
    <t>PİRAYE ÖZDEMİR</t>
  </si>
  <si>
    <t>ELİNA ALTUNAY</t>
  </si>
  <si>
    <t>NAZ DEMİRKIRAN</t>
  </si>
  <si>
    <t>SOFİA HATİCE EFE</t>
  </si>
  <si>
    <t>DAMLA SALABAŞ</t>
  </si>
  <si>
    <t>ALİ EREN BARAN</t>
  </si>
  <si>
    <t>FURKAN ÇAKICI</t>
  </si>
  <si>
    <t>F</t>
  </si>
  <si>
    <t>TOLGA DEMİR DEMİRCİ</t>
  </si>
  <si>
    <t>AHMET ZEYNAL ADIYAMAN</t>
  </si>
  <si>
    <t>ONUR KAPLAN</t>
  </si>
  <si>
    <t>EMİR EKİN</t>
  </si>
  <si>
    <t>MUSTAFA HAKAN ŞAHİN</t>
  </si>
  <si>
    <t>ABDULLAH EFEKAN ALAN</t>
  </si>
  <si>
    <t>SAMET ÇAĞLAYAN</t>
  </si>
  <si>
    <t>EMİN SAMİ ÇELEBİ</t>
  </si>
  <si>
    <t>RANA BENAN DEMİR</t>
  </si>
  <si>
    <t>ECEM EROL</t>
  </si>
  <si>
    <t>LAL GÜNAY</t>
  </si>
  <si>
    <t>AHMET BOZTÜRK</t>
  </si>
  <si>
    <t>RODİN HİKMET FIRAT</t>
  </si>
  <si>
    <t>ALPEREN DEMİREL</t>
  </si>
  <si>
    <t>İSMAİL ERKEK</t>
  </si>
  <si>
    <t>EMRE GÜVEN</t>
  </si>
  <si>
    <t>YUSUF EMRE GÜNGÖRMÜŞ</t>
  </si>
  <si>
    <t>MUHAMMET MİRZA KAYNAR</t>
  </si>
  <si>
    <t>FATMANUR TOKA</t>
  </si>
  <si>
    <t>CEREN TALİ</t>
  </si>
  <si>
    <t>MENŞURE KARAÇÖL</t>
  </si>
  <si>
    <t>MERVE BAYAT</t>
  </si>
  <si>
    <t>MELİSA GÜNEŞ</t>
  </si>
  <si>
    <t>DUYGU ATEŞ</t>
  </si>
  <si>
    <t>NİSA ADA</t>
  </si>
  <si>
    <t>ZEYNEP KÜBRA EYRİCİ</t>
  </si>
  <si>
    <t>BUĞRA ENES BİÇER</t>
  </si>
  <si>
    <t>BARAN KABALAK</t>
  </si>
  <si>
    <t>Y.ALİ SEVİNDİK</t>
  </si>
  <si>
    <t>EMİRHAN SİNCİ</t>
  </si>
  <si>
    <t>MUHAMMED ALİYEV</t>
  </si>
  <si>
    <t>YUSUF SİNA KARABAĞ</t>
  </si>
  <si>
    <t>AZAT GÖLAL</t>
  </si>
  <si>
    <t>SAMED ÇOBAN</t>
  </si>
  <si>
    <t>BERAT ÇAKAR</t>
  </si>
  <si>
    <t>CİVAN AYDIN</t>
  </si>
  <si>
    <t>MUSA AK</t>
  </si>
  <si>
    <t>EMİRHAN DİNÇER</t>
  </si>
  <si>
    <t>SEMİH DENİZ</t>
  </si>
  <si>
    <t>EVİN DUMAN</t>
  </si>
  <si>
    <t>NİLAY DAYAN</t>
  </si>
  <si>
    <t>BEYZA DİNÇER</t>
  </si>
  <si>
    <t>ŞEYLA ÇUBUKÇU</t>
  </si>
  <si>
    <t>HATUN DUMAN</t>
  </si>
  <si>
    <t>CEYDA EKİN TATLIDEDE</t>
  </si>
  <si>
    <t>ECRİN AYDIN</t>
  </si>
  <si>
    <t>AYŞENUR YAŞAR</t>
  </si>
  <si>
    <t>NUR SEMA YAŞAR</t>
  </si>
  <si>
    <t>AYŞE ZUHAL BİLGİÇ</t>
  </si>
  <si>
    <t>ESMANUR ELMAS</t>
  </si>
  <si>
    <t>BERFİN YAŞAT</t>
  </si>
  <si>
    <t>EMİNE İREM ELKATMIŞ</t>
  </si>
  <si>
    <t>EYMEN ELPEZE</t>
  </si>
  <si>
    <t>SAMET YİĞİT ÇUPURBAŞ</t>
  </si>
  <si>
    <t>EFE SÖNMEZ</t>
  </si>
  <si>
    <t>EGE ELPEZE</t>
  </si>
  <si>
    <t>AHMET KAĞAN YURT</t>
  </si>
  <si>
    <t xml:space="preserve">HARUN KUBİLAY ÇOLAKFAKIOĞLU </t>
  </si>
  <si>
    <t>BERENSU DİLEK</t>
  </si>
  <si>
    <t>HANZADE AĞPAK</t>
  </si>
  <si>
    <t>TUANA YILDIZ</t>
  </si>
  <si>
    <t>ZÜLAL KILIÇ</t>
  </si>
  <si>
    <t>BİLGE ÇUPURBAŞ</t>
  </si>
  <si>
    <t>ZEYNEP SEVİNÇ</t>
  </si>
  <si>
    <t>IŞIL ZÜMRA YAMAN</t>
  </si>
  <si>
    <t>ADA RABİA ARSLANCAN</t>
  </si>
  <si>
    <t>ECRİN KARGIN</t>
  </si>
  <si>
    <t>AYŞE İKRA GENÇ</t>
  </si>
  <si>
    <t>YAREN DÖNMEZ</t>
  </si>
  <si>
    <t>PINAR KARADENİZ</t>
  </si>
  <si>
    <t>KEREM ÖZDEMİR</t>
  </si>
  <si>
    <t>RAMAZAN YAMAN</t>
  </si>
  <si>
    <t>MUHAMMED HANİFİ YAMAN</t>
  </si>
  <si>
    <t>ENİS GÜL</t>
  </si>
  <si>
    <t>ZEHRA BEGÜM COŞKUN</t>
  </si>
  <si>
    <t>SILA HAZAL ÇELİK</t>
  </si>
  <si>
    <t>HAMZA ÇİFTÇİ</t>
  </si>
  <si>
    <t>YALÇIN ER</t>
  </si>
  <si>
    <t>ABDULMELİK BOZKURT</t>
  </si>
  <si>
    <t>BİLAL YİĞİT</t>
  </si>
  <si>
    <t>AHMET KAÇAR</t>
  </si>
  <si>
    <t>TAHA SAMET ÖTER</t>
  </si>
  <si>
    <t>YUSUF KURT</t>
  </si>
  <si>
    <t>TAHİR NERGİS</t>
  </si>
  <si>
    <t>ARGES SEVİ</t>
  </si>
  <si>
    <t>EVLİYA YUR</t>
  </si>
  <si>
    <t>ÖZCAN ÖZDEMİR</t>
  </si>
  <si>
    <t>ERDEM KILIÇ</t>
  </si>
  <si>
    <t>HATİCE BERK</t>
  </si>
  <si>
    <t>FEHİMA ÖZCAN</t>
  </si>
  <si>
    <t>PERVİN TAN</t>
  </si>
  <si>
    <t>ROJİN KURT</t>
  </si>
  <si>
    <t>SEDANUR ÖLMEZ</t>
  </si>
  <si>
    <t>CEREN AHMETOĞLU</t>
  </si>
  <si>
    <t>ŞEYMA AYHAN</t>
  </si>
  <si>
    <t>ROJBAHAR YALÇIN</t>
  </si>
  <si>
    <t>ALEYNA KARTAL</t>
  </si>
  <si>
    <t>NURCAN ÖLMEZ</t>
  </si>
  <si>
    <t>NAZLI TUNÇ</t>
  </si>
  <si>
    <t>KÜBRA ÖNER</t>
  </si>
  <si>
    <t>NAZAR ÖZDEMİR</t>
  </si>
  <si>
    <t>ÖZMEN ÖZDEMİR</t>
  </si>
  <si>
    <t>MUHABAT YENÇER</t>
  </si>
  <si>
    <t>CENGİZHAN YİĞİT GEDİK</t>
  </si>
  <si>
    <t>FURKAN BUGA</t>
  </si>
  <si>
    <t>AYDIN ACET</t>
  </si>
  <si>
    <t>HARUN BATMAZ</t>
  </si>
  <si>
    <t>HAVİN OĞUZ</t>
  </si>
  <si>
    <t>ESMANUR YABALAK</t>
  </si>
  <si>
    <t>MEDİNE KARA</t>
  </si>
  <si>
    <t>HAVİN BAYRAM</t>
  </si>
  <si>
    <t>ELİF BİLDİK</t>
  </si>
  <si>
    <t>SONGÜL BABAT</t>
  </si>
  <si>
    <t>ZEYNEP BAĞCI</t>
  </si>
  <si>
    <t>ECEM YAREN KILIÇ</t>
  </si>
  <si>
    <t>EYLÜL ÖZKARA</t>
  </si>
  <si>
    <t>ECE NUR ERSLAN</t>
  </si>
  <si>
    <t>TUĞBA KARCI</t>
  </si>
  <si>
    <t>BÜŞRA ATMACA</t>
  </si>
  <si>
    <t>İLKAY MİZGİN ACIPAYAM</t>
  </si>
  <si>
    <t>ELİF ŞULE ALKAYIŞ</t>
  </si>
  <si>
    <t>YAREN DOĞA COŞKUN</t>
  </si>
  <si>
    <t>BENGİSU KARAÇALI</t>
  </si>
  <si>
    <t>ELİF BAĞCI</t>
  </si>
  <si>
    <t>BEYZA NUR GÜNGÖRMÜŞ</t>
  </si>
  <si>
    <t>ZEHRA BAYRAM</t>
  </si>
  <si>
    <t>HACEREAVUNAN</t>
  </si>
  <si>
    <t>BÜŞRA AYBAY</t>
  </si>
  <si>
    <t>BERAT AHMET KAÇAR</t>
  </si>
  <si>
    <t>EMİRHAN KOCAKELÇİ</t>
  </si>
  <si>
    <t>EYÜPHAN KOCAKELÇİ</t>
  </si>
  <si>
    <t>BEDİRHAN YALÇIN</t>
  </si>
  <si>
    <t>FURKAN BOZATEŞ</t>
  </si>
  <si>
    <t>AYLİN ASLANGİRAY</t>
  </si>
  <si>
    <t>BİLGE KÖSE</t>
  </si>
  <si>
    <t>FATMANUR GEZER</t>
  </si>
  <si>
    <t>BERFİN BULUT</t>
  </si>
  <si>
    <t>HEVİN KARABOĞA</t>
  </si>
  <si>
    <t>YAĞMUR KİP</t>
  </si>
  <si>
    <t>JANA ABDULLAH</t>
  </si>
  <si>
    <t>RİM ABDULLAH</t>
  </si>
  <si>
    <t>BÜŞRA ŞAHİN</t>
  </si>
  <si>
    <t>ŞÜKRAN ÇİÇEK</t>
  </si>
  <si>
    <t>İREM ÇELEBİ</t>
  </si>
  <si>
    <t>AYLİN AYDIN</t>
  </si>
  <si>
    <t>CEMRE AYDIN</t>
  </si>
  <si>
    <t>ROJDA TAŞKIN</t>
  </si>
  <si>
    <t>ROJİN YALVAÇ</t>
  </si>
  <si>
    <t>ALİYE DOĞAN</t>
  </si>
  <si>
    <t>ZEYNEP ERASLAN</t>
  </si>
  <si>
    <t>MELEK ACET</t>
  </si>
  <si>
    <t>ESRA BEDER</t>
  </si>
  <si>
    <t>BAHAR ÇİÇEK</t>
  </si>
  <si>
    <t>DİLEK ONUK</t>
  </si>
  <si>
    <t>ASLI KESKİN</t>
  </si>
  <si>
    <t>AVJİN REMZİYE CANPOLAT</t>
  </si>
  <si>
    <t>SEVGİ DEMİR</t>
  </si>
  <si>
    <t>HEYBET SEVİNÇLİ</t>
  </si>
  <si>
    <t>AYŞEGÜL DEMİR</t>
  </si>
  <si>
    <t>OSMAN BAŞÜTÇÜ</t>
  </si>
  <si>
    <t>HASAN SOLMAZ</t>
  </si>
  <si>
    <t>UMUT BASÜTÇÜ,</t>
  </si>
  <si>
    <t>HARUN HAZAR BİÇİCİ</t>
  </si>
  <si>
    <t>FIRAT ÇELEBİ</t>
  </si>
  <si>
    <t>MUHAMMED İKBAL KAPLAN</t>
  </si>
  <si>
    <t>FURKAN KERİM GİDİCİ</t>
  </si>
  <si>
    <t>ABDÜLSELAM ASLAN</t>
  </si>
  <si>
    <t>SEDAT KONAK</t>
  </si>
  <si>
    <t>UMUT EREN SEVİM</t>
  </si>
  <si>
    <t>YUSUF KOÇ</t>
  </si>
  <si>
    <t>EBUBEKİR ÇELİKBLEK</t>
  </si>
  <si>
    <t>N.HAMZA İNAK</t>
  </si>
  <si>
    <t>BEYTULLAH BOZKURT</t>
  </si>
  <si>
    <t>MEHMETCAN ASLAN</t>
  </si>
  <si>
    <t>M.ŞERİFAYDIN</t>
  </si>
  <si>
    <t>BERAT AYDIN IŞIK</t>
  </si>
  <si>
    <t>M.SAHAN KORKUT</t>
  </si>
  <si>
    <t>MUHAMMET EMİR AY</t>
  </si>
  <si>
    <t>BERAT KESKİN</t>
  </si>
  <si>
    <t>ÖMER ÇELEBİ</t>
  </si>
  <si>
    <t>MURAT BİÇEN</t>
  </si>
  <si>
    <t>CUMA KTİN</t>
  </si>
  <si>
    <t>MUSTAFA BASÜTÇÜ</t>
  </si>
  <si>
    <t>BARIŞ ATASEVER</t>
  </si>
  <si>
    <t>EMRE KÜTÜK</t>
  </si>
  <si>
    <t>FETHİYE TK KATILMAMIŞTIR</t>
  </si>
  <si>
    <t>KAAN KEREM</t>
  </si>
  <si>
    <t>BERFU BERKAY ÖZYÜREK</t>
  </si>
  <si>
    <t>MARMARİS TK KATILMAMIŞTIR</t>
  </si>
  <si>
    <t>PELİN KAYA</t>
  </si>
  <si>
    <t>PELİN OĞUZ</t>
  </si>
  <si>
    <t>B.SU AYDIN</t>
  </si>
  <si>
    <t>ZÜLEYHA ÖZDEMİR</t>
  </si>
  <si>
    <t>M.BELİNAY BARUR</t>
  </si>
  <si>
    <t>S.YAĞMUR KOCAKAYA</t>
  </si>
  <si>
    <t>TEOMAN AYDEMİR</t>
  </si>
  <si>
    <t>DENİZ YEŞİLOVA</t>
  </si>
  <si>
    <t>A.EFE GÜLOĞLU</t>
  </si>
  <si>
    <t>İREM KARA</t>
  </si>
  <si>
    <t>BAHAR NAZ APİS</t>
  </si>
  <si>
    <t>İKRA DOĞA KARTAL</t>
  </si>
  <si>
    <t>ZÜLFE KAFALI</t>
  </si>
  <si>
    <t>SELEN SEMA</t>
  </si>
  <si>
    <t>DORUKHAN SEYFİ</t>
  </si>
  <si>
    <t>KEREM TOPÇU</t>
  </si>
  <si>
    <t>YUSUF SAMET GÜÇLÜ</t>
  </si>
  <si>
    <t>DZHAMİLYA ZAMALDİNOVA</t>
  </si>
  <si>
    <t xml:space="preserve"> ELA EMİNA YILMAZ</t>
  </si>
  <si>
    <t>EMİR ERİM</t>
  </si>
  <si>
    <t>EGE ÖZKAN</t>
  </si>
  <si>
    <t>BATU GÜVEN</t>
  </si>
  <si>
    <t>KUZEY BERKMAN</t>
  </si>
  <si>
    <t>HÜSEYİN ŞENGÖZ</t>
  </si>
  <si>
    <t>EMİR VATANSEVER</t>
  </si>
  <si>
    <t>YUSUF OCAK</t>
  </si>
  <si>
    <t>YAĞMUR YILMAZ</t>
  </si>
  <si>
    <t>NİSA DUYARER</t>
  </si>
  <si>
    <t>BAŞAK YILMAZ</t>
  </si>
  <si>
    <t>SEVDE MELEZ TALAZ</t>
  </si>
  <si>
    <t>DURU KARAKAŞ</t>
  </si>
  <si>
    <t>AYŞE KAKIZ</t>
  </si>
  <si>
    <t>ARDA TÜTÜNCÜOĞLU</t>
  </si>
  <si>
    <t>EGEMEN BAYRAKTAR</t>
  </si>
  <si>
    <t>ANIL GÖKDAĞ</t>
  </si>
  <si>
    <t>ARDA BOYACIOĞLU</t>
  </si>
  <si>
    <t>YUNUS EMRE SARIAYDIN</t>
  </si>
  <si>
    <t>MEHMET KERİM YAMAN</t>
  </si>
  <si>
    <t>DURU ŞENGÜNGÖR</t>
  </si>
  <si>
    <t>ZEYNEP İLKER</t>
  </si>
  <si>
    <t>MELDA ÖZEL</t>
  </si>
  <si>
    <t>EZGİ ARPAK</t>
  </si>
  <si>
    <t>SUDE ÖZLEM</t>
  </si>
  <si>
    <t>ZEYNEP OCAK</t>
  </si>
  <si>
    <t>İPEK TAŞEL</t>
  </si>
  <si>
    <t>TALYA TURAN</t>
  </si>
  <si>
    <t>ÖYKÜ MİNA KARAKAŞ</t>
  </si>
  <si>
    <t>ADA BAŞ</t>
  </si>
  <si>
    <t>ZEYNEP ASLANOĞLU</t>
  </si>
  <si>
    <t>BERİL TATLILIK</t>
  </si>
  <si>
    <t>ZEYNEP POLAT</t>
  </si>
  <si>
    <t>DERİN ÖZDEMİR</t>
  </si>
  <si>
    <t>MİNEL NAZ KAYNAK</t>
  </si>
  <si>
    <t>DEFNE GÖBÜLÜKOĞLU</t>
  </si>
  <si>
    <t>ZEHRA BİROL</t>
  </si>
  <si>
    <t>ELA KESER KAYA</t>
  </si>
  <si>
    <t>NAZ YAVER</t>
  </si>
  <si>
    <t>ADA PINARA KARABACAK</t>
  </si>
  <si>
    <t>VERONİKA LİASRENKO</t>
  </si>
  <si>
    <t>YAĞMUR AKSEL</t>
  </si>
  <si>
    <t>CEYLİN KARAMAN</t>
  </si>
  <si>
    <t>ELA ZARA</t>
  </si>
  <si>
    <t>AZİZ RZAYEV</t>
  </si>
  <si>
    <t>BİRKAN ÖNDE</t>
  </si>
  <si>
    <t>ERTUĞRUL SAALİHOĞLU</t>
  </si>
  <si>
    <t>MERT BAŞKAYA</t>
  </si>
  <si>
    <t>AKIN TUNA UYSAL</t>
  </si>
  <si>
    <t>DEMİR TURAN</t>
  </si>
  <si>
    <t>KEREM TÜFEKÇİ</t>
  </si>
  <si>
    <t>ALİ GÖNCÜ</t>
  </si>
  <si>
    <t>EMİR YÜKSEKTAŞ</t>
  </si>
  <si>
    <t>HASAN EMRE PARLAK</t>
  </si>
  <si>
    <t>TAN ROMEO ÇİLOĞULLARI</t>
  </si>
  <si>
    <t>SARP ÇELİK</t>
  </si>
  <si>
    <t>ARDA ÇELİK</t>
  </si>
  <si>
    <t>SİNAN MERSİN</t>
  </si>
  <si>
    <t>YALIN AVUNCAN</t>
  </si>
  <si>
    <t>EMRE FIRAT</t>
  </si>
  <si>
    <t>DENİZ EFE ÜNAL</t>
  </si>
  <si>
    <t>MEHMET FURKAN KAYNARCA</t>
  </si>
  <si>
    <t>GRETA LARA BRAMBILLA</t>
  </si>
  <si>
    <t>NEHİR ÖZMERAL</t>
  </si>
  <si>
    <t>BÜLENT DURAN MAÇA ÇIKMADI</t>
  </si>
  <si>
    <t>ÖZGÜR EMRE ÇELİK</t>
  </si>
  <si>
    <t>KENAN KARAKAŞ</t>
  </si>
  <si>
    <t>UZAY ZARA</t>
  </si>
  <si>
    <t>EGE UZUNOĞLU</t>
  </si>
  <si>
    <t>KUZEY UĞURCAN</t>
  </si>
  <si>
    <t>DORUK TÜRKNAS</t>
  </si>
  <si>
    <t>DORUK ELBİRLİK</t>
  </si>
  <si>
    <t>UMUT KANİ MERMUTLU</t>
  </si>
  <si>
    <t>İSMAİL HAKKI CAYLAN</t>
  </si>
  <si>
    <t>MURAT EMRE SUÇİÇEK</t>
  </si>
  <si>
    <t>SERDAR BİLEN</t>
  </si>
  <si>
    <t>M.EMİN PINAR</t>
  </si>
  <si>
    <t>SERHAT POLAT</t>
  </si>
  <si>
    <t>YEKTA ALTAN</t>
  </si>
  <si>
    <t>BEDİRHAN ÖZKILIÇ</t>
  </si>
  <si>
    <t>LİZGE AYHAN</t>
  </si>
  <si>
    <t>NAZLI ÖLMEZ</t>
  </si>
  <si>
    <t>BEREN SAYIN</t>
  </si>
  <si>
    <t>İKLİM TOKLU</t>
  </si>
  <si>
    <t>NEHİR ÖVÜNÇ</t>
  </si>
  <si>
    <t>NMELİS ALTINSOY</t>
  </si>
  <si>
    <t>MELİS ALTINSOY</t>
  </si>
  <si>
    <t>ALPER BAKİ SAROL</t>
  </si>
  <si>
    <t>KEREM OĞAN</t>
  </si>
  <si>
    <t xml:space="preserve">HÜSEYİN ŞAHİN </t>
  </si>
  <si>
    <t xml:space="preserve">ÜMİT ŞARİFİ </t>
  </si>
  <si>
    <t>BERKİN SEVAL</t>
  </si>
  <si>
    <t>DORUK MERT SEZER</t>
  </si>
  <si>
    <t xml:space="preserve">EMRE ERKAM </t>
  </si>
  <si>
    <t>EFE KÜLAH</t>
  </si>
  <si>
    <t>MEHMET NURİ ÇELİK</t>
  </si>
  <si>
    <t>KUZEY ÖNER</t>
  </si>
  <si>
    <t>AYDIN DORUK ARAT</t>
  </si>
  <si>
    <t>ZEHRA BENLİ</t>
  </si>
  <si>
    <t>ZEYNEP AKÇA İLALAN</t>
  </si>
  <si>
    <t>DURU NAZ DERME</t>
  </si>
  <si>
    <t>NİL SÖZEN</t>
  </si>
  <si>
    <t>NİSAN DAŞ</t>
  </si>
  <si>
    <t>DOĞUKAN BATUR</t>
  </si>
  <si>
    <t>TUNAHAN KÜÇÜKKALE</t>
  </si>
  <si>
    <t>ÇAĞRIL BATIR</t>
  </si>
  <si>
    <t>KAYRA EREN GÜMRÜKÇÜ</t>
  </si>
  <si>
    <t>YUSUF AYDENİZ</t>
  </si>
  <si>
    <t>MUSTAFA BİLAL  PAKKAN</t>
  </si>
  <si>
    <t>SAFİYE ZEHRA GÜL</t>
  </si>
  <si>
    <t>ASLI ALBAYRAK</t>
  </si>
  <si>
    <t>DAMLA TÖNGEL</t>
  </si>
  <si>
    <t>ZEREN KÜÇÜKKALE</t>
  </si>
  <si>
    <t>BUSE KABASAKAL</t>
  </si>
  <si>
    <t>ZEYNEP ŞİRİN ŞENYUVA</t>
  </si>
  <si>
    <t>OĞUZHAN UÇAR</t>
  </si>
  <si>
    <t>YİĞİTHAN SARIKAYA</t>
  </si>
  <si>
    <t>TAHACAN FİDAN</t>
  </si>
  <si>
    <t>BATUHAN DELİKURT</t>
  </si>
  <si>
    <t>BURAKTÜRKELİ</t>
  </si>
  <si>
    <t>YİĞİT CEYLAN</t>
  </si>
  <si>
    <t>JK</t>
  </si>
  <si>
    <t>İREM CANTI</t>
  </si>
  <si>
    <t>İLAYDA SÖĞÜT</t>
  </si>
  <si>
    <t>ELİF NAZ ÖZELGÜL</t>
  </si>
  <si>
    <t>YASEMİN SİMAY ŞEN</t>
  </si>
  <si>
    <t>ELİF HİRA EĞİTMEN</t>
  </si>
  <si>
    <t>SUDENAZ GÜLSÜM BALLI</t>
  </si>
  <si>
    <t>AYÇA TAŞ</t>
  </si>
  <si>
    <t>DENİZ SELİN ÖZKAN</t>
  </si>
  <si>
    <t>UKBANUR ÖZEN</t>
  </si>
  <si>
    <t>EKİNSU KAYA</t>
  </si>
  <si>
    <t>MELİKE YILDIRIM</t>
  </si>
  <si>
    <t>NEHİR ELİDA POLAT</t>
  </si>
  <si>
    <t>ADEM TAHA AKDEMİR</t>
  </si>
  <si>
    <t>MAHMUT SEVEN</t>
  </si>
  <si>
    <t>MAHİR İÇLİ</t>
  </si>
  <si>
    <t>İDRİS ŞİŞKO</t>
  </si>
  <si>
    <t>AHMET YUSUF TAŞ</t>
  </si>
  <si>
    <t>M.BUĞRA KELEŞ</t>
  </si>
  <si>
    <t>İZZETTİN ATALAY</t>
  </si>
  <si>
    <t>YASİN BULUT</t>
  </si>
  <si>
    <t>AHMET DERVİŞ CARSEL</t>
  </si>
  <si>
    <t>EMRE AKYÜZ</t>
  </si>
  <si>
    <t>BERAT EKTİREN</t>
  </si>
  <si>
    <t>HATİP BAŞARAN</t>
  </si>
  <si>
    <t>ALİ EFE LEVENT</t>
  </si>
  <si>
    <t>ALİ GAFFAR KAYA</t>
  </si>
  <si>
    <t>EFE CUMA ÖZDEMİR</t>
  </si>
  <si>
    <t>ALİ SİNAN BİSEN</t>
  </si>
  <si>
    <t>BERKANT KARABOĞA</t>
  </si>
  <si>
    <t>EFE GÜLOĞLU</t>
  </si>
  <si>
    <t>BARIŞ ATAŞEKER</t>
  </si>
  <si>
    <t>BENGİ SU AYDIN</t>
  </si>
  <si>
    <t>B.NAZ APİS</t>
  </si>
  <si>
    <t>M.BERİNAY BARUT</t>
  </si>
  <si>
    <t>S.YAĞMUR KACAKAYA</t>
  </si>
  <si>
    <t>KAAN KERAM</t>
  </si>
  <si>
    <t>B.BERKAY ÖZYÜREK</t>
  </si>
  <si>
    <t>WO</t>
  </si>
  <si>
    <t>Y.SAMET GÜÇLÜ</t>
  </si>
  <si>
    <t>M.POLAT ŞAHİN</t>
  </si>
  <si>
    <t>İ.DOĞA KARTAL</t>
  </si>
  <si>
    <t>SELEN SENA</t>
  </si>
  <si>
    <t>BİTEN</t>
  </si>
  <si>
    <t>DEVAM</t>
  </si>
  <si>
    <t>MERVE JARHAN</t>
  </si>
  <si>
    <t>ELİFNAZ ŞERAN</t>
  </si>
  <si>
    <t>ZEHRA BEHSİ</t>
  </si>
  <si>
    <t>ZEHRANUR DEMİR</t>
  </si>
  <si>
    <t>YUSUF SİNA KARADAĞ</t>
  </si>
  <si>
    <t>SAMET ÇOBAN</t>
  </si>
  <si>
    <t>SUAT ÖZSULAR</t>
  </si>
  <si>
    <t>NİHAT ÖZSULAR</t>
  </si>
  <si>
    <t>HABİP UYGUN</t>
  </si>
  <si>
    <t>M.HAMZA YILMAZ</t>
  </si>
  <si>
    <t>ELİF AKMAN</t>
  </si>
  <si>
    <t>ROJDA DUMAN</t>
  </si>
  <si>
    <t>BEYZA DİNLER</t>
  </si>
  <si>
    <t>ŞEHLA ÇUBUKÇU</t>
  </si>
  <si>
    <t>MEHMET TUNCEL</t>
  </si>
  <si>
    <t>BEDİRHAN BİLEN</t>
  </si>
  <si>
    <t>MELİH SARI</t>
  </si>
  <si>
    <t>CAN ÖZTÜRK</t>
  </si>
  <si>
    <t>ARDA ABAY</t>
  </si>
  <si>
    <t>METEHAN GENÇ</t>
  </si>
  <si>
    <t>ASİL ATA ATAÇ</t>
  </si>
  <si>
    <t>YAĞMUR MAKAR</t>
  </si>
  <si>
    <t>DURU ŞENGÖRÜR</t>
  </si>
  <si>
    <t>YAĞMUR ŞENER</t>
  </si>
  <si>
    <t>ENKİ NAS ÇELİK</t>
  </si>
  <si>
    <t>HANDE ASLANBAŞ</t>
  </si>
  <si>
    <t>TANSU BAKIR</t>
  </si>
  <si>
    <t>DURU SEZGİN</t>
  </si>
  <si>
    <t>AYDIN HALİS GENCER</t>
  </si>
  <si>
    <t>PELİN TOKER</t>
  </si>
  <si>
    <t>ESİLA TOKLU</t>
  </si>
  <si>
    <t>JERFİ CANBELDEK</t>
  </si>
  <si>
    <t>EGE AVCI</t>
  </si>
  <si>
    <t>MERT ÖZLER</t>
  </si>
  <si>
    <t>NAİME BERİL ADA</t>
  </si>
  <si>
    <t>İREM BERRE DOĞA</t>
  </si>
  <si>
    <t>HASAN UĞUR</t>
  </si>
  <si>
    <t>ÖMER FARUK ASLAN</t>
  </si>
  <si>
    <t>FURKAN ANAK</t>
  </si>
  <si>
    <t>UĞUR ARMAĞAN</t>
  </si>
  <si>
    <t>MUHAMMED SARİ</t>
  </si>
  <si>
    <t>HAYDAR BAYRAM</t>
  </si>
  <si>
    <t>MUSAB KELEŞ</t>
  </si>
  <si>
    <t>GÜLSEREN ZEYREK</t>
  </si>
  <si>
    <t>AYSUN LEVENT</t>
  </si>
  <si>
    <t>MELEK ÜRGÜN</t>
  </si>
  <si>
    <t>BUSENUR ERGÜL</t>
  </si>
  <si>
    <t>VEDAT ARMAĞAN</t>
  </si>
  <si>
    <t>HABİB ANAK</t>
  </si>
  <si>
    <t>ÖMER AZAD ANAK</t>
  </si>
  <si>
    <t>EYÜP ARDAKAYA</t>
  </si>
  <si>
    <t>YAPRAK ALKAN</t>
  </si>
  <si>
    <t>ELİF KOÇ</t>
  </si>
  <si>
    <t>AZRA RANA DUMAN</t>
  </si>
  <si>
    <t>ASMİN ZELAL</t>
  </si>
  <si>
    <t>ÇINAR DURU</t>
  </si>
  <si>
    <t xml:space="preserve">SİNAN EFE AKARSU </t>
  </si>
  <si>
    <t>ÖZGÜR ERDEM TURGUT</t>
  </si>
  <si>
    <t>DORUK EGE ŞAHİN</t>
  </si>
  <si>
    <t>SEYİTCAN BOZDEMİR</t>
  </si>
  <si>
    <t>DEFNE AYDEMİR</t>
  </si>
  <si>
    <t>DENİZ DURU PEKTAŞ</t>
  </si>
  <si>
    <t>MELTEM TURHAN</t>
  </si>
  <si>
    <t>TUANA EBRAR AYDOĞDU</t>
  </si>
  <si>
    <t>BENGİSU KILIÇOĞLU</t>
  </si>
  <si>
    <t>f</t>
  </si>
  <si>
    <t>HAVİN KARABOĞA</t>
  </si>
  <si>
    <t>NURSEMA YAŞAR</t>
  </si>
  <si>
    <t>AHMET ZEYNAL ACIPAYAM</t>
  </si>
  <si>
    <t>YUSUF EMREGÜNGÖRMÜŞ</t>
  </si>
  <si>
    <t>MUHAMMED MİRZA KAYNAR</t>
  </si>
  <si>
    <t>MUHAMMED EMİR AY</t>
  </si>
  <si>
    <t>M.ŞABAN KORKUT</t>
  </si>
  <si>
    <t>OSMAN BASÜTÇÜ</t>
  </si>
  <si>
    <t>UMUT BASÜTÇÜ</t>
  </si>
  <si>
    <t>MİKAİL KAPLAN</t>
  </si>
  <si>
    <t>M.HAMZA İNAL</t>
  </si>
  <si>
    <t>M.CAN ARSLAN</t>
  </si>
  <si>
    <t>CUMA AKTİN</t>
  </si>
  <si>
    <t>HEYBET SEVİNDİ</t>
  </si>
  <si>
    <t>MAKBULE SEVİNDİ</t>
  </si>
  <si>
    <t>ÖZGE GENÇ</t>
  </si>
  <si>
    <t>ALİYE DOĞA</t>
  </si>
  <si>
    <t>SİNEM CAN</t>
  </si>
  <si>
    <t>ASİYE SEVDAL</t>
  </si>
  <si>
    <t>HATİCE AKKURT</t>
  </si>
  <si>
    <t>DİLEK ONAK</t>
  </si>
  <si>
    <t>ÇİLEK DEMİR</t>
  </si>
  <si>
    <t>AYLİN BOZKURT</t>
  </si>
  <si>
    <t>CEYLİN ÖZ</t>
  </si>
  <si>
    <t>ALYA ÇELİK</t>
  </si>
  <si>
    <t>MELİSA GÜRSEL</t>
  </si>
  <si>
    <t>UTKU KEREM BİBERLİ</t>
  </si>
  <si>
    <t>HAYDAR CEM GÖKPINAR</t>
  </si>
  <si>
    <t>MEHMET TOPRAK ERÇİN</t>
  </si>
  <si>
    <t>ERSEN KALFAOĞLU</t>
  </si>
  <si>
    <t>RAMAZAN KAAN OKTAY</t>
  </si>
  <si>
    <t>ÇINAR CANDAN</t>
  </si>
  <si>
    <t>BURAK EFE TORUN</t>
  </si>
  <si>
    <t>AYÇA ÇAKICI</t>
  </si>
  <si>
    <t>ŞÜKRİYE EZGİ AKYOL</t>
  </si>
  <si>
    <t>AÇELYA SU TOLU</t>
  </si>
  <si>
    <t>LAL GÜNDAY</t>
  </si>
  <si>
    <t>AYAS ATILGAN</t>
  </si>
  <si>
    <t>AGİT ATILGAN</t>
  </si>
  <si>
    <t>TAHİR NERGİZ</t>
  </si>
  <si>
    <t>İRFAN ŞEDAL</t>
  </si>
  <si>
    <t>ARGEŞ SEVİ</t>
  </si>
  <si>
    <t>TAHA SAMED ÖTER</t>
  </si>
  <si>
    <t>BELİNAY DİNÇ</t>
  </si>
  <si>
    <t>DELAL YÜNLÜ</t>
  </si>
  <si>
    <t>MERCAN ÇİVİ</t>
  </si>
  <si>
    <t>ECEM YAREN KILINÇ</t>
  </si>
  <si>
    <t>ECE NUR ARSLAN</t>
  </si>
  <si>
    <t>YAREN NEHİR COŞKUN</t>
  </si>
  <si>
    <t>MELİS KESER</t>
  </si>
  <si>
    <t>GÖKSU DERİN BUGAY</t>
  </si>
  <si>
    <t>SOFİA SAYEK</t>
  </si>
  <si>
    <t>ALEYNA ÖZER</t>
  </si>
  <si>
    <t>BATUHAN TOKTOY</t>
  </si>
  <si>
    <t>YİĞİT ÜNAL</t>
  </si>
  <si>
    <t>YAĞIZ ÜNAL</t>
  </si>
  <si>
    <t>MAHMUT EMRE GÜRMERİÇ</t>
  </si>
  <si>
    <t>TEOMAN TOPÇU</t>
  </si>
  <si>
    <t>ERTUĞRUL KAAN SALİHOĞLU</t>
  </si>
  <si>
    <t>DEMİR MEMDUH TURAN</t>
  </si>
  <si>
    <t>AKIN TUNÇ UYSAL</t>
  </si>
  <si>
    <t>MARS ARGÜN</t>
  </si>
  <si>
    <t>MELİH ANAVATAN</t>
  </si>
  <si>
    <t>KEREM KAPUCU</t>
  </si>
  <si>
    <t>SİNAN LAKAY</t>
  </si>
  <si>
    <t>AHMET ATABAY</t>
  </si>
  <si>
    <t>DORUK BALCI</t>
  </si>
  <si>
    <t>NEHİR ERTAN</t>
  </si>
  <si>
    <t>İPEK TAŞÇI</t>
  </si>
  <si>
    <t>DENİZ TURAN</t>
  </si>
  <si>
    <t>TALYA SEVDA TURAN</t>
  </si>
  <si>
    <t>EZGİ ÇAĞIL ÖZÇELİK</t>
  </si>
  <si>
    <t>AYŞE BAL</t>
  </si>
  <si>
    <t>ZEYNEP ARSLANOĞLU</t>
  </si>
  <si>
    <t>W.O.</t>
  </si>
  <si>
    <t>GRETA LARA BRAMBİLLA</t>
  </si>
  <si>
    <t>ŞEHRAZAT DAĞCI</t>
  </si>
  <si>
    <t>W.O</t>
  </si>
  <si>
    <t>EDA EMİNA YILMAZ</t>
  </si>
  <si>
    <t>EDA GÜNDÜZ</t>
  </si>
  <si>
    <t>SUZAN DEMİR</t>
  </si>
  <si>
    <t>GÜLSÜM ECER</t>
  </si>
  <si>
    <t>GÜLBAHAR BENZER</t>
  </si>
  <si>
    <t>FURKAN BUĞA</t>
  </si>
  <si>
    <t>NUH AŞAN</t>
  </si>
  <si>
    <t>ALİ İKE</t>
  </si>
  <si>
    <t>ÖMER ÖĞMEN</t>
  </si>
  <si>
    <t>YASİN BULUN</t>
  </si>
  <si>
    <t>İREM ÇANTI</t>
  </si>
  <si>
    <t>ZEYNEP SELİN ŞENYUVA</t>
  </si>
  <si>
    <t>EDANUR SOYLU</t>
  </si>
  <si>
    <t>NESLİHAN KESER</t>
  </si>
  <si>
    <t>ZEYNEPSU TAKAR</t>
  </si>
  <si>
    <t>ELİF HİRA EGİTMEN</t>
  </si>
  <si>
    <t>HAMZA KOÇ</t>
  </si>
  <si>
    <t>KAYRA EREN GÖMRÜKÇÜ</t>
  </si>
  <si>
    <t>METEHAN KARETEPE</t>
  </si>
  <si>
    <t>TOPRAK KAYIRAN</t>
  </si>
  <si>
    <t>MUSTAFA BİLAL PAKKAN</t>
  </si>
  <si>
    <t>BURAK TÜRKELİ</t>
  </si>
  <si>
    <t>YİĞİT CEYHAN</t>
  </si>
  <si>
    <t>İDRİS SİSKO</t>
  </si>
  <si>
    <t>TAHA CAN FİDAN</t>
  </si>
  <si>
    <t>MUHAMMET BUĞRA KELEŞ</t>
  </si>
  <si>
    <t>SERDAR BİLAN</t>
  </si>
  <si>
    <t>OZAN ŞİMŞEK</t>
  </si>
  <si>
    <t>YEKDA ALTAN</t>
  </si>
  <si>
    <t>BEREN FATİMA BAYLAN</t>
  </si>
  <si>
    <t>HEJA EKMEKÇİ</t>
  </si>
  <si>
    <t>ASEL DİCLE KUBAT</t>
  </si>
  <si>
    <t>MURAT EMİNE SUÇİÇEK</t>
  </si>
  <si>
    <t>MELİSA GÜRES</t>
  </si>
  <si>
    <t>DUYGU ATAŞ</t>
  </si>
  <si>
    <t>ZEYNEP KÜBRA EYRİCE</t>
  </si>
  <si>
    <t>Z.BÜŞRA EYRİCE</t>
  </si>
  <si>
    <t>ENVER EREN KİREMİT</t>
  </si>
  <si>
    <t>ECE DAMLA SALABAŞ</t>
  </si>
  <si>
    <t>YİĞİT ÇİMENLER</t>
  </si>
  <si>
    <t>YUNUS ALP IŞIK</t>
  </si>
  <si>
    <t>İREM DÜNDAR</t>
  </si>
  <si>
    <t>DURU AYHAN</t>
  </si>
  <si>
    <t>NİSA EDİZYÜREK</t>
  </si>
  <si>
    <t>M.BAYKAL HAMAMCI</t>
  </si>
  <si>
    <t>ADA BİRGEN</t>
  </si>
  <si>
    <t xml:space="preserve">SUDE ÖZLEM </t>
  </si>
  <si>
    <t>VS.</t>
  </si>
  <si>
    <t>AHMET GÖRKEM KOLAT</t>
  </si>
  <si>
    <t>ERKUT AYDIN</t>
  </si>
  <si>
    <t>SUDE MELEK TALAZ</t>
  </si>
  <si>
    <t>ALEYNA SOYALP</t>
  </si>
  <si>
    <t>DENİZ ÇAKIL</t>
  </si>
  <si>
    <t>ERSEL KALFAOĞLU</t>
  </si>
  <si>
    <t>MEHMET TOPRAK ELÇİN</t>
  </si>
  <si>
    <t>ALTUĞ DEMİR ŞİRİKÇİ</t>
  </si>
  <si>
    <t>YİĞİT GÜNGÖR AVUNCAN</t>
  </si>
  <si>
    <t>MEHMET EMRE FIRAT</t>
  </si>
  <si>
    <t>KEREM BATU TÜFEKÇİ</t>
  </si>
  <si>
    <t>OZAN AKDOĞAN</t>
  </si>
  <si>
    <t>GRETTA LARA BRAMBİLLA</t>
  </si>
  <si>
    <t xml:space="preserve">ELA EMİNA YILMAZ  </t>
  </si>
  <si>
    <t>CEYLA GÜRSOY</t>
  </si>
  <si>
    <t>EYÜP ARDA KAYA</t>
  </si>
  <si>
    <t>HABİP ANAK</t>
  </si>
  <si>
    <t>MUHAMMUT SANİ</t>
  </si>
  <si>
    <t>FIRAT UYGUN</t>
  </si>
  <si>
    <t>BORA KABALAK</t>
  </si>
  <si>
    <t>H.HÜSEYİN YILDIRIM</t>
  </si>
  <si>
    <t>METİN ÇEKİÇ</t>
  </si>
  <si>
    <t>MERVE VARHAN</t>
  </si>
  <si>
    <t>ZEYNEP KIZILTAŞ</t>
  </si>
  <si>
    <t>EVİN ÖRS</t>
  </si>
  <si>
    <t>MERYEM SAYAN</t>
  </si>
  <si>
    <t>MERYEM BAHARPARLAK</t>
  </si>
  <si>
    <t>MEHMET TUNCİL</t>
  </si>
  <si>
    <t>EYLÜL ASYA YILMAZ</t>
  </si>
  <si>
    <t xml:space="preserve">DENİZ DİLEK </t>
  </si>
  <si>
    <t>AKÇA İLALAN</t>
  </si>
  <si>
    <t xml:space="preserve">NEHİR ÖVÜNÇ </t>
  </si>
  <si>
    <t>ÇINAR ÖZKAHRAMAN</t>
  </si>
  <si>
    <t>MEHMET ONUR TURGUT</t>
  </si>
  <si>
    <t>MUHAMMED EMİR ADIYAMAN</t>
  </si>
  <si>
    <t>NAZLI TUNÇ_x000D_</t>
  </si>
  <si>
    <t>NAZAR ÖZDEMİR_x000D_</t>
  </si>
  <si>
    <t>ZEHRA BEGÜMCOŞKUN</t>
  </si>
  <si>
    <t>NAİLE BERİL ASLAN</t>
  </si>
  <si>
    <t>İREM BERRE DOĞAN</t>
  </si>
  <si>
    <t>EFE BERKAN ÖZDAMAR</t>
  </si>
  <si>
    <t>MELİH ENES MELEK</t>
  </si>
  <si>
    <t>CAĞRIL TUNAHAN BATUR</t>
  </si>
  <si>
    <t>YİĞİTHAN SARKAYA</t>
  </si>
  <si>
    <t>YİGİT CEYHAN</t>
  </si>
  <si>
    <t>HELİN EYLÜL METE</t>
  </si>
  <si>
    <t>AZRA ŞİMŞEK</t>
  </si>
  <si>
    <t>ZEHRA ZİN ASLAN</t>
  </si>
  <si>
    <t>EMİNE İREMELKATMIŞ</t>
  </si>
  <si>
    <t>TUĞÇE TUNÇBLEK</t>
  </si>
  <si>
    <t>ASİYE SEYDAL</t>
  </si>
  <si>
    <t>M.ŞERİF AYDIN</t>
  </si>
  <si>
    <t>M.ŞAHANKORKUT</t>
  </si>
  <si>
    <t>CUMA AKDİN</t>
  </si>
  <si>
    <t>MUHAMMED İKBAL KALKAN</t>
  </si>
  <si>
    <t>ABDÜLSELAM ARSLAN</t>
  </si>
  <si>
    <t>MUHAMMED HAMZA İNAL</t>
  </si>
  <si>
    <t>İSMAİL CEYLAN</t>
  </si>
  <si>
    <t>N.TAHA CİNDİLLİ</t>
  </si>
  <si>
    <t>ALİ EFE GÜNDOĞDU</t>
  </si>
  <si>
    <t>SIRAÇ EFE ARSLAN</t>
  </si>
  <si>
    <t>B.EFE KOCAZEYBEK</t>
  </si>
  <si>
    <t>BARAN AKŞİT</t>
  </si>
  <si>
    <t>H.EFE KARADAĞ</t>
  </si>
  <si>
    <t>AHMET GÖRKEM ÇAĞIR</t>
  </si>
  <si>
    <t>M.TUNAHAN KURT</t>
  </si>
  <si>
    <t>HAMZA GÖKTUĞ KARA</t>
  </si>
  <si>
    <t>DORUK GENÇDOĞAN</t>
  </si>
  <si>
    <t>YAĞIZ KÜÇÜK</t>
  </si>
  <si>
    <t>EFEKOÇAK</t>
  </si>
  <si>
    <t>ALPEREN DEMİR</t>
  </si>
  <si>
    <t>SELİM BÜLBÜL</t>
  </si>
  <si>
    <t>MUSTAFAKEMAL HANCI</t>
  </si>
  <si>
    <t>ERTUĞRUL AYKUT</t>
  </si>
  <si>
    <t>MİRAÇ SAMİ AKSU</t>
  </si>
  <si>
    <t>TAHA AKSU</t>
  </si>
  <si>
    <t>ELİF ZERYA ESEN</t>
  </si>
  <si>
    <t>YUNUS EMRE KAVAK</t>
  </si>
  <si>
    <t>YAKUP NACİR</t>
  </si>
  <si>
    <t>EREN ATALAY</t>
  </si>
  <si>
    <t>NUMAN ALTAŞ</t>
  </si>
  <si>
    <t>VAHAÇ ÖNCÜ</t>
  </si>
  <si>
    <t>YAKUP BENLİ</t>
  </si>
  <si>
    <t>EMRULLAH ACU</t>
  </si>
  <si>
    <t>ZÜMRA YAĞIZ</t>
  </si>
  <si>
    <t>ECENUR ŞAHİN</t>
  </si>
  <si>
    <t>SEVİNÇ DEMİRAL</t>
  </si>
  <si>
    <t>NEVA ALBAYRAK</t>
  </si>
  <si>
    <t>ÖZGE KARA</t>
  </si>
  <si>
    <t>DURU TEKGÜNDÜZ</t>
  </si>
  <si>
    <t>ECE DEMİR</t>
  </si>
  <si>
    <t>SİDELYA KURBANOĞLU</t>
  </si>
  <si>
    <t>ZEYNEP SÖZBİLİR</t>
  </si>
  <si>
    <t>BEREN KARA</t>
  </si>
  <si>
    <t>IRMAK SATAR</t>
  </si>
  <si>
    <t>NEHİR SATAR</t>
  </si>
  <si>
    <t>NURSENA CÖMERT</t>
  </si>
  <si>
    <t>BELİNAY CEYLAN</t>
  </si>
  <si>
    <t>ÖYKÜNAZ CİNİSLİ</t>
  </si>
  <si>
    <t>RABİA POLAT</t>
  </si>
  <si>
    <t>AYYÜCE DELLALBAŞI</t>
  </si>
  <si>
    <t>MAHMUT EMRE GÜRMEİÇ</t>
  </si>
  <si>
    <t>TEOMAN TOPCU</t>
  </si>
  <si>
    <t>MARS ARGUN</t>
  </si>
  <si>
    <t>MERT KAHRAMAN</t>
  </si>
  <si>
    <t>ZÜMRA BALKAN</t>
  </si>
  <si>
    <t>BİTTİ</t>
  </si>
  <si>
    <t>BENGİSU AYDIN</t>
  </si>
  <si>
    <t>İKRA DOĞAN KARTAL</t>
  </si>
  <si>
    <t>ÇAĞAN DORUK DİKEN</t>
  </si>
  <si>
    <t>SİNAN EFE AKARSU</t>
  </si>
  <si>
    <t>DORUK AYDIN ARAT</t>
  </si>
  <si>
    <t>EMRE ERÇAM</t>
  </si>
  <si>
    <t>HÜSEYİN ŞAHİN</t>
  </si>
  <si>
    <t>HELİNEYLÜLMETE</t>
  </si>
  <si>
    <t>ZEHRA ZİR ASLAN</t>
  </si>
  <si>
    <t>BUSENUR EYLÜL</t>
  </si>
  <si>
    <t>AZRA RANA DURMAZ</t>
  </si>
  <si>
    <t>MUHAMMED SARI</t>
  </si>
  <si>
    <t>ÖMER AZADANAK</t>
  </si>
  <si>
    <t>NESLŞHAN KESER</t>
  </si>
  <si>
    <t>UMUR EREN SEVİM</t>
  </si>
  <si>
    <t>MEHMET CAN ARSLAN</t>
  </si>
  <si>
    <t>BATU ÖZGER</t>
  </si>
  <si>
    <t>ALİ  EFE LEVENT</t>
  </si>
  <si>
    <t>ARAS EGE SAVRAN</t>
  </si>
  <si>
    <t>HASAN KAAN VARİLCİ</t>
  </si>
  <si>
    <t>ÖMER FARUK IŞIK</t>
  </si>
  <si>
    <t>BATUHAN CAN IŞIK</t>
  </si>
  <si>
    <t>EMRE KAÇAR</t>
  </si>
  <si>
    <t>DERİN DERİNÖZ</t>
  </si>
  <si>
    <t>AZRA KARATEPE</t>
  </si>
  <si>
    <t>RANA KARABULUT</t>
  </si>
  <si>
    <t>YAĞMUR NUR DEMİRCAN</t>
  </si>
  <si>
    <t>D.ÖZGE KARA</t>
  </si>
  <si>
    <t>E.DURU TEKGÜNDÜZ</t>
  </si>
  <si>
    <t>ZEYNEP SÖZBİRLİK</t>
  </si>
  <si>
    <t>H.BEREN KARA</t>
  </si>
  <si>
    <t>M.KEMAL HANCI</t>
  </si>
  <si>
    <t>ÖMER ÇİZMELİOĞLU</t>
  </si>
  <si>
    <t>SEVİNÇ DEMİR ÖLMEZ</t>
  </si>
  <si>
    <t>A.TAHA CİNDİLLİ</t>
  </si>
  <si>
    <t>V.DORUK GENÇDOĞAN</t>
  </si>
  <si>
    <t>EFE KOÇAK</t>
  </si>
  <si>
    <t>MİRAÇ SAMİH AKSU</t>
  </si>
  <si>
    <t>BARAN EFE KOCAZEYBEK</t>
  </si>
  <si>
    <t>ERZİNCAN
KADIN FİNAL</t>
  </si>
  <si>
    <t>ERZİNCAN
ERKEK FİNAL</t>
  </si>
  <si>
    <t>ALPER AYGEN</t>
  </si>
  <si>
    <t>wo</t>
  </si>
  <si>
    <t>BARIŞ ATASEVEN</t>
  </si>
  <si>
    <t>SARP TUZLATJI</t>
  </si>
  <si>
    <t>MERT KARAMAN</t>
  </si>
  <si>
    <t>LEYLA NÜLİFER ELMAS</t>
  </si>
  <si>
    <t>ELA KESERKAYA</t>
  </si>
  <si>
    <t>LAL ZEYNEP ARAL</t>
  </si>
  <si>
    <t>YAREN ÖZEN</t>
  </si>
  <si>
    <t>DEFNE ASLANBAŞ</t>
  </si>
  <si>
    <t xml:space="preserve">ABDULMELİK BOZKURT </t>
  </si>
  <si>
    <t xml:space="preserve">BERKİN SEVAL </t>
  </si>
  <si>
    <t>EMRE ERKAM</t>
  </si>
  <si>
    <t xml:space="preserve">ÇINAR DURU </t>
  </si>
  <si>
    <t>AHMET DERVİŞ CERSEL</t>
  </si>
  <si>
    <t>ALİ  SİNAN BİSEN</t>
  </si>
  <si>
    <t>POYRAZ KARAKOÇ</t>
  </si>
  <si>
    <t>ÖMER DENİZ HACISALİHOĞLU</t>
  </si>
  <si>
    <t>URAS TOK</t>
  </si>
  <si>
    <t>ŞÜKRÜ MERT ÇAKIROĞLU</t>
  </si>
  <si>
    <t>İBRAHİM ULAŞÇIKRIKÇI</t>
  </si>
  <si>
    <t>DORUKGÜNDEM</t>
  </si>
  <si>
    <t>TEVFİK YÜCESAN</t>
  </si>
  <si>
    <t>YAĞIZ YAĞCI</t>
  </si>
  <si>
    <t>YUSUF KAYRA ALACA</t>
  </si>
  <si>
    <t>ÖZGÜR KAAN SEVÜK</t>
  </si>
  <si>
    <t>MAVİ DENİZ YAŞAR</t>
  </si>
  <si>
    <t>AZRA YAĞMUR DİLBER</t>
  </si>
  <si>
    <t>ALYA SUNGUR</t>
  </si>
  <si>
    <t>BERRA BAYRAKTAR</t>
  </si>
  <si>
    <t>ÖMER ÇİZMECİOĞLU</t>
  </si>
  <si>
    <t>HAMZA GÖKTUĞKARA</t>
  </si>
  <si>
    <t>UMUT DORUK GENÇDOĞAN</t>
  </si>
  <si>
    <t>MİRAÇ AKSU</t>
  </si>
  <si>
    <t>BELİNAS CEYLAN</t>
  </si>
  <si>
    <t>ÖYKÜNAS CİNİSLİ</t>
  </si>
  <si>
    <t>ESRA BEREN KARA</t>
  </si>
  <si>
    <t>YAĞMUR NEVA ALBAYRAK</t>
  </si>
  <si>
    <t>ZEYNEP ECE DEMİR</t>
  </si>
  <si>
    <t>DURU KARA</t>
  </si>
  <si>
    <t>URAS KOÇ</t>
  </si>
  <si>
    <t>ENES DEMİR</t>
  </si>
  <si>
    <t>DORUK GÜNDEM</t>
  </si>
  <si>
    <t>İBRHİM ULAŞ ÇIKRIKÇI</t>
  </si>
  <si>
    <t>HALİM METE ODABAŞI</t>
  </si>
  <si>
    <t>NAZLI AYDMİR</t>
  </si>
  <si>
    <t>ASLI NİL ARSLAN</t>
  </si>
  <si>
    <t>İBRAHİM ULAŞ ÇIKRIKÇI</t>
  </si>
  <si>
    <t>ÖMER HACISALİHOĞLU</t>
  </si>
  <si>
    <t>NAZLI AYDEMİR</t>
  </si>
  <si>
    <t>Y.NEVA ALBAYRAK</t>
  </si>
  <si>
    <t>Z.ECE DEMİR</t>
  </si>
  <si>
    <t>ŞEVVAL YAĞMUR</t>
  </si>
  <si>
    <t>HAMZ"A GÖKTUĞ KARA</t>
  </si>
  <si>
    <t>MUHAMMED TUNAHAN KURT</t>
  </si>
  <si>
    <t>ÖMER FARUK ÇİZMELİOĞLU</t>
  </si>
  <si>
    <t>MUSTAFA KEMAL HANCI</t>
  </si>
  <si>
    <t>UMUT DORUK GENÇ</t>
  </si>
  <si>
    <t>YAĞMUR NEVA AKSOY</t>
  </si>
  <si>
    <t>SİDELYAKURBANOĞLU</t>
  </si>
  <si>
    <t>ZARİFE POLAT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</si>
</sst>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162"/>
      <scheme val="minor"/>
    </font>
    <font>
      <sz val="8"/>
      <color rgb="FF000000"/>
      <name val="Arial"/>
      <family val="2"/>
      <charset val="162"/>
    </font>
    <font>
      <b/>
      <sz val="12"/>
      <color theme="1"/>
      <name val="Calibri"/>
      <family val="2"/>
      <charset val="162"/>
      <scheme val="minor"/>
    </font>
    <font>
      <b/>
      <sz val="14"/>
      <color theme="1"/>
      <name val="Calibri"/>
      <family val="2"/>
      <charset val="162"/>
      <scheme val="minor"/>
    </font>
    <font>
      <sz val="12"/>
      <color theme="1"/>
      <name val="Calibri"/>
      <family val="2"/>
      <charset val="162"/>
      <scheme val="minor"/>
    </font>
    <font>
      <b/>
      <sz val="20"/>
      <color theme="1"/>
      <name val="Calibri"/>
      <family val="2"/>
      <charset val="162"/>
      <scheme val="minor"/>
    </font>
    <font>
      <b/>
      <sz val="24"/>
      <color theme="1"/>
      <name val="Calibri"/>
      <family val="2"/>
      <charset val="162"/>
      <scheme val="minor"/>
    </font>
    <font>
      <b/>
      <sz val="16"/>
      <color theme="1"/>
      <name val="Calibri"/>
      <family val="2"/>
      <charset val="162"/>
      <scheme val="minor"/>
    </font>
    <font>
      <b/>
      <sz val="18"/>
      <color theme="1"/>
      <name val="Calibri"/>
      <family val="2"/>
      <charset val="162"/>
      <scheme val="minor"/>
    </font>
    <font>
      <sz val="14"/>
      <color theme="1"/>
      <name val="Calibri"/>
      <family val="2"/>
      <charset val="162"/>
      <scheme val="minor"/>
    </font>
    <font>
      <sz val="11"/>
      <color rgb="FFFF0000"/>
      <name val="Calibri"/>
      <family val="2"/>
      <charset val="162"/>
      <scheme val="minor"/>
    </font>
    <font>
      <sz val="10"/>
      <name val="Arial"/>
      <family val="2"/>
      <charset val="162"/>
    </font>
    <font>
      <sz val="10"/>
      <name val="Arial Tur"/>
      <charset val="162"/>
    </font>
    <font>
      <b/>
      <sz val="9"/>
      <name val="Arial Tur"/>
      <charset val="162"/>
    </font>
    <font>
      <b/>
      <sz val="10"/>
      <color indexed="10"/>
      <name val="Arial Tur"/>
      <charset val="162"/>
    </font>
    <font>
      <b/>
      <sz val="10"/>
      <name val="Arial Tur"/>
      <charset val="162"/>
    </font>
    <font>
      <sz val="10"/>
      <color indexed="10"/>
      <name val="Arial Tur"/>
      <charset val="162"/>
    </font>
    <font>
      <sz val="8"/>
      <name val="Arial Tur"/>
      <charset val="162"/>
    </font>
    <font>
      <b/>
      <sz val="11"/>
      <name val="Arial Tur"/>
      <charset val="162"/>
    </font>
    <font>
      <sz val="8"/>
      <color rgb="FFFF0000"/>
      <name val="Arial Tur"/>
      <charset val="162"/>
    </font>
    <font>
      <b/>
      <sz val="8"/>
      <name val="Arial Tur"/>
      <charset val="162"/>
    </font>
    <font>
      <sz val="8"/>
      <color indexed="9"/>
      <name val="Arial Tur"/>
      <charset val="162"/>
    </font>
    <font>
      <sz val="11"/>
      <name val="Arial Tur"/>
      <charset val="162"/>
    </font>
    <font>
      <b/>
      <sz val="22"/>
      <color theme="1"/>
      <name val="Calibri"/>
      <family val="2"/>
      <charset val="162"/>
      <scheme val="minor"/>
    </font>
    <font>
      <b/>
      <sz val="26"/>
      <color theme="1"/>
      <name val="Calibri"/>
      <family val="2"/>
      <charset val="162"/>
      <scheme val="minor"/>
    </font>
    <font>
      <b/>
      <sz val="32"/>
      <color theme="1"/>
      <name val="Calibri"/>
      <family val="2"/>
      <charset val="162"/>
      <scheme val="minor"/>
    </font>
    <font>
      <b/>
      <sz val="9"/>
      <color rgb="FF000000"/>
      <name val="Arial Tur"/>
      <charset val="162"/>
    </font>
    <font>
      <b/>
      <sz val="8"/>
      <color rgb="FF000000"/>
      <name val="Arial"/>
      <family val="2"/>
      <charset val="162"/>
    </font>
    <font>
      <sz val="16"/>
      <color theme="1"/>
      <name val="Calibri"/>
      <family val="2"/>
      <charset val="162"/>
      <scheme val="minor"/>
    </font>
    <font>
      <sz val="16"/>
      <name val="Calibri"/>
      <family val="2"/>
      <charset val="162"/>
      <scheme val="minor"/>
    </font>
    <font>
      <sz val="8"/>
      <name val="Calibri"/>
      <family val="2"/>
      <charset val="162"/>
      <scheme val="minor"/>
    </font>
    <font>
      <sz val="8"/>
      <color theme="1"/>
      <name val="Calibri"/>
      <family val="2"/>
      <charset val="162"/>
      <scheme val="minor"/>
    </font>
    <font>
      <b/>
      <sz val="8"/>
      <color theme="1"/>
      <name val="Calibri"/>
      <family val="2"/>
      <charset val="162"/>
      <scheme val="minor"/>
    </font>
    <font>
      <sz val="7"/>
      <color theme="1"/>
      <name val="Calibri"/>
      <family val="2"/>
      <charset val="162"/>
      <scheme val="minor"/>
    </font>
    <font>
      <sz val="8"/>
      <color theme="0"/>
      <name val="Arial Tur"/>
      <charset val="162"/>
    </font>
    <font>
      <sz val="12"/>
      <color indexed="10"/>
      <name val="Arial Tur"/>
      <charset val="162"/>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rgb="FF00B050"/>
        <bgColor indexed="64"/>
      </patternFill>
    </fill>
    <fill>
      <patternFill patternType="solid">
        <fgColor indexed="44"/>
        <bgColor indexed="64"/>
      </patternFill>
    </fill>
    <fill>
      <patternFill patternType="solid">
        <fgColor rgb="FFFF0000"/>
        <bgColor indexed="64"/>
      </patternFill>
    </fill>
    <fill>
      <patternFill patternType="solid">
        <fgColor rgb="FF0070C0"/>
        <bgColor indexed="64"/>
      </patternFill>
    </fill>
    <fill>
      <patternFill patternType="solid">
        <fgColor indexed="9"/>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39997558519241921"/>
        <bgColor indexed="64"/>
      </patternFill>
    </fill>
  </fills>
  <borders count="1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top style="thick">
        <color indexed="64"/>
      </top>
      <bottom style="thin">
        <color indexed="64"/>
      </bottom>
      <diagonal/>
    </border>
    <border>
      <left style="double">
        <color indexed="64"/>
      </left>
      <right style="double">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mediumDashed">
        <color indexed="64"/>
      </right>
      <top style="thin">
        <color indexed="64"/>
      </top>
      <bottom style="thin">
        <color indexed="64"/>
      </bottom>
      <diagonal/>
    </border>
    <border>
      <left/>
      <right style="thick">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Dashed">
        <color indexed="64"/>
      </right>
      <top style="thin">
        <color indexed="64"/>
      </top>
      <bottom style="thin">
        <color indexed="64"/>
      </bottom>
      <diagonal/>
    </border>
    <border>
      <left style="thick">
        <color indexed="64"/>
      </left>
      <right style="dotted">
        <color indexed="64"/>
      </right>
      <top style="thin">
        <color indexed="64"/>
      </top>
      <bottom style="thin">
        <color indexed="64"/>
      </bottom>
      <diagonal/>
    </border>
    <border>
      <left style="medium">
        <color indexed="64"/>
      </left>
      <right style="mediumDashed">
        <color indexed="64"/>
      </right>
      <top style="thin">
        <color indexed="64"/>
      </top>
      <bottom/>
      <diagonal/>
    </border>
    <border>
      <left/>
      <right style="thick">
        <color indexed="64"/>
      </right>
      <top style="thin">
        <color indexed="64"/>
      </top>
      <bottom/>
      <diagonal/>
    </border>
    <border>
      <left/>
      <right style="mediumDashed">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Dashed">
        <color indexed="64"/>
      </left>
      <right style="medium">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mediumDashed">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Dashed">
        <color indexed="64"/>
      </right>
      <top/>
      <bottom style="thin">
        <color indexed="64"/>
      </bottom>
      <diagonal/>
    </border>
    <border>
      <left style="mediumDashed">
        <color indexed="64"/>
      </left>
      <right style="medium">
        <color indexed="64"/>
      </right>
      <top/>
      <bottom style="thin">
        <color indexed="64"/>
      </bottom>
      <diagonal/>
    </border>
    <border>
      <left/>
      <right style="thick">
        <color indexed="64"/>
      </right>
      <top/>
      <bottom style="thin">
        <color indexed="64"/>
      </bottom>
      <diagonal/>
    </border>
    <border>
      <left/>
      <right style="double">
        <color indexed="64"/>
      </right>
      <top/>
      <bottom style="thin">
        <color indexed="64"/>
      </bottom>
      <diagonal/>
    </border>
    <border>
      <left style="double">
        <color indexed="64"/>
      </left>
      <right style="mediumDashed">
        <color indexed="64"/>
      </right>
      <top/>
      <bottom style="thin">
        <color indexed="64"/>
      </bottom>
      <diagonal/>
    </border>
    <border>
      <left style="medium">
        <color indexed="64"/>
      </left>
      <right style="thin">
        <color indexed="64"/>
      </right>
      <top/>
      <bottom style="thin">
        <color indexed="64"/>
      </bottom>
      <diagonal/>
    </border>
    <border>
      <left style="thick">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right style="double">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mediumDashed">
        <color indexed="64"/>
      </right>
      <top style="thin">
        <color indexed="64"/>
      </top>
      <bottom style="thick">
        <color indexed="64"/>
      </bottom>
      <diagonal/>
    </border>
    <border>
      <left/>
      <right style="medium">
        <color indexed="64"/>
      </right>
      <top style="thin">
        <color indexed="64"/>
      </top>
      <bottom style="thick">
        <color indexed="64"/>
      </bottom>
      <diagonal/>
    </border>
    <border>
      <left/>
      <right/>
      <top style="thin">
        <color indexed="64"/>
      </top>
      <bottom style="thick">
        <color indexed="64"/>
      </bottom>
      <diagonal/>
    </border>
    <border>
      <left/>
      <right style="double">
        <color indexed="64"/>
      </right>
      <top style="thin">
        <color indexed="64"/>
      </top>
      <bottom style="thick">
        <color indexed="64"/>
      </bottom>
      <diagonal/>
    </border>
    <border>
      <left style="double">
        <color indexed="64"/>
      </left>
      <right style="double">
        <color indexed="64"/>
      </right>
      <top style="thin">
        <color indexed="64"/>
      </top>
      <bottom style="thick">
        <color indexed="64"/>
      </bottom>
      <diagonal/>
    </border>
    <border>
      <left/>
      <right style="mediumDashed">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thin">
        <color indexed="64"/>
      </left>
      <right/>
      <top style="thin">
        <color indexed="64"/>
      </top>
      <bottom style="thick">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thin">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Dashed">
        <color indexed="64"/>
      </right>
      <top/>
      <bottom style="medium">
        <color indexed="64"/>
      </bottom>
      <diagonal/>
    </border>
    <border>
      <left style="mediumDashed">
        <color indexed="64"/>
      </left>
      <right style="medium">
        <color indexed="64"/>
      </right>
      <top/>
      <bottom style="medium">
        <color indexed="64"/>
      </bottom>
      <diagonal/>
    </border>
    <border>
      <left/>
      <right style="thick">
        <color indexed="64"/>
      </right>
      <top/>
      <bottom style="medium">
        <color indexed="64"/>
      </bottom>
      <diagonal/>
    </border>
    <border>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mediumDashed">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ck">
        <color indexed="64"/>
      </left>
      <right style="dotted">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11" fillId="0" borderId="0"/>
    <xf numFmtId="0" fontId="12" fillId="0" borderId="0"/>
  </cellStyleXfs>
  <cellXfs count="462">
    <xf numFmtId="0" fontId="0" fillId="0" borderId="0" xfId="0"/>
    <xf numFmtId="0" fontId="0" fillId="0" borderId="0" xfId="0" applyAlignment="1">
      <alignment horizontal="center" vertical="center"/>
    </xf>
    <xf numFmtId="0" fontId="3" fillId="0" borderId="0" xfId="0" applyFont="1"/>
    <xf numFmtId="0" fontId="4" fillId="0" borderId="0" xfId="0" applyFont="1" applyAlignment="1">
      <alignment horizontal="center" vertical="center"/>
    </xf>
    <xf numFmtId="0" fontId="4" fillId="0" borderId="0" xfId="0" applyFont="1"/>
    <xf numFmtId="0" fontId="9" fillId="0" borderId="0" xfId="0" applyFont="1" applyAlignment="1">
      <alignment horizontal="center" vertical="center"/>
    </xf>
    <xf numFmtId="0" fontId="13" fillId="0" borderId="37" xfId="2" applyFont="1" applyBorder="1" applyAlignment="1">
      <alignment horizontal="center" vertical="center"/>
    </xf>
    <xf numFmtId="0" fontId="14" fillId="0" borderId="38" xfId="2" applyFont="1" applyBorder="1" applyAlignment="1">
      <alignment horizontal="center" vertical="center" textRotation="90"/>
    </xf>
    <xf numFmtId="0" fontId="15" fillId="0" borderId="37" xfId="2" applyFont="1" applyBorder="1" applyAlignment="1">
      <alignment horizontal="center" vertical="center" textRotation="90"/>
    </xf>
    <xf numFmtId="0" fontId="15" fillId="0" borderId="38" xfId="2" applyFont="1" applyBorder="1" applyAlignment="1">
      <alignment horizontal="center" vertical="center" textRotation="90"/>
    </xf>
    <xf numFmtId="0" fontId="15" fillId="0" borderId="40" xfId="2" applyFont="1" applyBorder="1" applyAlignment="1">
      <alignment horizontal="center" vertical="center" textRotation="90"/>
    </xf>
    <xf numFmtId="0" fontId="15" fillId="10" borderId="41" xfId="2" applyFont="1" applyFill="1" applyBorder="1" applyAlignment="1">
      <alignment horizontal="center" vertical="center" textRotation="90"/>
    </xf>
    <xf numFmtId="0" fontId="15" fillId="0" borderId="42" xfId="2" applyFont="1" applyBorder="1" applyAlignment="1">
      <alignment horizontal="center" vertical="center" textRotation="90"/>
    </xf>
    <xf numFmtId="0" fontId="12" fillId="0" borderId="0" xfId="2"/>
    <xf numFmtId="0" fontId="13" fillId="0" borderId="35" xfId="2" applyFont="1" applyBorder="1"/>
    <xf numFmtId="0" fontId="16" fillId="0" borderId="15" xfId="2" applyFont="1" applyBorder="1" applyAlignment="1">
      <alignment horizontal="center"/>
    </xf>
    <xf numFmtId="0" fontId="12" fillId="0" borderId="45" xfId="2" applyBorder="1" applyAlignment="1">
      <alignment horizontal="center"/>
    </xf>
    <xf numFmtId="0" fontId="12" fillId="0" borderId="19" xfId="2" applyBorder="1" applyAlignment="1">
      <alignment horizontal="center"/>
    </xf>
    <xf numFmtId="0" fontId="12" fillId="0" borderId="27" xfId="2" applyBorder="1" applyAlignment="1">
      <alignment horizontal="center"/>
    </xf>
    <xf numFmtId="0" fontId="12" fillId="0" borderId="46" xfId="2" applyBorder="1" applyAlignment="1">
      <alignment horizontal="center"/>
    </xf>
    <xf numFmtId="0" fontId="12" fillId="10" borderId="47" xfId="2" applyFill="1" applyBorder="1" applyAlignment="1">
      <alignment horizontal="center"/>
    </xf>
    <xf numFmtId="0" fontId="14" fillId="0" borderId="48" xfId="2" applyFont="1" applyBorder="1" applyAlignment="1">
      <alignment horizontal="center"/>
    </xf>
    <xf numFmtId="0" fontId="12" fillId="0" borderId="49" xfId="2" applyBorder="1" applyAlignment="1">
      <alignment horizontal="center"/>
    </xf>
    <xf numFmtId="0" fontId="12" fillId="10" borderId="19" xfId="2" applyFill="1" applyBorder="1" applyAlignment="1">
      <alignment horizontal="center"/>
    </xf>
    <xf numFmtId="49" fontId="12" fillId="6" borderId="23" xfId="2" applyNumberFormat="1" applyFill="1" applyBorder="1" applyAlignment="1">
      <alignment horizontal="center"/>
    </xf>
    <xf numFmtId="0" fontId="12" fillId="0" borderId="35" xfId="2" applyBorder="1"/>
    <xf numFmtId="0" fontId="12" fillId="0" borderId="16" xfId="2" applyBorder="1"/>
    <xf numFmtId="0" fontId="12" fillId="0" borderId="50" xfId="2" applyBorder="1" applyAlignment="1">
      <alignment horizontal="center"/>
    </xf>
    <xf numFmtId="0" fontId="17" fillId="0" borderId="6" xfId="2" applyFont="1" applyBorder="1" applyAlignment="1">
      <alignment horizontal="center"/>
    </xf>
    <xf numFmtId="0" fontId="17" fillId="0" borderId="6" xfId="2" applyFont="1" applyBorder="1" applyAlignment="1">
      <alignment horizontal="center" vertical="center"/>
    </xf>
    <xf numFmtId="49" fontId="12" fillId="11" borderId="23" xfId="2" applyNumberFormat="1" applyFill="1" applyBorder="1" applyAlignment="1">
      <alignment horizontal="center"/>
    </xf>
    <xf numFmtId="0" fontId="12" fillId="0" borderId="48" xfId="2" applyBorder="1" applyAlignment="1">
      <alignment horizontal="center"/>
    </xf>
    <xf numFmtId="0" fontId="12" fillId="0" borderId="51" xfId="2" applyBorder="1" applyAlignment="1">
      <alignment horizontal="center"/>
    </xf>
    <xf numFmtId="0" fontId="12" fillId="0" borderId="20" xfId="2" applyBorder="1" applyAlignment="1">
      <alignment horizontal="center"/>
    </xf>
    <xf numFmtId="0" fontId="12" fillId="0" borderId="28" xfId="2" applyBorder="1" applyAlignment="1">
      <alignment horizontal="center"/>
    </xf>
    <xf numFmtId="0" fontId="12" fillId="0" borderId="52" xfId="2" applyBorder="1" applyAlignment="1">
      <alignment horizontal="center"/>
    </xf>
    <xf numFmtId="0" fontId="12" fillId="0" borderId="53" xfId="2" applyBorder="1" applyAlignment="1">
      <alignment horizontal="center"/>
    </xf>
    <xf numFmtId="49" fontId="12" fillId="11" borderId="24" xfId="2" applyNumberFormat="1" applyFill="1" applyBorder="1" applyAlignment="1">
      <alignment horizontal="center"/>
    </xf>
    <xf numFmtId="0" fontId="12" fillId="0" borderId="54" xfId="2" applyBorder="1"/>
    <xf numFmtId="0" fontId="13" fillId="0" borderId="36" xfId="2" applyFont="1" applyBorder="1"/>
    <xf numFmtId="0" fontId="16" fillId="0" borderId="55" xfId="2" applyFont="1" applyBorder="1" applyAlignment="1">
      <alignment horizontal="center"/>
    </xf>
    <xf numFmtId="0" fontId="12" fillId="0" borderId="56" xfId="2" applyBorder="1" applyAlignment="1">
      <alignment horizontal="center"/>
    </xf>
    <xf numFmtId="0" fontId="14" fillId="0" borderId="57" xfId="2" applyFont="1" applyBorder="1" applyAlignment="1">
      <alignment horizontal="center"/>
    </xf>
    <xf numFmtId="0" fontId="12" fillId="0" borderId="58" xfId="2" applyBorder="1" applyAlignment="1">
      <alignment horizontal="center"/>
    </xf>
    <xf numFmtId="0" fontId="12" fillId="10" borderId="32" xfId="2" applyFill="1" applyBorder="1" applyAlignment="1">
      <alignment horizontal="center"/>
    </xf>
    <xf numFmtId="49" fontId="12" fillId="9" borderId="23" xfId="2" applyNumberFormat="1" applyFill="1" applyBorder="1" applyAlignment="1">
      <alignment horizontal="center"/>
    </xf>
    <xf numFmtId="0" fontId="12" fillId="0" borderId="14" xfId="2" applyBorder="1"/>
    <xf numFmtId="0" fontId="12" fillId="0" borderId="59" xfId="2" applyBorder="1"/>
    <xf numFmtId="49" fontId="12" fillId="12" borderId="23" xfId="2" applyNumberFormat="1" applyFill="1" applyBorder="1" applyAlignment="1">
      <alignment horizontal="center"/>
    </xf>
    <xf numFmtId="0" fontId="12" fillId="0" borderId="60" xfId="2" applyBorder="1" applyAlignment="1">
      <alignment horizontal="center"/>
    </xf>
    <xf numFmtId="0" fontId="12" fillId="0" borderId="61" xfId="2" applyBorder="1" applyAlignment="1">
      <alignment horizontal="center"/>
    </xf>
    <xf numFmtId="0" fontId="12" fillId="0" borderId="34" xfId="2" applyBorder="1" applyAlignment="1">
      <alignment horizontal="center"/>
    </xf>
    <xf numFmtId="0" fontId="12" fillId="0" borderId="62" xfId="2" applyBorder="1" applyAlignment="1">
      <alignment horizontal="center"/>
    </xf>
    <xf numFmtId="0" fontId="12" fillId="10" borderId="63" xfId="2" applyFill="1" applyBorder="1" applyAlignment="1">
      <alignment horizontal="center"/>
    </xf>
    <xf numFmtId="0" fontId="12" fillId="0" borderId="64" xfId="2" applyBorder="1" applyAlignment="1">
      <alignment horizontal="center"/>
    </xf>
    <xf numFmtId="49" fontId="12" fillId="12" borderId="33" xfId="2" applyNumberFormat="1" applyFill="1" applyBorder="1" applyAlignment="1">
      <alignment horizontal="center"/>
    </xf>
    <xf numFmtId="0" fontId="12" fillId="0" borderId="65" xfId="2" applyBorder="1"/>
    <xf numFmtId="49" fontId="12" fillId="8" borderId="23" xfId="2" applyNumberFormat="1" applyFill="1" applyBorder="1" applyAlignment="1">
      <alignment horizontal="center"/>
    </xf>
    <xf numFmtId="0" fontId="12" fillId="0" borderId="66" xfId="2" applyBorder="1" applyAlignment="1">
      <alignment horizontal="center"/>
    </xf>
    <xf numFmtId="0" fontId="12" fillId="0" borderId="67" xfId="2" applyBorder="1" applyAlignment="1">
      <alignment horizontal="center"/>
    </xf>
    <xf numFmtId="0" fontId="13" fillId="0" borderId="0" xfId="2" applyFont="1"/>
    <xf numFmtId="0" fontId="15" fillId="10" borderId="68" xfId="2" applyFont="1" applyFill="1" applyBorder="1" applyAlignment="1">
      <alignment horizontal="center" vertical="center" textRotation="90"/>
    </xf>
    <xf numFmtId="49" fontId="12" fillId="0" borderId="23" xfId="2" applyNumberFormat="1" applyBorder="1" applyAlignment="1">
      <alignment horizontal="center"/>
    </xf>
    <xf numFmtId="0" fontId="13" fillId="0" borderId="69" xfId="2" applyFont="1" applyBorder="1"/>
    <xf numFmtId="0" fontId="16" fillId="0" borderId="70" xfId="2" applyFont="1" applyBorder="1" applyAlignment="1">
      <alignment horizontal="center"/>
    </xf>
    <xf numFmtId="0" fontId="12" fillId="0" borderId="71" xfId="2" applyBorder="1" applyAlignment="1">
      <alignment horizontal="center"/>
    </xf>
    <xf numFmtId="0" fontId="12" fillId="0" borderId="72" xfId="2" applyBorder="1" applyAlignment="1">
      <alignment horizontal="center"/>
    </xf>
    <xf numFmtId="0" fontId="12" fillId="0" borderId="73" xfId="2" applyBorder="1" applyAlignment="1">
      <alignment horizontal="center"/>
    </xf>
    <xf numFmtId="0" fontId="12" fillId="10" borderId="74" xfId="2" applyFill="1" applyBorder="1" applyAlignment="1">
      <alignment horizontal="center"/>
    </xf>
    <xf numFmtId="0" fontId="12" fillId="0" borderId="75" xfId="2" applyBorder="1" applyAlignment="1">
      <alignment horizontal="center"/>
    </xf>
    <xf numFmtId="0" fontId="12" fillId="0" borderId="76" xfId="2" applyBorder="1" applyAlignment="1">
      <alignment horizontal="center"/>
    </xf>
    <xf numFmtId="0" fontId="12" fillId="10" borderId="72" xfId="2" applyFill="1" applyBorder="1" applyAlignment="1">
      <alignment horizontal="center"/>
    </xf>
    <xf numFmtId="49" fontId="12" fillId="0" borderId="77" xfId="2" applyNumberFormat="1" applyBorder="1" applyAlignment="1">
      <alignment horizontal="center"/>
    </xf>
    <xf numFmtId="0" fontId="12" fillId="0" borderId="69" xfId="2" applyBorder="1"/>
    <xf numFmtId="0" fontId="12" fillId="0" borderId="78" xfId="2" applyBorder="1"/>
    <xf numFmtId="0" fontId="18" fillId="0" borderId="2" xfId="2" applyFont="1" applyBorder="1" applyAlignment="1">
      <alignment horizontal="center" vertical="center" textRotation="90"/>
    </xf>
    <xf numFmtId="0" fontId="18" fillId="0" borderId="2" xfId="2" applyFont="1" applyBorder="1" applyAlignment="1">
      <alignment vertical="center" textRotation="90"/>
    </xf>
    <xf numFmtId="0" fontId="17" fillId="0" borderId="0" xfId="2" applyFont="1"/>
    <xf numFmtId="0" fontId="17" fillId="0" borderId="0" xfId="2" applyFont="1" applyAlignment="1">
      <alignment horizontal="center"/>
    </xf>
    <xf numFmtId="0" fontId="19" fillId="0" borderId="0" xfId="2" applyFont="1"/>
    <xf numFmtId="0" fontId="20" fillId="2" borderId="2" xfId="2" applyFont="1" applyFill="1" applyBorder="1" applyAlignment="1">
      <alignment horizontal="center"/>
    </xf>
    <xf numFmtId="0" fontId="21" fillId="13" borderId="0" xfId="2" applyFont="1" applyFill="1" applyAlignment="1">
      <alignment horizontal="center" vertical="center" textRotation="90"/>
    </xf>
    <xf numFmtId="0" fontId="21" fillId="13" borderId="0" xfId="2" applyFont="1" applyFill="1" applyAlignment="1">
      <alignment horizontal="center"/>
    </xf>
    <xf numFmtId="0" fontId="21" fillId="13" borderId="0" xfId="2" applyFont="1" applyFill="1"/>
    <xf numFmtId="0" fontId="17" fillId="0" borderId="1" xfId="2" applyFont="1" applyBorder="1" applyAlignment="1">
      <alignment horizontal="center"/>
    </xf>
    <xf numFmtId="0" fontId="20" fillId="2" borderId="1" xfId="2" applyFont="1" applyFill="1" applyBorder="1" applyAlignment="1">
      <alignment horizontal="center"/>
    </xf>
    <xf numFmtId="0" fontId="20" fillId="2" borderId="9" xfId="2" applyFont="1" applyFill="1" applyBorder="1" applyAlignment="1">
      <alignment horizontal="center"/>
    </xf>
    <xf numFmtId="0" fontId="20" fillId="7" borderId="3" xfId="2" applyFont="1" applyFill="1" applyBorder="1" applyAlignment="1">
      <alignment horizontal="center"/>
    </xf>
    <xf numFmtId="0" fontId="20" fillId="7" borderId="10" xfId="2" applyFont="1" applyFill="1" applyBorder="1" applyAlignment="1">
      <alignment horizontal="center"/>
    </xf>
    <xf numFmtId="0" fontId="10" fillId="0" borderId="0" xfId="2" applyFont="1"/>
    <xf numFmtId="15" fontId="17" fillId="0" borderId="0" xfId="2" applyNumberFormat="1" applyFont="1"/>
    <xf numFmtId="0" fontId="20" fillId="0" borderId="1" xfId="2" applyFont="1" applyBorder="1" applyAlignment="1">
      <alignment horizontal="center"/>
    </xf>
    <xf numFmtId="0" fontId="20" fillId="0" borderId="9" xfId="2" applyFont="1" applyBorder="1" applyAlignment="1">
      <alignment horizontal="center"/>
    </xf>
    <xf numFmtId="49" fontId="17" fillId="0" borderId="1" xfId="2" applyNumberFormat="1" applyFont="1" applyBorder="1" applyAlignment="1">
      <alignment horizontal="center"/>
    </xf>
    <xf numFmtId="0" fontId="17" fillId="0" borderId="9" xfId="2" applyFont="1" applyBorder="1" applyAlignment="1">
      <alignment horizontal="center"/>
    </xf>
    <xf numFmtId="0" fontId="17" fillId="0" borderId="81" xfId="2" applyFont="1" applyBorder="1" applyAlignment="1">
      <alignment horizontal="center"/>
    </xf>
    <xf numFmtId="0" fontId="17" fillId="0" borderId="82" xfId="2" applyFont="1" applyBorder="1" applyAlignment="1">
      <alignment horizontal="center" vertical="center"/>
    </xf>
    <xf numFmtId="0" fontId="17" fillId="0" borderId="82" xfId="2" applyFont="1" applyBorder="1" applyAlignment="1">
      <alignment horizontal="center"/>
    </xf>
    <xf numFmtId="0" fontId="17" fillId="0" borderId="32" xfId="2" applyFont="1" applyBorder="1" applyAlignment="1">
      <alignment horizontal="center"/>
    </xf>
    <xf numFmtId="0" fontId="17" fillId="0" borderId="23" xfId="2" applyFont="1" applyBorder="1" applyAlignment="1">
      <alignment horizontal="center"/>
    </xf>
    <xf numFmtId="0" fontId="17" fillId="0" borderId="19" xfId="2" applyFont="1" applyBorder="1" applyAlignment="1">
      <alignment horizontal="center"/>
    </xf>
    <xf numFmtId="0" fontId="17" fillId="0" borderId="21" xfId="2" applyFont="1" applyBorder="1" applyAlignment="1">
      <alignment horizontal="center"/>
    </xf>
    <xf numFmtId="0" fontId="17" fillId="0" borderId="5" xfId="2" applyFont="1" applyBorder="1" applyAlignment="1">
      <alignment horizontal="center"/>
    </xf>
    <xf numFmtId="0" fontId="20" fillId="0" borderId="3" xfId="2" applyFont="1" applyBorder="1" applyAlignment="1">
      <alignment horizontal="center"/>
    </xf>
    <xf numFmtId="0" fontId="13" fillId="0" borderId="90" xfId="2" applyFont="1" applyBorder="1" applyAlignment="1">
      <alignment horizontal="center" vertical="center"/>
    </xf>
    <xf numFmtId="0" fontId="14" fillId="0" borderId="91" xfId="2" applyFont="1" applyBorder="1" applyAlignment="1">
      <alignment horizontal="center" vertical="center" textRotation="90"/>
    </xf>
    <xf numFmtId="0" fontId="15" fillId="0" borderId="90" xfId="2" applyFont="1" applyBorder="1" applyAlignment="1">
      <alignment horizontal="center" vertical="center" textRotation="90"/>
    </xf>
    <xf numFmtId="0" fontId="15" fillId="0" borderId="91" xfId="2" applyFont="1" applyBorder="1" applyAlignment="1">
      <alignment horizontal="center" vertical="center" textRotation="90"/>
    </xf>
    <xf numFmtId="0" fontId="15" fillId="0" borderId="92" xfId="2" applyFont="1" applyBorder="1" applyAlignment="1">
      <alignment horizontal="center" vertical="center" textRotation="90"/>
    </xf>
    <xf numFmtId="0" fontId="15" fillId="10" borderId="93" xfId="2" applyFont="1" applyFill="1" applyBorder="1" applyAlignment="1">
      <alignment horizontal="center" vertical="center" textRotation="90"/>
    </xf>
    <xf numFmtId="0" fontId="15" fillId="0" borderId="94" xfId="2" applyFont="1" applyBorder="1" applyAlignment="1">
      <alignment horizontal="center" vertical="center" textRotation="90"/>
    </xf>
    <xf numFmtId="0" fontId="15" fillId="10" borderId="18" xfId="2" applyFont="1" applyFill="1" applyBorder="1" applyAlignment="1">
      <alignment horizontal="center" vertical="center" textRotation="90"/>
    </xf>
    <xf numFmtId="0" fontId="15" fillId="0" borderId="22" xfId="2" applyFont="1" applyBorder="1" applyAlignment="1">
      <alignment horizontal="center" vertical="center" textRotation="90"/>
    </xf>
    <xf numFmtId="0" fontId="13" fillId="0" borderId="96" xfId="2" applyFont="1" applyBorder="1"/>
    <xf numFmtId="0" fontId="16" fillId="0" borderId="97" xfId="2" applyFont="1" applyBorder="1" applyAlignment="1">
      <alignment horizontal="center"/>
    </xf>
    <xf numFmtId="0" fontId="12" fillId="0" borderId="98" xfId="2" applyBorder="1" applyAlignment="1">
      <alignment horizontal="center"/>
    </xf>
    <xf numFmtId="0" fontId="12" fillId="0" borderId="99" xfId="2" applyBorder="1" applyAlignment="1">
      <alignment horizontal="center"/>
    </xf>
    <xf numFmtId="0" fontId="12" fillId="0" borderId="30" xfId="2" applyBorder="1" applyAlignment="1">
      <alignment horizontal="center"/>
    </xf>
    <xf numFmtId="0" fontId="12" fillId="0" borderId="100" xfId="2" applyBorder="1" applyAlignment="1">
      <alignment horizontal="center"/>
    </xf>
    <xf numFmtId="0" fontId="12" fillId="10" borderId="101" xfId="2" applyFill="1" applyBorder="1" applyAlignment="1">
      <alignment horizontal="center"/>
    </xf>
    <xf numFmtId="0" fontId="14" fillId="0" borderId="102" xfId="2" applyFont="1" applyBorder="1" applyAlignment="1">
      <alignment horizontal="center"/>
    </xf>
    <xf numFmtId="0" fontId="12" fillId="0" borderId="103" xfId="2" applyBorder="1" applyAlignment="1">
      <alignment horizontal="center"/>
    </xf>
    <xf numFmtId="0" fontId="12" fillId="10" borderId="13" xfId="2" applyFill="1" applyBorder="1" applyAlignment="1">
      <alignment horizontal="center"/>
    </xf>
    <xf numFmtId="49" fontId="12" fillId="8" borderId="4" xfId="2" applyNumberFormat="1" applyFill="1" applyBorder="1" applyAlignment="1">
      <alignment horizontal="center"/>
    </xf>
    <xf numFmtId="0" fontId="12" fillId="0" borderId="104" xfId="2" applyBorder="1"/>
    <xf numFmtId="0" fontId="12" fillId="0" borderId="105" xfId="2" applyBorder="1"/>
    <xf numFmtId="0" fontId="12" fillId="0" borderId="106" xfId="2" applyBorder="1" applyAlignment="1">
      <alignment horizontal="center"/>
    </xf>
    <xf numFmtId="0" fontId="12" fillId="0" borderId="21" xfId="2" applyBorder="1" applyAlignment="1">
      <alignment horizontal="center"/>
    </xf>
    <xf numFmtId="0" fontId="18" fillId="0" borderId="23" xfId="2" applyFont="1" applyBorder="1" applyAlignment="1">
      <alignment horizontal="center" vertical="center"/>
    </xf>
    <xf numFmtId="0" fontId="18" fillId="0" borderId="33" xfId="2" applyFont="1" applyBorder="1" applyAlignment="1">
      <alignment horizontal="center" vertical="center"/>
    </xf>
    <xf numFmtId="0" fontId="18" fillId="0" borderId="25" xfId="2" applyFont="1" applyBorder="1" applyAlignment="1">
      <alignment horizontal="center" vertical="center"/>
    </xf>
    <xf numFmtId="0" fontId="22" fillId="0" borderId="0" xfId="2" applyFont="1"/>
    <xf numFmtId="0" fontId="18" fillId="0" borderId="4" xfId="2" applyFont="1" applyBorder="1" applyAlignment="1">
      <alignment horizontal="center" vertical="center"/>
    </xf>
    <xf numFmtId="0" fontId="7" fillId="0" borderId="0" xfId="0" applyFont="1" applyAlignment="1">
      <alignment horizontal="center" vertical="center"/>
    </xf>
    <xf numFmtId="0" fontId="23" fillId="0" borderId="1" xfId="0" applyFont="1" applyBorder="1" applyAlignment="1">
      <alignment horizontal="center" vertical="center"/>
    </xf>
    <xf numFmtId="0" fontId="8" fillId="0" borderId="1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8" fillId="0" borderId="0" xfId="0" applyFont="1" applyAlignment="1">
      <alignment horizontal="center" vertical="center"/>
    </xf>
    <xf numFmtId="49" fontId="7" fillId="0" borderId="2"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49" fontId="7" fillId="0" borderId="0" xfId="0" applyNumberFormat="1" applyFont="1" applyAlignment="1">
      <alignment horizontal="center" vertical="center"/>
    </xf>
    <xf numFmtId="0" fontId="15" fillId="0" borderId="35" xfId="2" applyFont="1" applyBorder="1" applyAlignment="1">
      <alignment horizontal="center" vertical="center" textRotation="90"/>
    </xf>
    <xf numFmtId="0" fontId="15" fillId="0" borderId="6" xfId="2" applyFont="1" applyBorder="1" applyAlignment="1">
      <alignment horizontal="center" vertical="center" textRotation="90"/>
    </xf>
    <xf numFmtId="0" fontId="15" fillId="0" borderId="6" xfId="2" applyFont="1" applyBorder="1" applyAlignment="1">
      <alignment horizontal="center" vertical="center"/>
    </xf>
    <xf numFmtId="0" fontId="12" fillId="0" borderId="0" xfId="2" applyAlignment="1">
      <alignment horizontal="center" vertical="center"/>
    </xf>
    <xf numFmtId="0" fontId="15" fillId="0" borderId="35" xfId="2" applyFont="1" applyBorder="1" applyAlignment="1">
      <alignment horizontal="center" vertical="center"/>
    </xf>
    <xf numFmtId="0" fontId="0" fillId="2" borderId="6" xfId="0" applyFill="1" applyBorder="1" applyAlignment="1">
      <alignment horizontal="center" vertical="center"/>
    </xf>
    <xf numFmtId="0" fontId="1" fillId="0" borderId="6" xfId="0" applyFont="1" applyBorder="1" applyAlignment="1">
      <alignment horizontal="center" vertical="center" wrapText="1"/>
    </xf>
    <xf numFmtId="0" fontId="0" fillId="0" borderId="6" xfId="0" applyBorder="1" applyAlignment="1">
      <alignment horizontal="center" vertical="center"/>
    </xf>
    <xf numFmtId="0" fontId="0" fillId="0" borderId="0" xfId="0" applyAlignment="1">
      <alignment vertical="center"/>
    </xf>
    <xf numFmtId="0" fontId="1" fillId="0" borderId="0" xfId="0" applyFont="1" applyAlignment="1">
      <alignment horizontal="center" vertical="center" wrapText="1"/>
    </xf>
    <xf numFmtId="0" fontId="0" fillId="2" borderId="14" xfId="0" applyFill="1" applyBorder="1" applyAlignment="1">
      <alignment horizontal="center" vertical="center"/>
    </xf>
    <xf numFmtId="0" fontId="1" fillId="2" borderId="6" xfId="0" applyFont="1" applyFill="1" applyBorder="1" applyAlignment="1">
      <alignment horizontal="center" vertical="center" wrapText="1"/>
    </xf>
    <xf numFmtId="0" fontId="0" fillId="0" borderId="110" xfId="0" applyBorder="1" applyAlignment="1">
      <alignment horizontal="center" vertical="center"/>
    </xf>
    <xf numFmtId="0" fontId="1" fillId="0" borderId="110" xfId="0" applyFont="1" applyBorder="1" applyAlignment="1">
      <alignment horizontal="center" vertical="center" wrapText="1"/>
    </xf>
    <xf numFmtId="0" fontId="0" fillId="0" borderId="91" xfId="0" applyBorder="1" applyAlignment="1">
      <alignment horizontal="center" vertical="center"/>
    </xf>
    <xf numFmtId="0" fontId="0" fillId="0" borderId="15" xfId="0" applyBorder="1" applyAlignment="1">
      <alignment horizontal="center" vertical="center"/>
    </xf>
    <xf numFmtId="0" fontId="0" fillId="0" borderId="109" xfId="0" applyBorder="1" applyAlignment="1">
      <alignment horizontal="center" vertical="center"/>
    </xf>
    <xf numFmtId="0" fontId="0" fillId="0" borderId="111" xfId="0" applyBorder="1" applyAlignment="1">
      <alignment horizontal="center" vertical="center"/>
    </xf>
    <xf numFmtId="0" fontId="1" fillId="0" borderId="111" xfId="0" applyFont="1" applyBorder="1" applyAlignment="1">
      <alignment horizontal="center" vertical="center" wrapText="1"/>
    </xf>
    <xf numFmtId="0" fontId="0" fillId="0" borderId="112" xfId="0" applyBorder="1" applyAlignment="1">
      <alignment horizontal="center" vertical="center"/>
    </xf>
    <xf numFmtId="0" fontId="0" fillId="0" borderId="14" xfId="0" applyBorder="1" applyAlignment="1">
      <alignment horizontal="center" vertical="center"/>
    </xf>
    <xf numFmtId="0" fontId="1" fillId="0" borderId="15" xfId="0" applyFont="1" applyBorder="1" applyAlignment="1">
      <alignment horizontal="center" vertical="center" wrapText="1"/>
    </xf>
    <xf numFmtId="0" fontId="1" fillId="2" borderId="15" xfId="0" applyFont="1" applyFill="1" applyBorder="1" applyAlignment="1">
      <alignment horizontal="center" vertical="center" wrapText="1"/>
    </xf>
    <xf numFmtId="0" fontId="1" fillId="0" borderId="112" xfId="0" applyFont="1" applyBorder="1" applyAlignment="1">
      <alignment horizontal="center" vertical="center" wrapText="1"/>
    </xf>
    <xf numFmtId="0" fontId="0" fillId="7" borderId="6" xfId="0" applyFill="1" applyBorder="1" applyAlignment="1">
      <alignment horizontal="center" vertical="center"/>
    </xf>
    <xf numFmtId="0" fontId="1" fillId="7" borderId="6"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0" fillId="2" borderId="111" xfId="0" applyFill="1" applyBorder="1" applyAlignment="1">
      <alignment horizontal="center" vertical="center"/>
    </xf>
    <xf numFmtId="0" fontId="1" fillId="2" borderId="111" xfId="0" applyFont="1" applyFill="1" applyBorder="1" applyAlignment="1">
      <alignment horizontal="center" vertical="center" wrapText="1"/>
    </xf>
    <xf numFmtId="0" fontId="1" fillId="2" borderId="112" xfId="0" applyFont="1" applyFill="1" applyBorder="1" applyAlignment="1">
      <alignment horizontal="center" vertical="center" wrapText="1"/>
    </xf>
    <xf numFmtId="0" fontId="6" fillId="0" borderId="0" xfId="0" applyFont="1" applyAlignment="1">
      <alignment horizontal="center" vertical="center"/>
    </xf>
    <xf numFmtId="0" fontId="2" fillId="2" borderId="91" xfId="0" applyFont="1" applyFill="1" applyBorder="1" applyAlignment="1">
      <alignment horizontal="center" vertical="center"/>
    </xf>
    <xf numFmtId="0" fontId="0" fillId="2" borderId="109" xfId="0" applyFill="1" applyBorder="1" applyAlignment="1">
      <alignment vertical="center"/>
    </xf>
    <xf numFmtId="0" fontId="0" fillId="2" borderId="109" xfId="0" applyFill="1" applyBorder="1" applyAlignment="1">
      <alignment horizontal="center" vertical="center"/>
    </xf>
    <xf numFmtId="0" fontId="5" fillId="0" borderId="0" xfId="0" applyFont="1" applyAlignment="1">
      <alignment horizontal="center" vertical="center"/>
    </xf>
    <xf numFmtId="0" fontId="12" fillId="0" borderId="0" xfId="2" applyAlignment="1">
      <alignment horizontal="center"/>
    </xf>
    <xf numFmtId="0" fontId="18" fillId="0" borderId="0" xfId="2" applyFont="1" applyAlignment="1">
      <alignment horizontal="center" vertical="center"/>
    </xf>
    <xf numFmtId="0" fontId="16" fillId="0" borderId="0" xfId="2" applyFont="1" applyAlignment="1">
      <alignment horizontal="center"/>
    </xf>
    <xf numFmtId="0" fontId="15" fillId="0" borderId="27" xfId="2" applyFont="1" applyBorder="1" applyAlignment="1">
      <alignment horizontal="center" vertical="center"/>
    </xf>
    <xf numFmtId="0" fontId="14" fillId="0" borderId="0" xfId="2" applyFont="1" applyAlignment="1">
      <alignment horizontal="center"/>
    </xf>
    <xf numFmtId="49" fontId="12" fillId="0" borderId="0" xfId="2" applyNumberFormat="1" applyAlignment="1">
      <alignment horizontal="center"/>
    </xf>
    <xf numFmtId="0" fontId="13" fillId="0" borderId="35" xfId="2" applyFont="1" applyBorder="1" applyAlignment="1">
      <alignment horizontal="left"/>
    </xf>
    <xf numFmtId="0" fontId="26" fillId="0" borderId="6" xfId="0" applyFont="1" applyBorder="1" applyAlignment="1">
      <alignment horizontal="left" vertical="center" wrapText="1"/>
    </xf>
    <xf numFmtId="0" fontId="27" fillId="0" borderId="6" xfId="0" applyFont="1" applyBorder="1" applyAlignment="1">
      <alignment horizontal="left" vertical="center" wrapText="1"/>
    </xf>
    <xf numFmtId="0" fontId="28" fillId="5" borderId="110" xfId="0" applyFont="1" applyFill="1" applyBorder="1" applyAlignment="1">
      <alignment horizontal="center" vertical="center"/>
    </xf>
    <xf numFmtId="0" fontId="28" fillId="5" borderId="91" xfId="0" applyFont="1" applyFill="1" applyBorder="1" applyAlignment="1">
      <alignment horizontal="center" vertical="center"/>
    </xf>
    <xf numFmtId="0" fontId="28" fillId="5" borderId="6" xfId="0" applyFont="1" applyFill="1" applyBorder="1" applyAlignment="1">
      <alignment horizontal="center" vertical="center"/>
    </xf>
    <xf numFmtId="0" fontId="28" fillId="5" borderId="15" xfId="0" applyFont="1" applyFill="1" applyBorder="1" applyAlignment="1">
      <alignment horizontal="center" vertical="center"/>
    </xf>
    <xf numFmtId="20" fontId="7" fillId="4" borderId="6" xfId="0" applyNumberFormat="1" applyFont="1" applyFill="1" applyBorder="1" applyAlignment="1">
      <alignment horizontal="center" vertical="center"/>
    </xf>
    <xf numFmtId="20" fontId="7" fillId="4" borderId="111" xfId="0" applyNumberFormat="1" applyFont="1" applyFill="1" applyBorder="1" applyAlignment="1">
      <alignment horizontal="center" vertical="center"/>
    </xf>
    <xf numFmtId="14" fontId="7" fillId="4" borderId="110" xfId="0" applyNumberFormat="1" applyFont="1" applyFill="1" applyBorder="1" applyAlignment="1">
      <alignment horizontal="center" vertical="center"/>
    </xf>
    <xf numFmtId="20" fontId="7" fillId="4" borderId="110" xfId="0" applyNumberFormat="1" applyFont="1" applyFill="1" applyBorder="1" applyAlignment="1">
      <alignment horizontal="center" vertical="center"/>
    </xf>
    <xf numFmtId="14" fontId="7" fillId="4" borderId="6" xfId="0" applyNumberFormat="1" applyFont="1" applyFill="1" applyBorder="1" applyAlignment="1">
      <alignment horizontal="center" vertical="center"/>
    </xf>
    <xf numFmtId="14" fontId="7" fillId="5" borderId="6" xfId="0" applyNumberFormat="1" applyFont="1" applyFill="1" applyBorder="1" applyAlignment="1">
      <alignment horizontal="center" vertical="center"/>
    </xf>
    <xf numFmtId="14" fontId="7" fillId="5" borderId="111" xfId="0" applyNumberFormat="1" applyFont="1" applyFill="1" applyBorder="1" applyAlignment="1">
      <alignment horizontal="center" vertical="center"/>
    </xf>
    <xf numFmtId="14" fontId="7" fillId="5" borderId="110" xfId="0" applyNumberFormat="1" applyFont="1" applyFill="1" applyBorder="1" applyAlignment="1">
      <alignment horizontal="center" vertical="center"/>
    </xf>
    <xf numFmtId="14" fontId="7" fillId="4" borderId="111" xfId="0" applyNumberFormat="1" applyFont="1" applyFill="1" applyBorder="1" applyAlignment="1">
      <alignment horizontal="center" vertical="center"/>
    </xf>
    <xf numFmtId="14" fontId="7" fillId="5" borderId="12" xfId="0" applyNumberFormat="1" applyFont="1" applyFill="1" applyBorder="1" applyAlignment="1">
      <alignment horizontal="center" vertical="center"/>
    </xf>
    <xf numFmtId="0" fontId="7" fillId="4" borderId="110" xfId="0" applyFont="1" applyFill="1" applyBorder="1" applyAlignment="1">
      <alignment horizontal="center" vertical="center"/>
    </xf>
    <xf numFmtId="49" fontId="7" fillId="4" borderId="110" xfId="0" applyNumberFormat="1" applyFont="1" applyFill="1" applyBorder="1" applyAlignment="1">
      <alignment horizontal="center" vertical="center"/>
    </xf>
    <xf numFmtId="0" fontId="7" fillId="4" borderId="6" xfId="0" applyFont="1" applyFill="1" applyBorder="1" applyAlignment="1">
      <alignment horizontal="center" vertical="center"/>
    </xf>
    <xf numFmtId="49" fontId="7" fillId="4" borderId="6" xfId="0" applyNumberFormat="1" applyFont="1" applyFill="1" applyBorder="1" applyAlignment="1">
      <alignment horizontal="center" vertical="center"/>
    </xf>
    <xf numFmtId="0" fontId="7" fillId="4" borderId="111" xfId="0" applyFont="1" applyFill="1" applyBorder="1" applyAlignment="1">
      <alignment horizontal="center" vertical="center"/>
    </xf>
    <xf numFmtId="49" fontId="7" fillId="4" borderId="111" xfId="0" applyNumberFormat="1" applyFont="1" applyFill="1" applyBorder="1" applyAlignment="1">
      <alignment horizontal="center" vertical="center"/>
    </xf>
    <xf numFmtId="0" fontId="7" fillId="5" borderId="110" xfId="0" applyFont="1" applyFill="1" applyBorder="1" applyAlignment="1">
      <alignment horizontal="center" vertical="center"/>
    </xf>
    <xf numFmtId="49" fontId="7" fillId="5" borderId="110" xfId="0" applyNumberFormat="1" applyFont="1" applyFill="1" applyBorder="1" applyAlignment="1">
      <alignment horizontal="center" vertical="center"/>
    </xf>
    <xf numFmtId="0" fontId="7" fillId="5" borderId="6" xfId="0" applyFont="1" applyFill="1" applyBorder="1" applyAlignment="1">
      <alignment horizontal="center" vertical="center"/>
    </xf>
    <xf numFmtId="49" fontId="7" fillId="5" borderId="6" xfId="0" applyNumberFormat="1" applyFont="1" applyFill="1" applyBorder="1" applyAlignment="1">
      <alignment horizontal="center" vertical="center"/>
    </xf>
    <xf numFmtId="14" fontId="7" fillId="14" borderId="110" xfId="0" applyNumberFormat="1" applyFont="1" applyFill="1" applyBorder="1" applyAlignment="1">
      <alignment horizontal="center" vertical="center"/>
    </xf>
    <xf numFmtId="0" fontId="7" fillId="14" borderId="110" xfId="0" applyFont="1" applyFill="1" applyBorder="1" applyAlignment="1">
      <alignment horizontal="center" vertical="center"/>
    </xf>
    <xf numFmtId="49" fontId="7" fillId="14" borderId="110" xfId="0" applyNumberFormat="1" applyFont="1" applyFill="1" applyBorder="1" applyAlignment="1">
      <alignment horizontal="center" vertical="center"/>
    </xf>
    <xf numFmtId="14" fontId="7" fillId="14" borderId="6" xfId="0" applyNumberFormat="1" applyFont="1" applyFill="1" applyBorder="1" applyAlignment="1">
      <alignment horizontal="center" vertical="center"/>
    </xf>
    <xf numFmtId="0" fontId="7" fillId="14" borderId="6" xfId="0" applyFont="1" applyFill="1" applyBorder="1" applyAlignment="1">
      <alignment horizontal="center" vertical="center"/>
    </xf>
    <xf numFmtId="49" fontId="7" fillId="14" borderId="6" xfId="0" applyNumberFormat="1" applyFont="1" applyFill="1" applyBorder="1" applyAlignment="1">
      <alignment horizontal="center" vertical="center"/>
    </xf>
    <xf numFmtId="0" fontId="28" fillId="14" borderId="110" xfId="0" applyFont="1" applyFill="1" applyBorder="1" applyAlignment="1">
      <alignment horizontal="center" vertical="center"/>
    </xf>
    <xf numFmtId="0" fontId="28" fillId="14" borderId="91" xfId="0" applyFont="1" applyFill="1" applyBorder="1" applyAlignment="1">
      <alignment horizontal="center" vertical="center"/>
    </xf>
    <xf numFmtId="20" fontId="7" fillId="14" borderId="110" xfId="0" applyNumberFormat="1" applyFont="1" applyFill="1" applyBorder="1" applyAlignment="1">
      <alignment horizontal="center" vertical="center"/>
    </xf>
    <xf numFmtId="0" fontId="28" fillId="14" borderId="6" xfId="0" applyFont="1" applyFill="1" applyBorder="1" applyAlignment="1">
      <alignment horizontal="center" vertical="center"/>
    </xf>
    <xf numFmtId="0" fontId="28" fillId="14" borderId="15" xfId="0" applyFont="1" applyFill="1" applyBorder="1" applyAlignment="1">
      <alignment horizontal="center" vertical="center"/>
    </xf>
    <xf numFmtId="20" fontId="7" fillId="14" borderId="6" xfId="0" applyNumberFormat="1" applyFont="1" applyFill="1" applyBorder="1" applyAlignment="1">
      <alignment horizontal="center" vertical="center"/>
    </xf>
    <xf numFmtId="14" fontId="7" fillId="14" borderId="111" xfId="0" applyNumberFormat="1" applyFont="1" applyFill="1" applyBorder="1" applyAlignment="1">
      <alignment horizontal="center" vertical="center"/>
    </xf>
    <xf numFmtId="20" fontId="7" fillId="14" borderId="111" xfId="0" applyNumberFormat="1" applyFont="1" applyFill="1" applyBorder="1" applyAlignment="1">
      <alignment horizontal="center" vertical="center"/>
    </xf>
    <xf numFmtId="0" fontId="7" fillId="14" borderId="111" xfId="0" applyFont="1" applyFill="1" applyBorder="1" applyAlignment="1">
      <alignment horizontal="center" vertical="center"/>
    </xf>
    <xf numFmtId="49" fontId="7" fillId="14" borderId="111" xfId="0" applyNumberFormat="1" applyFont="1" applyFill="1" applyBorder="1" applyAlignment="1">
      <alignment horizontal="center" vertical="center"/>
    </xf>
    <xf numFmtId="14" fontId="7" fillId="14" borderId="12" xfId="0" applyNumberFormat="1" applyFont="1" applyFill="1" applyBorder="1" applyAlignment="1">
      <alignment horizontal="center" vertical="center"/>
    </xf>
    <xf numFmtId="0" fontId="7" fillId="14" borderId="12" xfId="0" applyFont="1" applyFill="1" applyBorder="1" applyAlignment="1">
      <alignment horizontal="center" vertical="center"/>
    </xf>
    <xf numFmtId="49" fontId="7" fillId="14" borderId="12" xfId="0" applyNumberFormat="1" applyFont="1" applyFill="1" applyBorder="1" applyAlignment="1">
      <alignment horizontal="center" vertical="center"/>
    </xf>
    <xf numFmtId="0" fontId="7" fillId="5" borderId="111" xfId="0" applyFont="1" applyFill="1" applyBorder="1" applyAlignment="1">
      <alignment horizontal="center" vertical="center"/>
    </xf>
    <xf numFmtId="49" fontId="7" fillId="5" borderId="111" xfId="0" applyNumberFormat="1" applyFont="1" applyFill="1" applyBorder="1" applyAlignment="1">
      <alignment horizontal="center" vertical="center"/>
    </xf>
    <xf numFmtId="0" fontId="7" fillId="5" borderId="12" xfId="0" applyFont="1" applyFill="1" applyBorder="1" applyAlignment="1">
      <alignment horizontal="center" vertical="center"/>
    </xf>
    <xf numFmtId="49" fontId="7" fillId="5" borderId="12" xfId="0" applyNumberFormat="1" applyFont="1" applyFill="1" applyBorder="1" applyAlignment="1">
      <alignment horizontal="center" vertical="center"/>
    </xf>
    <xf numFmtId="0" fontId="7" fillId="4" borderId="82" xfId="0" applyFont="1" applyFill="1" applyBorder="1" applyAlignment="1">
      <alignment horizontal="center" vertical="center"/>
    </xf>
    <xf numFmtId="0" fontId="29" fillId="4" borderId="6" xfId="2" applyFont="1" applyFill="1" applyBorder="1" applyAlignment="1">
      <alignment horizontal="center"/>
    </xf>
    <xf numFmtId="0" fontId="29" fillId="4" borderId="111" xfId="2" applyFont="1" applyFill="1" applyBorder="1" applyAlignment="1">
      <alignment horizontal="center"/>
    </xf>
    <xf numFmtId="0" fontId="29" fillId="4" borderId="110" xfId="2" applyFont="1" applyFill="1" applyBorder="1" applyAlignment="1">
      <alignment horizontal="center"/>
    </xf>
    <xf numFmtId="0" fontId="29" fillId="14" borderId="6" xfId="2" applyFont="1" applyFill="1" applyBorder="1" applyAlignment="1">
      <alignment horizontal="center"/>
    </xf>
    <xf numFmtId="0" fontId="29" fillId="14" borderId="111" xfId="2" applyFont="1" applyFill="1" applyBorder="1" applyAlignment="1">
      <alignment horizontal="center"/>
    </xf>
    <xf numFmtId="0" fontId="28" fillId="4" borderId="6" xfId="0" applyFont="1" applyFill="1" applyBorder="1" applyAlignment="1">
      <alignment horizontal="center" vertical="center"/>
    </xf>
    <xf numFmtId="0" fontId="28" fillId="4" borderId="111" xfId="0" applyFont="1" applyFill="1" applyBorder="1" applyAlignment="1">
      <alignment horizontal="center" vertical="center"/>
    </xf>
    <xf numFmtId="0" fontId="28" fillId="4" borderId="110" xfId="0" applyFont="1" applyFill="1" applyBorder="1" applyAlignment="1">
      <alignment horizontal="center" vertical="center"/>
    </xf>
    <xf numFmtId="0" fontId="28" fillId="14" borderId="111" xfId="0" applyFont="1" applyFill="1" applyBorder="1" applyAlignment="1">
      <alignment horizontal="center" vertical="center"/>
    </xf>
    <xf numFmtId="0" fontId="28" fillId="4" borderId="15" xfId="0" applyFont="1" applyFill="1" applyBorder="1" applyAlignment="1">
      <alignment horizontal="center" vertical="center"/>
    </xf>
    <xf numFmtId="0" fontId="28" fillId="4" borderId="112" xfId="0" applyFont="1" applyFill="1" applyBorder="1" applyAlignment="1">
      <alignment horizontal="center" vertical="center"/>
    </xf>
    <xf numFmtId="0" fontId="28" fillId="14" borderId="112" xfId="0" applyFont="1" applyFill="1" applyBorder="1" applyAlignment="1">
      <alignment horizontal="center" vertical="center"/>
    </xf>
    <xf numFmtId="0" fontId="28" fillId="4" borderId="91" xfId="0" applyFont="1" applyFill="1" applyBorder="1" applyAlignment="1">
      <alignment horizontal="center" vertical="center"/>
    </xf>
    <xf numFmtId="0" fontId="28" fillId="14" borderId="12" xfId="0" applyFont="1" applyFill="1" applyBorder="1" applyAlignment="1">
      <alignment horizontal="center" vertical="center"/>
    </xf>
    <xf numFmtId="0" fontId="28" fillId="14" borderId="114" xfId="0" applyFont="1" applyFill="1" applyBorder="1" applyAlignment="1">
      <alignment horizontal="center" vertical="center"/>
    </xf>
    <xf numFmtId="0" fontId="28" fillId="5" borderId="111" xfId="0" applyFont="1" applyFill="1" applyBorder="1" applyAlignment="1">
      <alignment horizontal="center" vertical="center"/>
    </xf>
    <xf numFmtId="0" fontId="28" fillId="5" borderId="112" xfId="0" applyFont="1" applyFill="1" applyBorder="1" applyAlignment="1">
      <alignment horizontal="center" vertical="center"/>
    </xf>
    <xf numFmtId="0" fontId="28" fillId="5" borderId="12" xfId="0" applyFont="1" applyFill="1" applyBorder="1" applyAlignment="1">
      <alignment horizontal="center" vertical="center"/>
    </xf>
    <xf numFmtId="0" fontId="28" fillId="5" borderId="114" xfId="0" applyFont="1" applyFill="1" applyBorder="1" applyAlignment="1">
      <alignment horizontal="center" vertical="center"/>
    </xf>
    <xf numFmtId="0" fontId="28" fillId="4" borderId="82" xfId="0" applyFont="1" applyFill="1" applyBorder="1" applyAlignment="1">
      <alignment horizontal="center" vertical="center"/>
    </xf>
    <xf numFmtId="14" fontId="7" fillId="4" borderId="82" xfId="0" applyNumberFormat="1" applyFont="1" applyFill="1" applyBorder="1" applyAlignment="1">
      <alignment horizontal="center" vertical="center"/>
    </xf>
    <xf numFmtId="20" fontId="7" fillId="4" borderId="82" xfId="0" applyNumberFormat="1" applyFont="1" applyFill="1" applyBorder="1" applyAlignment="1">
      <alignment horizontal="center" vertical="center"/>
    </xf>
    <xf numFmtId="49" fontId="7" fillId="4" borderId="82" xfId="0" applyNumberFormat="1" applyFont="1" applyFill="1" applyBorder="1" applyAlignment="1">
      <alignment horizontal="center" vertical="center"/>
    </xf>
    <xf numFmtId="0" fontId="28" fillId="4" borderId="55" xfId="0" applyFont="1" applyFill="1" applyBorder="1" applyAlignment="1">
      <alignment horizontal="center" vertical="center"/>
    </xf>
    <xf numFmtId="0" fontId="0" fillId="0" borderId="113" xfId="0" applyBorder="1" applyAlignment="1">
      <alignment horizontal="center" vertical="center"/>
    </xf>
    <xf numFmtId="0" fontId="0" fillId="0" borderId="12" xfId="0" applyBorder="1" applyAlignment="1">
      <alignment horizontal="center" vertical="center"/>
    </xf>
    <xf numFmtId="0" fontId="1" fillId="0" borderId="12" xfId="0" applyFont="1" applyBorder="1" applyAlignment="1">
      <alignment horizontal="center" vertical="center" wrapText="1"/>
    </xf>
    <xf numFmtId="0" fontId="1" fillId="0" borderId="114" xfId="0" applyFont="1" applyBorder="1" applyAlignment="1">
      <alignment horizontal="center" vertical="center" wrapText="1"/>
    </xf>
    <xf numFmtId="20" fontId="7" fillId="14" borderId="12" xfId="0" applyNumberFormat="1" applyFont="1" applyFill="1" applyBorder="1" applyAlignment="1">
      <alignment horizontal="center" vertical="center"/>
    </xf>
    <xf numFmtId="20" fontId="7" fillId="14" borderId="82" xfId="0" applyNumberFormat="1" applyFont="1" applyFill="1" applyBorder="1" applyAlignment="1">
      <alignment horizontal="center" vertical="center"/>
    </xf>
    <xf numFmtId="20" fontId="17" fillId="0" borderId="1" xfId="2" applyNumberFormat="1" applyFont="1" applyBorder="1" applyAlignment="1">
      <alignment horizontal="center"/>
    </xf>
    <xf numFmtId="0" fontId="25" fillId="3" borderId="11" xfId="0" applyFont="1" applyFill="1" applyBorder="1" applyAlignment="1">
      <alignment vertical="center"/>
    </xf>
    <xf numFmtId="0" fontId="25" fillId="3" borderId="5" xfId="0" applyFont="1" applyFill="1" applyBorder="1" applyAlignment="1">
      <alignment vertical="center"/>
    </xf>
    <xf numFmtId="0" fontId="25" fillId="3" borderId="7" xfId="0" applyFont="1" applyFill="1" applyBorder="1" applyAlignment="1">
      <alignment vertical="center"/>
    </xf>
    <xf numFmtId="0" fontId="25" fillId="3" borderId="31" xfId="0" applyFont="1" applyFill="1" applyBorder="1" applyAlignment="1">
      <alignment vertical="center"/>
    </xf>
    <xf numFmtId="0" fontId="25" fillId="3" borderId="30" xfId="0" applyFont="1" applyFill="1" applyBorder="1" applyAlignment="1">
      <alignment vertical="center"/>
    </xf>
    <xf numFmtId="0" fontId="25" fillId="3" borderId="13" xfId="0" applyFont="1" applyFill="1" applyBorder="1" applyAlignment="1">
      <alignment vertical="center"/>
    </xf>
    <xf numFmtId="0" fontId="30" fillId="4" borderId="6" xfId="2" applyFont="1" applyFill="1" applyBorder="1" applyAlignment="1">
      <alignment horizontal="center"/>
    </xf>
    <xf numFmtId="0" fontId="30" fillId="4" borderId="110" xfId="2" applyFont="1" applyFill="1" applyBorder="1" applyAlignment="1">
      <alignment horizontal="center"/>
    </xf>
    <xf numFmtId="0" fontId="31" fillId="4" borderId="6" xfId="0" applyFont="1" applyFill="1" applyBorder="1" applyAlignment="1">
      <alignment horizontal="center" vertical="center"/>
    </xf>
    <xf numFmtId="0" fontId="31" fillId="4" borderId="82" xfId="0" applyFont="1" applyFill="1" applyBorder="1" applyAlignment="1">
      <alignment horizontal="center" vertical="center"/>
    </xf>
    <xf numFmtId="0" fontId="31" fillId="4" borderId="110" xfId="0" applyFont="1" applyFill="1" applyBorder="1" applyAlignment="1">
      <alignment horizontal="center" vertical="center"/>
    </xf>
    <xf numFmtId="0" fontId="31" fillId="4" borderId="111" xfId="0" applyFont="1" applyFill="1" applyBorder="1" applyAlignment="1">
      <alignment horizontal="center" vertical="center"/>
    </xf>
    <xf numFmtId="0" fontId="17" fillId="7" borderId="1" xfId="2" applyFont="1" applyFill="1" applyBorder="1" applyAlignment="1">
      <alignment horizontal="center"/>
    </xf>
    <xf numFmtId="0" fontId="17" fillId="7" borderId="23" xfId="2" applyFont="1" applyFill="1" applyBorder="1" applyAlignment="1">
      <alignment horizontal="center"/>
    </xf>
    <xf numFmtId="0" fontId="19" fillId="15" borderId="0" xfId="2" applyFont="1" applyFill="1"/>
    <xf numFmtId="0" fontId="17" fillId="15" borderId="0" xfId="2" applyFont="1" applyFill="1"/>
    <xf numFmtId="0" fontId="17" fillId="0" borderId="33" xfId="2" applyFont="1" applyBorder="1" applyAlignment="1">
      <alignment horizontal="center"/>
    </xf>
    <xf numFmtId="0" fontId="31" fillId="0" borderId="1" xfId="0" applyFont="1" applyBorder="1" applyAlignment="1">
      <alignment horizontal="center"/>
    </xf>
    <xf numFmtId="0" fontId="17" fillId="16" borderId="82" xfId="2" applyFont="1" applyFill="1" applyBorder="1" applyAlignment="1">
      <alignment horizontal="center" vertical="center"/>
    </xf>
    <xf numFmtId="0" fontId="17" fillId="16" borderId="82" xfId="2" applyFont="1" applyFill="1" applyBorder="1" applyAlignment="1">
      <alignment horizontal="center"/>
    </xf>
    <xf numFmtId="0" fontId="17" fillId="16" borderId="6" xfId="2" applyFont="1" applyFill="1" applyBorder="1" applyAlignment="1">
      <alignment horizontal="center" vertical="center"/>
    </xf>
    <xf numFmtId="0" fontId="17" fillId="16" borderId="6" xfId="2" applyFont="1" applyFill="1" applyBorder="1" applyAlignment="1">
      <alignment horizontal="center"/>
    </xf>
    <xf numFmtId="0" fontId="17" fillId="7" borderId="81" xfId="2" applyFont="1" applyFill="1" applyBorder="1" applyAlignment="1">
      <alignment horizontal="center"/>
    </xf>
    <xf numFmtId="0" fontId="33" fillId="4" borderId="6" xfId="0" applyFont="1" applyFill="1" applyBorder="1" applyAlignment="1">
      <alignment horizontal="center" vertical="center"/>
    </xf>
    <xf numFmtId="0" fontId="31" fillId="0" borderId="0" xfId="0" applyFont="1"/>
    <xf numFmtId="0" fontId="31" fillId="0" borderId="0" xfId="0" applyFont="1" applyAlignment="1">
      <alignment horizontal="center" vertical="center"/>
    </xf>
    <xf numFmtId="0" fontId="30" fillId="0" borderId="0" xfId="2" applyFont="1" applyAlignment="1">
      <alignment horizontal="center"/>
    </xf>
    <xf numFmtId="0" fontId="30" fillId="4" borderId="111" xfId="2" applyFont="1" applyFill="1" applyBorder="1" applyAlignment="1">
      <alignment horizontal="center"/>
    </xf>
    <xf numFmtId="0" fontId="34" fillId="0" borderId="0" xfId="2" applyFont="1"/>
    <xf numFmtId="0" fontId="17" fillId="7" borderId="9" xfId="2" applyFont="1" applyFill="1" applyBorder="1" applyAlignment="1">
      <alignment horizontal="center"/>
    </xf>
    <xf numFmtId="0" fontId="32" fillId="3" borderId="5" xfId="0" applyFont="1" applyFill="1" applyBorder="1" applyAlignment="1">
      <alignment vertical="center"/>
    </xf>
    <xf numFmtId="0" fontId="32" fillId="3" borderId="30" xfId="0" applyFont="1" applyFill="1" applyBorder="1" applyAlignment="1">
      <alignment vertical="center"/>
    </xf>
    <xf numFmtId="0" fontId="32" fillId="0" borderId="11" xfId="0" applyFont="1" applyBorder="1" applyAlignment="1">
      <alignment horizontal="center" vertical="center"/>
    </xf>
    <xf numFmtId="0" fontId="32" fillId="0" borderId="7" xfId="0" applyFont="1" applyBorder="1" applyAlignment="1">
      <alignment horizontal="center" vertical="center"/>
    </xf>
    <xf numFmtId="0" fontId="32" fillId="4" borderId="113" xfId="0" applyFont="1" applyFill="1" applyBorder="1" applyAlignment="1">
      <alignment vertical="center"/>
    </xf>
    <xf numFmtId="0" fontId="32" fillId="4" borderId="115" xfId="0" applyFont="1" applyFill="1" applyBorder="1" applyAlignment="1">
      <alignment vertical="center"/>
    </xf>
    <xf numFmtId="0" fontId="32" fillId="0" borderId="115" xfId="0" applyFont="1" applyBorder="1" applyAlignment="1">
      <alignment vertical="center"/>
    </xf>
    <xf numFmtId="0" fontId="32" fillId="4" borderId="12" xfId="0" applyFont="1" applyFill="1" applyBorder="1" applyAlignment="1">
      <alignment vertical="center"/>
    </xf>
    <xf numFmtId="0" fontId="32" fillId="0" borderId="0" xfId="0" applyFont="1" applyAlignment="1">
      <alignment horizontal="center" vertical="center"/>
    </xf>
    <xf numFmtId="0" fontId="32" fillId="0" borderId="2" xfId="0" applyFont="1" applyBorder="1" applyAlignment="1">
      <alignment horizontal="center" vertical="center"/>
    </xf>
    <xf numFmtId="14" fontId="32" fillId="4" borderId="6" xfId="0" applyNumberFormat="1" applyFont="1" applyFill="1" applyBorder="1" applyAlignment="1">
      <alignment horizontal="center" vertical="center"/>
    </xf>
    <xf numFmtId="14" fontId="32" fillId="4" borderId="111" xfId="0" applyNumberFormat="1" applyFont="1" applyFill="1" applyBorder="1" applyAlignment="1">
      <alignment horizontal="center" vertical="center"/>
    </xf>
    <xf numFmtId="14" fontId="32" fillId="4" borderId="110" xfId="0" applyNumberFormat="1" applyFont="1" applyFill="1" applyBorder="1" applyAlignment="1">
      <alignment horizontal="center" vertical="center"/>
    </xf>
    <xf numFmtId="14" fontId="32" fillId="4" borderId="82" xfId="0" applyNumberFormat="1" applyFont="1" applyFill="1" applyBorder="1" applyAlignment="1">
      <alignment horizontal="center" vertical="center"/>
    </xf>
    <xf numFmtId="0" fontId="32" fillId="15" borderId="119" xfId="0" applyFont="1" applyFill="1" applyBorder="1" applyAlignment="1">
      <alignment vertical="center"/>
    </xf>
    <xf numFmtId="0" fontId="31" fillId="15" borderId="110" xfId="0" applyFont="1" applyFill="1" applyBorder="1" applyAlignment="1">
      <alignment horizontal="center" vertical="center"/>
    </xf>
    <xf numFmtId="14" fontId="32" fillId="15" borderId="110" xfId="0" applyNumberFormat="1" applyFont="1" applyFill="1" applyBorder="1" applyAlignment="1">
      <alignment horizontal="center" vertical="center"/>
    </xf>
    <xf numFmtId="0" fontId="31" fillId="15" borderId="6" xfId="0" applyFont="1" applyFill="1" applyBorder="1" applyAlignment="1">
      <alignment horizontal="center" vertical="center"/>
    </xf>
    <xf numFmtId="14" fontId="32" fillId="15" borderId="6" xfId="0" applyNumberFormat="1" applyFont="1" applyFill="1" applyBorder="1" applyAlignment="1">
      <alignment horizontal="center" vertical="center"/>
    </xf>
    <xf numFmtId="0" fontId="32" fillId="15" borderId="115" xfId="0" applyFont="1" applyFill="1" applyBorder="1" applyAlignment="1">
      <alignment vertical="center"/>
    </xf>
    <xf numFmtId="0" fontId="31" fillId="15" borderId="111" xfId="0" applyFont="1" applyFill="1" applyBorder="1" applyAlignment="1">
      <alignment horizontal="center" vertical="center"/>
    </xf>
    <xf numFmtId="14" fontId="32" fillId="15" borderId="111" xfId="0" applyNumberFormat="1" applyFont="1" applyFill="1" applyBorder="1" applyAlignment="1">
      <alignment horizontal="center" vertical="center"/>
    </xf>
    <xf numFmtId="0" fontId="31" fillId="15" borderId="12" xfId="0" applyFont="1" applyFill="1" applyBorder="1" applyAlignment="1">
      <alignment horizontal="center" vertical="center"/>
    </xf>
    <xf numFmtId="14" fontId="32" fillId="15" borderId="12" xfId="0" applyNumberFormat="1" applyFont="1" applyFill="1" applyBorder="1" applyAlignment="1">
      <alignment horizontal="center" vertical="center"/>
    </xf>
    <xf numFmtId="0" fontId="32" fillId="15" borderId="113" xfId="0" applyFont="1" applyFill="1" applyBorder="1" applyAlignment="1">
      <alignment vertical="center"/>
    </xf>
    <xf numFmtId="0" fontId="30" fillId="15" borderId="6" xfId="2" applyFont="1" applyFill="1" applyBorder="1" applyAlignment="1">
      <alignment horizontal="center"/>
    </xf>
    <xf numFmtId="0" fontId="30" fillId="15" borderId="111" xfId="2" applyFont="1" applyFill="1" applyBorder="1" applyAlignment="1">
      <alignment horizontal="center"/>
    </xf>
    <xf numFmtId="0" fontId="31" fillId="4" borderId="6" xfId="0" applyFont="1" applyFill="1" applyBorder="1" applyAlignment="1">
      <alignment horizontal="left" vertical="center"/>
    </xf>
    <xf numFmtId="14" fontId="31" fillId="0" borderId="0" xfId="0" applyNumberFormat="1" applyFont="1"/>
    <xf numFmtId="0" fontId="17" fillId="0" borderId="4" xfId="0" applyFont="1" applyBorder="1" applyAlignment="1">
      <alignment horizontal="center"/>
    </xf>
    <xf numFmtId="0" fontId="17" fillId="0" borderId="23" xfId="0" applyFont="1" applyBorder="1" applyAlignment="1">
      <alignment horizontal="center"/>
    </xf>
    <xf numFmtId="0" fontId="17" fillId="0" borderId="1" xfId="0" applyFont="1" applyBorder="1" applyAlignment="1">
      <alignment horizontal="center"/>
    </xf>
    <xf numFmtId="0" fontId="13" fillId="0" borderId="0" xfId="2" applyFont="1" applyAlignment="1">
      <alignment vertical="center"/>
    </xf>
    <xf numFmtId="0" fontId="35" fillId="0" borderId="15" xfId="2" applyFont="1" applyBorder="1" applyAlignment="1">
      <alignment horizontal="center" vertical="center"/>
    </xf>
    <xf numFmtId="0" fontId="32" fillId="7" borderId="12" xfId="0" applyFont="1" applyFill="1" applyBorder="1" applyAlignment="1">
      <alignment horizontal="center" vertical="center"/>
    </xf>
    <xf numFmtId="0" fontId="0" fillId="0" borderId="14" xfId="0" applyBorder="1" applyAlignment="1">
      <alignment horizontal="center" vertical="center"/>
    </xf>
    <xf numFmtId="0" fontId="0" fillId="2" borderId="14" xfId="0" applyFill="1" applyBorder="1" applyAlignment="1">
      <alignment horizontal="center" vertical="center"/>
    </xf>
    <xf numFmtId="0" fontId="0" fillId="2" borderId="109" xfId="0" applyFill="1" applyBorder="1" applyAlignment="1">
      <alignment horizontal="center" vertical="center"/>
    </xf>
    <xf numFmtId="0" fontId="0" fillId="2" borderId="113" xfId="0" applyFill="1" applyBorder="1" applyAlignment="1">
      <alignment horizontal="center" vertical="center"/>
    </xf>
    <xf numFmtId="0" fontId="0" fillId="2" borderId="108" xfId="0" applyFill="1" applyBorder="1" applyAlignment="1">
      <alignment horizontal="center" vertical="center"/>
    </xf>
    <xf numFmtId="0" fontId="0" fillId="2" borderId="65" xfId="0" applyFill="1" applyBorder="1" applyAlignment="1">
      <alignment horizontal="center" vertical="center"/>
    </xf>
    <xf numFmtId="0" fontId="5" fillId="0" borderId="30" xfId="0" applyFont="1" applyBorder="1" applyAlignment="1">
      <alignment horizontal="center" vertical="center"/>
    </xf>
    <xf numFmtId="0" fontId="5" fillId="0" borderId="0" xfId="0" applyFont="1" applyAlignment="1">
      <alignment horizontal="center" vertical="center"/>
    </xf>
    <xf numFmtId="0" fontId="2" fillId="2" borderId="107" xfId="0" applyFont="1" applyFill="1" applyBorder="1" applyAlignment="1">
      <alignment horizontal="center" vertical="center"/>
    </xf>
    <xf numFmtId="0" fontId="2" fillId="2" borderId="110"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8" xfId="0" applyFont="1" applyFill="1" applyBorder="1" applyAlignment="1">
      <alignment horizontal="center" vertical="center"/>
    </xf>
    <xf numFmtId="0" fontId="0" fillId="0" borderId="109" xfId="0" applyBorder="1" applyAlignment="1">
      <alignment horizontal="center" vertical="center"/>
    </xf>
    <xf numFmtId="0" fontId="0" fillId="7" borderId="14" xfId="0" applyFill="1" applyBorder="1" applyAlignment="1">
      <alignment horizontal="center" vertical="center"/>
    </xf>
    <xf numFmtId="0" fontId="0" fillId="0" borderId="107" xfId="0" applyBorder="1" applyAlignment="1">
      <alignment horizontal="center" vertical="center"/>
    </xf>
    <xf numFmtId="0" fontId="6" fillId="0" borderId="30" xfId="0" applyFont="1" applyBorder="1" applyAlignment="1">
      <alignment horizontal="center" vertical="center"/>
    </xf>
    <xf numFmtId="0" fontId="6" fillId="0" borderId="0" xfId="0" applyFont="1" applyAlignment="1">
      <alignment horizontal="center" vertical="center"/>
    </xf>
    <xf numFmtId="0" fontId="2" fillId="2" borderId="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9" xfId="0" applyFont="1" applyFill="1" applyBorder="1" applyAlignment="1">
      <alignment horizontal="center" vertical="center"/>
    </xf>
    <xf numFmtId="0" fontId="3" fillId="2" borderId="107" xfId="0" applyFont="1" applyFill="1" applyBorder="1" applyAlignment="1">
      <alignment horizontal="center" vertical="center"/>
    </xf>
    <xf numFmtId="0" fontId="3" fillId="2" borderId="110" xfId="0" applyFont="1" applyFill="1" applyBorder="1" applyAlignment="1">
      <alignment horizontal="center" vertical="center"/>
    </xf>
    <xf numFmtId="0" fontId="3" fillId="2" borderId="91" xfId="0" applyFont="1" applyFill="1" applyBorder="1" applyAlignment="1">
      <alignment horizontal="center" vertical="center"/>
    </xf>
    <xf numFmtId="0" fontId="7" fillId="14" borderId="115" xfId="0" applyFont="1" applyFill="1" applyBorder="1" applyAlignment="1">
      <alignment horizontal="center" vertical="center"/>
    </xf>
    <xf numFmtId="0" fontId="7" fillId="14" borderId="108" xfId="0" applyFont="1" applyFill="1" applyBorder="1" applyAlignment="1">
      <alignment horizontal="center" vertical="center"/>
    </xf>
    <xf numFmtId="0" fontId="7" fillId="14" borderId="104" xfId="0" applyFont="1" applyFill="1" applyBorder="1" applyAlignment="1">
      <alignment horizontal="center" vertical="center"/>
    </xf>
    <xf numFmtId="0" fontId="7" fillId="4" borderId="115" xfId="0" applyFont="1" applyFill="1" applyBorder="1" applyAlignment="1">
      <alignment horizontal="center" vertical="center"/>
    </xf>
    <xf numFmtId="0" fontId="7" fillId="4" borderId="108" xfId="0" applyFont="1" applyFill="1" applyBorder="1" applyAlignment="1">
      <alignment horizontal="center" vertical="center"/>
    </xf>
    <xf numFmtId="0" fontId="7" fillId="4" borderId="104" xfId="0" applyFont="1" applyFill="1" applyBorder="1" applyAlignment="1">
      <alignment horizontal="center" vertical="center"/>
    </xf>
    <xf numFmtId="0" fontId="7" fillId="5" borderId="115" xfId="0" applyFont="1" applyFill="1" applyBorder="1" applyAlignment="1">
      <alignment horizontal="center" vertical="center"/>
    </xf>
    <xf numFmtId="0" fontId="7" fillId="5" borderId="108" xfId="0" applyFont="1" applyFill="1" applyBorder="1" applyAlignment="1">
      <alignment horizontal="center" vertical="center"/>
    </xf>
    <xf numFmtId="0" fontId="7" fillId="5" borderId="104" xfId="0" applyFont="1" applyFill="1" applyBorder="1" applyAlignment="1">
      <alignment horizontal="center" vertical="center"/>
    </xf>
    <xf numFmtId="0" fontId="7" fillId="5" borderId="119" xfId="0" applyFont="1" applyFill="1" applyBorder="1" applyAlignment="1">
      <alignment horizontal="center" vertical="center"/>
    </xf>
    <xf numFmtId="0" fontId="7" fillId="5" borderId="87" xfId="0" applyFont="1" applyFill="1" applyBorder="1" applyAlignment="1">
      <alignment horizontal="center" vertical="center"/>
    </xf>
    <xf numFmtId="0" fontId="7" fillId="5" borderId="82"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87" xfId="0" applyFont="1" applyFill="1" applyBorder="1" applyAlignment="1">
      <alignment horizontal="center" vertical="center"/>
    </xf>
    <xf numFmtId="0" fontId="7" fillId="4" borderId="118" xfId="0" applyFont="1" applyFill="1" applyBorder="1" applyAlignment="1">
      <alignment horizontal="center" vertical="center"/>
    </xf>
    <xf numFmtId="0" fontId="24" fillId="3" borderId="115" xfId="0" applyFont="1" applyFill="1" applyBorder="1" applyAlignment="1">
      <alignment horizontal="center" vertical="center" textRotation="90"/>
    </xf>
    <xf numFmtId="0" fontId="24" fillId="3" borderId="108" xfId="0" applyFont="1" applyFill="1" applyBorder="1" applyAlignment="1">
      <alignment horizontal="center" vertical="center" textRotation="90"/>
    </xf>
    <xf numFmtId="0" fontId="24" fillId="3" borderId="104" xfId="0" applyFont="1" applyFill="1" applyBorder="1" applyAlignment="1">
      <alignment horizontal="center" vertical="center" textRotation="90"/>
    </xf>
    <xf numFmtId="0" fontId="7" fillId="0" borderId="115" xfId="0" applyFont="1" applyBorder="1" applyAlignment="1">
      <alignment horizontal="center" vertical="center"/>
    </xf>
    <xf numFmtId="0" fontId="7" fillId="0" borderId="104" xfId="0" applyFont="1" applyBorder="1" applyAlignment="1">
      <alignment horizontal="center" vertical="center"/>
    </xf>
    <xf numFmtId="0" fontId="24" fillId="3" borderId="2" xfId="0" applyFont="1" applyFill="1" applyBorder="1" applyAlignment="1">
      <alignment horizontal="center" vertical="center" textRotation="90"/>
    </xf>
    <xf numFmtId="0" fontId="24" fillId="3" borderId="3" xfId="0" applyFont="1" applyFill="1" applyBorder="1" applyAlignment="1">
      <alignment horizontal="center" vertical="center" textRotation="90"/>
    </xf>
    <xf numFmtId="0" fontId="24" fillId="3" borderId="4" xfId="0" applyFont="1" applyFill="1" applyBorder="1" applyAlignment="1">
      <alignment horizontal="center" vertical="center" textRotation="90"/>
    </xf>
    <xf numFmtId="0" fontId="7" fillId="14" borderId="65" xfId="0" applyFont="1" applyFill="1" applyBorder="1" applyAlignment="1">
      <alignment horizontal="center" vertical="center"/>
    </xf>
    <xf numFmtId="0" fontId="7" fillId="4" borderId="113" xfId="0" applyFont="1" applyFill="1" applyBorder="1" applyAlignment="1">
      <alignment horizontal="center" vertical="center"/>
    </xf>
    <xf numFmtId="0" fontId="7" fillId="14" borderId="113" xfId="0" applyFont="1" applyFill="1" applyBorder="1" applyAlignment="1">
      <alignment horizontal="center" vertical="center"/>
    </xf>
    <xf numFmtId="0" fontId="7" fillId="14" borderId="117" xfId="0" applyFont="1" applyFill="1" applyBorder="1" applyAlignment="1">
      <alignment horizontal="center" vertical="center"/>
    </xf>
    <xf numFmtId="0" fontId="7" fillId="14" borderId="116" xfId="0" applyFont="1" applyFill="1" applyBorder="1" applyAlignment="1">
      <alignment horizontal="center" vertical="center"/>
    </xf>
    <xf numFmtId="0" fontId="7" fillId="14" borderId="55" xfId="0" applyFont="1" applyFill="1" applyBorder="1" applyAlignment="1">
      <alignment horizontal="center" vertical="center"/>
    </xf>
    <xf numFmtId="0" fontId="7" fillId="14" borderId="114" xfId="0" applyFont="1" applyFill="1" applyBorder="1" applyAlignment="1">
      <alignment horizontal="center" vertical="center"/>
    </xf>
    <xf numFmtId="0" fontId="7" fillId="14" borderId="97" xfId="0" applyFont="1" applyFill="1" applyBorder="1" applyAlignment="1">
      <alignment horizontal="center" vertical="center"/>
    </xf>
    <xf numFmtId="0" fontId="7" fillId="4" borderId="117" xfId="0" applyFont="1" applyFill="1" applyBorder="1" applyAlignment="1">
      <alignment horizontal="center" vertical="center"/>
    </xf>
    <xf numFmtId="0" fontId="7" fillId="4" borderId="116" xfId="0" applyFont="1" applyFill="1" applyBorder="1" applyAlignment="1">
      <alignment horizontal="center" vertical="center"/>
    </xf>
    <xf numFmtId="0" fontId="7" fillId="4" borderId="55"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114" xfId="0" applyFont="1" applyFill="1" applyBorder="1" applyAlignment="1">
      <alignment horizontal="center" vertical="center"/>
    </xf>
    <xf numFmtId="0" fontId="7" fillId="4" borderId="97" xfId="0" applyFont="1" applyFill="1" applyBorder="1" applyAlignment="1">
      <alignment horizontal="center" vertical="center"/>
    </xf>
    <xf numFmtId="0" fontId="15" fillId="0" borderId="90" xfId="2" applyFont="1" applyBorder="1" applyAlignment="1">
      <alignment horizontal="center" vertical="center"/>
    </xf>
    <xf numFmtId="0" fontId="15" fillId="0" borderId="92" xfId="2" applyFont="1" applyBorder="1" applyAlignment="1">
      <alignment horizontal="center" vertical="center"/>
    </xf>
    <xf numFmtId="0" fontId="15" fillId="0" borderId="95" xfId="2" applyFont="1" applyBorder="1" applyAlignment="1">
      <alignment horizontal="center" vertical="center" textRotation="90"/>
    </xf>
    <xf numFmtId="0" fontId="15" fillId="0" borderId="91" xfId="2" applyFont="1" applyBorder="1" applyAlignment="1">
      <alignment horizontal="center" vertical="center" textRotation="90"/>
    </xf>
    <xf numFmtId="0" fontId="15" fillId="0" borderId="37" xfId="2" applyFont="1" applyBorder="1" applyAlignment="1">
      <alignment horizontal="center" vertical="center"/>
    </xf>
    <xf numFmtId="0" fontId="15" fillId="0" borderId="39" xfId="2" applyFont="1" applyBorder="1" applyAlignment="1">
      <alignment horizontal="center" vertical="center"/>
    </xf>
    <xf numFmtId="0" fontId="15" fillId="0" borderId="43" xfId="2" applyFont="1" applyBorder="1" applyAlignment="1">
      <alignment horizontal="center" vertical="center" textRotation="90"/>
    </xf>
    <xf numFmtId="0" fontId="15" fillId="0" borderId="44" xfId="2" applyFont="1" applyBorder="1" applyAlignment="1">
      <alignment horizontal="center" vertical="center" textRotation="90"/>
    </xf>
    <xf numFmtId="49" fontId="13" fillId="0" borderId="0" xfId="2" applyNumberFormat="1" applyFont="1" applyAlignment="1">
      <alignment horizontal="center" vertical="center" textRotation="90" wrapText="1"/>
    </xf>
    <xf numFmtId="49" fontId="13" fillId="0" borderId="0" xfId="2" applyNumberFormat="1" applyFont="1" applyAlignment="1">
      <alignment horizontal="center" vertical="center" textRotation="90"/>
    </xf>
    <xf numFmtId="0" fontId="18" fillId="0" borderId="24" xfId="2" applyFont="1" applyBorder="1" applyAlignment="1">
      <alignment horizontal="center" vertical="center"/>
    </xf>
    <xf numFmtId="0" fontId="18" fillId="0" borderId="33" xfId="2" applyFont="1" applyBorder="1" applyAlignment="1">
      <alignment horizontal="center" vertical="center"/>
    </xf>
    <xf numFmtId="49" fontId="13" fillId="11" borderId="0" xfId="2" applyNumberFormat="1" applyFont="1" applyFill="1" applyAlignment="1">
      <alignment horizontal="center" vertical="center" textRotation="90" wrapText="1"/>
    </xf>
    <xf numFmtId="49" fontId="13" fillId="11" borderId="0" xfId="2" applyNumberFormat="1" applyFont="1" applyFill="1" applyAlignment="1">
      <alignment horizontal="center" vertical="center" textRotation="90"/>
    </xf>
    <xf numFmtId="0" fontId="17" fillId="0" borderId="29" xfId="2" applyFont="1" applyBorder="1" applyAlignment="1">
      <alignment horizontal="center"/>
    </xf>
    <xf numFmtId="0" fontId="17" fillId="0" borderId="9" xfId="2" applyFont="1" applyBorder="1" applyAlignment="1">
      <alignment horizontal="center"/>
    </xf>
    <xf numFmtId="0" fontId="17" fillId="0" borderId="30" xfId="2" applyFont="1" applyBorder="1" applyAlignment="1">
      <alignment horizontal="center"/>
    </xf>
    <xf numFmtId="0" fontId="17" fillId="0" borderId="13" xfId="2" applyFont="1" applyBorder="1" applyAlignment="1">
      <alignment horizontal="center"/>
    </xf>
    <xf numFmtId="0" fontId="17" fillId="0" borderId="79" xfId="2" applyFont="1" applyBorder="1" applyAlignment="1">
      <alignment horizontal="center"/>
    </xf>
    <xf numFmtId="0" fontId="17" fillId="0" borderId="80" xfId="2" applyFont="1" applyBorder="1" applyAlignment="1">
      <alignment horizontal="center"/>
    </xf>
    <xf numFmtId="0" fontId="17" fillId="0" borderId="3" xfId="2" applyFont="1" applyBorder="1" applyAlignment="1">
      <alignment horizontal="center"/>
    </xf>
    <xf numFmtId="0" fontId="17" fillId="0" borderId="4" xfId="2" applyFont="1" applyBorder="1" applyAlignment="1">
      <alignment horizontal="center"/>
    </xf>
    <xf numFmtId="0" fontId="17" fillId="0" borderId="10"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83" xfId="2" applyFont="1" applyBorder="1" applyAlignment="1">
      <alignment horizontal="center" vertical="center"/>
    </xf>
    <xf numFmtId="0" fontId="17" fillId="0" borderId="85" xfId="2" applyFont="1" applyBorder="1" applyAlignment="1">
      <alignment horizontal="center" vertical="center"/>
    </xf>
    <xf numFmtId="0" fontId="17" fillId="0" borderId="88" xfId="2" applyFont="1" applyBorder="1" applyAlignment="1">
      <alignment horizontal="center" vertical="center"/>
    </xf>
    <xf numFmtId="0" fontId="17" fillId="0" borderId="84" xfId="2" applyFont="1" applyBorder="1" applyAlignment="1">
      <alignment horizontal="center" vertical="center"/>
    </xf>
    <xf numFmtId="0" fontId="17" fillId="0" borderId="86" xfId="2" applyFont="1" applyBorder="1" applyAlignment="1">
      <alignment horizontal="center" vertical="center"/>
    </xf>
    <xf numFmtId="0" fontId="17" fillId="0" borderId="89" xfId="2" applyFont="1" applyBorder="1" applyAlignment="1">
      <alignment horizontal="center" vertical="center"/>
    </xf>
    <xf numFmtId="0" fontId="17" fillId="0" borderId="12" xfId="2" applyFont="1" applyBorder="1" applyAlignment="1">
      <alignment horizontal="center" vertical="center"/>
    </xf>
    <xf numFmtId="0" fontId="17" fillId="0" borderId="87" xfId="2" applyFont="1" applyBorder="1" applyAlignment="1">
      <alignment horizontal="center" vertical="center"/>
    </xf>
    <xf numFmtId="0" fontId="17" fillId="0" borderId="82" xfId="2" applyFont="1" applyBorder="1" applyAlignment="1">
      <alignment horizontal="center" vertical="center"/>
    </xf>
    <xf numFmtId="0" fontId="20" fillId="0" borderId="11" xfId="2" applyFont="1" applyBorder="1" applyAlignment="1">
      <alignment horizontal="center" vertical="center"/>
    </xf>
    <xf numFmtId="0" fontId="20" fillId="0" borderId="5" xfId="2" applyFont="1" applyBorder="1" applyAlignment="1">
      <alignment horizontal="center" vertical="center"/>
    </xf>
    <xf numFmtId="0" fontId="20" fillId="0" borderId="7" xfId="2" applyFont="1" applyBorder="1" applyAlignment="1">
      <alignment horizontal="center" vertical="center"/>
    </xf>
    <xf numFmtId="0" fontId="20" fillId="0" borderId="31" xfId="2" applyFont="1" applyBorder="1" applyAlignment="1">
      <alignment horizontal="center" vertical="center"/>
    </xf>
    <xf numFmtId="0" fontId="20" fillId="0" borderId="30" xfId="2" applyFont="1" applyBorder="1" applyAlignment="1">
      <alignment horizontal="center" vertical="center"/>
    </xf>
    <xf numFmtId="0" fontId="20" fillId="0" borderId="13" xfId="2" applyFont="1" applyBorder="1" applyAlignment="1">
      <alignment horizontal="center" vertical="center"/>
    </xf>
    <xf numFmtId="14" fontId="17" fillId="0" borderId="8" xfId="2" applyNumberFormat="1" applyFont="1" applyBorder="1" applyAlignment="1">
      <alignment horizontal="center"/>
    </xf>
    <xf numFmtId="14" fontId="17" fillId="0" borderId="29" xfId="2" applyNumberFormat="1" applyFont="1" applyBorder="1" applyAlignment="1">
      <alignment horizontal="center"/>
    </xf>
    <xf numFmtId="0" fontId="17" fillId="0" borderId="8" xfId="2" applyFont="1" applyBorder="1" applyAlignment="1">
      <alignment horizontal="center"/>
    </xf>
    <xf numFmtId="0" fontId="20" fillId="2" borderId="29" xfId="2" applyFont="1" applyFill="1" applyBorder="1" applyAlignment="1">
      <alignment horizontal="center"/>
    </xf>
    <xf numFmtId="0" fontId="20" fillId="2" borderId="9" xfId="2" applyFont="1" applyFill="1" applyBorder="1" applyAlignment="1">
      <alignment horizontal="center"/>
    </xf>
    <xf numFmtId="0" fontId="20" fillId="0" borderId="8" xfId="2" applyFont="1" applyBorder="1" applyAlignment="1">
      <alignment horizontal="center"/>
    </xf>
    <xf numFmtId="0" fontId="20" fillId="0" borderId="29" xfId="2" applyFont="1" applyBorder="1" applyAlignment="1">
      <alignment horizontal="center"/>
    </xf>
    <xf numFmtId="0" fontId="20" fillId="0" borderId="9" xfId="2" applyFont="1" applyBorder="1" applyAlignment="1">
      <alignment horizontal="center"/>
    </xf>
    <xf numFmtId="0" fontId="20" fillId="7" borderId="8" xfId="2" applyFont="1" applyFill="1" applyBorder="1" applyAlignment="1">
      <alignment horizontal="center"/>
    </xf>
    <xf numFmtId="0" fontId="20" fillId="7" borderId="29" xfId="2" applyFont="1" applyFill="1" applyBorder="1" applyAlignment="1">
      <alignment horizontal="center"/>
    </xf>
    <xf numFmtId="0" fontId="20" fillId="7" borderId="9" xfId="2" applyFont="1" applyFill="1" applyBorder="1" applyAlignment="1">
      <alignment horizontal="center"/>
    </xf>
    <xf numFmtId="0" fontId="20" fillId="2" borderId="8" xfId="2" applyFont="1" applyFill="1" applyBorder="1" applyAlignment="1">
      <alignment horizontal="center"/>
    </xf>
    <xf numFmtId="0" fontId="20" fillId="2" borderId="11" xfId="2" applyFont="1" applyFill="1" applyBorder="1" applyAlignment="1">
      <alignment horizontal="center"/>
    </xf>
    <xf numFmtId="0" fontId="20" fillId="2" borderId="7" xfId="2" applyFont="1" applyFill="1" applyBorder="1" applyAlignment="1">
      <alignment horizontal="center"/>
    </xf>
    <xf numFmtId="0" fontId="17" fillId="2" borderId="8" xfId="2" applyFont="1" applyFill="1" applyBorder="1" applyAlignment="1">
      <alignment horizontal="center"/>
    </xf>
    <xf numFmtId="0" fontId="17" fillId="2" borderId="29" xfId="2" applyFont="1" applyFill="1" applyBorder="1" applyAlignment="1">
      <alignment horizontal="center"/>
    </xf>
    <xf numFmtId="0" fontId="17" fillId="2" borderId="9" xfId="2" applyFont="1" applyFill="1" applyBorder="1" applyAlignment="1">
      <alignment horizontal="center"/>
    </xf>
    <xf numFmtId="0" fontId="17" fillId="16" borderId="79" xfId="2" applyFont="1" applyFill="1" applyBorder="1" applyAlignment="1">
      <alignment horizontal="center"/>
    </xf>
    <xf numFmtId="0" fontId="17" fillId="16" borderId="80" xfId="2" applyFont="1" applyFill="1" applyBorder="1" applyAlignment="1">
      <alignment horizontal="center"/>
    </xf>
    <xf numFmtId="0" fontId="17" fillId="16" borderId="12" xfId="2" applyFont="1" applyFill="1" applyBorder="1" applyAlignment="1">
      <alignment horizontal="center" vertical="center"/>
    </xf>
    <xf numFmtId="0" fontId="17" fillId="16" borderId="87" xfId="2" applyFont="1" applyFill="1" applyBorder="1" applyAlignment="1">
      <alignment horizontal="center" vertical="center"/>
    </xf>
    <xf numFmtId="0" fontId="17" fillId="16" borderId="82" xfId="2" applyFont="1" applyFill="1" applyBorder="1" applyAlignment="1">
      <alignment horizontal="center" vertical="center"/>
    </xf>
    <xf numFmtId="0" fontId="17" fillId="0" borderId="0" xfId="2" applyFont="1" applyAlignment="1">
      <alignment horizontal="center" vertical="center"/>
    </xf>
    <xf numFmtId="0" fontId="17" fillId="7" borderId="83" xfId="2" applyFont="1" applyFill="1" applyBorder="1" applyAlignment="1">
      <alignment horizontal="center" vertical="center"/>
    </xf>
    <xf numFmtId="0" fontId="17" fillId="7" borderId="85" xfId="2" applyFont="1" applyFill="1" applyBorder="1" applyAlignment="1">
      <alignment horizontal="center" vertical="center"/>
    </xf>
    <xf numFmtId="0" fontId="17" fillId="7" borderId="88" xfId="2" applyFont="1" applyFill="1" applyBorder="1" applyAlignment="1">
      <alignment horizontal="center" vertical="center"/>
    </xf>
    <xf numFmtId="0" fontId="17" fillId="7" borderId="84" xfId="2" applyFont="1" applyFill="1" applyBorder="1" applyAlignment="1">
      <alignment horizontal="center" vertical="center"/>
    </xf>
    <xf numFmtId="0" fontId="17" fillId="7" borderId="86" xfId="2" applyFont="1" applyFill="1" applyBorder="1" applyAlignment="1">
      <alignment horizontal="center" vertical="center"/>
    </xf>
    <xf numFmtId="0" fontId="17" fillId="7" borderId="89" xfId="2" applyFont="1" applyFill="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347">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ont>
        <b/>
        <i val="0"/>
        <color rgb="FFFF0000"/>
      </font>
      <fill>
        <patternFill>
          <bgColor rgb="FF92D050"/>
        </patternFill>
      </fill>
    </dxf>
    <dxf>
      <fill>
        <patternFill patternType="solid">
          <fgColor rgb="FFFCD5B4"/>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X70"/>
  <sheetViews>
    <sheetView view="pageBreakPreview" topLeftCell="L1" zoomScale="85" zoomScaleNormal="85" zoomScaleSheetLayoutView="85" workbookViewId="0">
      <selection activeCell="C16" sqref="C16"/>
    </sheetView>
  </sheetViews>
  <sheetFormatPr defaultRowHeight="15" x14ac:dyDescent="0.25"/>
  <cols>
    <col min="1" max="1" width="11.140625" style="1" customWidth="1"/>
    <col min="2" max="2" width="3.140625" style="1" customWidth="1"/>
    <col min="3" max="3" width="36" style="1" bestFit="1" customWidth="1"/>
    <col min="4" max="4" width="11.42578125" style="1" customWidth="1"/>
    <col min="5" max="5" width="10.7109375" style="1" customWidth="1"/>
    <col min="6" max="6" width="3.140625" style="1" customWidth="1"/>
    <col min="7" max="7" width="40" style="1" bestFit="1" customWidth="1"/>
    <col min="8" max="8" width="12" style="1" customWidth="1"/>
    <col min="9" max="9" width="13.28515625" style="1" customWidth="1"/>
    <col min="10" max="10" width="3.140625" style="1" customWidth="1"/>
    <col min="11" max="11" width="45.42578125" style="1" bestFit="1" customWidth="1"/>
    <col min="12" max="12" width="10.5703125" style="1" customWidth="1"/>
    <col min="13" max="13" width="10.140625" style="1" customWidth="1"/>
    <col min="14" max="14" width="3.140625" style="1" customWidth="1"/>
    <col min="15" max="15" width="30.5703125" style="1" customWidth="1"/>
    <col min="16" max="16" width="9.5703125" style="1" customWidth="1"/>
    <col min="17" max="17" width="12.7109375" style="1" customWidth="1"/>
    <col min="18" max="18" width="3.140625" style="1" customWidth="1"/>
    <col min="19" max="19" width="29.5703125" style="1" customWidth="1"/>
    <col min="20" max="20" width="10.140625" style="1" customWidth="1"/>
    <col min="21" max="21" width="10.42578125" style="1" customWidth="1"/>
    <col min="22" max="22" width="3.140625" style="1" customWidth="1"/>
    <col min="23" max="23" width="34.5703125" style="1" bestFit="1" customWidth="1"/>
    <col min="24" max="24" width="10.85546875" style="1" customWidth="1"/>
    <col min="25" max="25" width="12.7109375" customWidth="1"/>
  </cols>
  <sheetData>
    <row r="1" spans="1:24" ht="36" customHeight="1" thickBot="1" x14ac:dyDescent="0.3">
      <c r="A1" s="338" t="s">
        <v>76</v>
      </c>
      <c r="B1" s="338"/>
      <c r="C1" s="338"/>
      <c r="D1" s="338"/>
      <c r="E1" s="338"/>
      <c r="F1" s="338"/>
      <c r="G1" s="338"/>
      <c r="H1" s="338"/>
      <c r="I1" s="338"/>
      <c r="J1" s="338"/>
      <c r="K1" s="338"/>
      <c r="L1" s="338"/>
      <c r="M1" s="338"/>
      <c r="N1" s="338"/>
      <c r="O1" s="338"/>
      <c r="P1" s="338"/>
      <c r="Q1" s="338"/>
      <c r="R1" s="338"/>
      <c r="S1" s="338"/>
      <c r="T1" s="338"/>
      <c r="U1" s="339"/>
      <c r="V1" s="339"/>
      <c r="W1" s="339"/>
      <c r="X1" s="178"/>
    </row>
    <row r="2" spans="1:24" ht="28.15" customHeight="1" x14ac:dyDescent="0.25">
      <c r="A2" s="340" t="s">
        <v>89</v>
      </c>
      <c r="B2" s="341"/>
      <c r="C2" s="341"/>
      <c r="D2" s="175"/>
      <c r="E2" s="340" t="s">
        <v>46</v>
      </c>
      <c r="F2" s="341"/>
      <c r="G2" s="341"/>
      <c r="H2" s="342"/>
      <c r="I2" s="343" t="s">
        <v>47</v>
      </c>
      <c r="J2" s="344"/>
      <c r="K2" s="344"/>
      <c r="L2" s="345"/>
      <c r="M2" s="343" t="s">
        <v>48</v>
      </c>
      <c r="N2" s="344"/>
      <c r="O2" s="344"/>
      <c r="P2" s="345"/>
      <c r="Q2" s="340" t="s">
        <v>49</v>
      </c>
      <c r="R2" s="341"/>
      <c r="S2" s="341"/>
      <c r="T2" s="342"/>
      <c r="U2" s="340" t="s">
        <v>50</v>
      </c>
      <c r="V2" s="341"/>
      <c r="W2" s="341"/>
      <c r="X2" s="342"/>
    </row>
    <row r="3" spans="1:24" ht="20.45" customHeight="1" x14ac:dyDescent="0.25">
      <c r="A3" s="332" t="s">
        <v>45</v>
      </c>
      <c r="B3" s="151">
        <v>1</v>
      </c>
      <c r="C3" s="150" t="s">
        <v>148</v>
      </c>
      <c r="D3" s="165">
        <v>390</v>
      </c>
      <c r="E3" s="164" t="s">
        <v>51</v>
      </c>
      <c r="F3" s="151">
        <v>1</v>
      </c>
      <c r="G3" s="150" t="s">
        <v>4</v>
      </c>
      <c r="H3" s="165">
        <v>1513</v>
      </c>
      <c r="I3" s="332" t="s">
        <v>52</v>
      </c>
      <c r="J3" s="151">
        <v>1</v>
      </c>
      <c r="K3" s="150" t="s">
        <v>2</v>
      </c>
      <c r="L3" s="165">
        <v>4316</v>
      </c>
      <c r="M3" s="332" t="s">
        <v>54</v>
      </c>
      <c r="N3" s="151">
        <v>1</v>
      </c>
      <c r="O3" s="150" t="s">
        <v>229</v>
      </c>
      <c r="P3" s="165">
        <v>178</v>
      </c>
      <c r="Q3" s="332" t="s">
        <v>70</v>
      </c>
      <c r="R3" s="151">
        <v>1</v>
      </c>
      <c r="S3" s="150" t="s">
        <v>32</v>
      </c>
      <c r="T3" s="165">
        <v>2567</v>
      </c>
      <c r="U3" s="332" t="s">
        <v>58</v>
      </c>
      <c r="V3" s="151">
        <v>1</v>
      </c>
      <c r="W3" s="150" t="s">
        <v>224</v>
      </c>
      <c r="X3" s="165">
        <v>454</v>
      </c>
    </row>
    <row r="4" spans="1:24" ht="20.45" customHeight="1" x14ac:dyDescent="0.25">
      <c r="A4" s="332"/>
      <c r="B4" s="151">
        <v>2</v>
      </c>
      <c r="C4" s="150" t="s">
        <v>154</v>
      </c>
      <c r="D4" s="165">
        <v>3973</v>
      </c>
      <c r="E4" s="333" t="s">
        <v>56</v>
      </c>
      <c r="F4" s="149">
        <v>1</v>
      </c>
      <c r="G4" s="155" t="s">
        <v>159</v>
      </c>
      <c r="H4" s="166">
        <v>1128</v>
      </c>
      <c r="I4" s="332"/>
      <c r="J4" s="151">
        <v>2</v>
      </c>
      <c r="K4" s="150" t="s">
        <v>1</v>
      </c>
      <c r="L4" s="165">
        <v>5316</v>
      </c>
      <c r="M4" s="332"/>
      <c r="N4" s="151">
        <v>2</v>
      </c>
      <c r="O4" s="150" t="s">
        <v>11</v>
      </c>
      <c r="P4" s="165">
        <v>483</v>
      </c>
      <c r="Q4" s="332"/>
      <c r="R4" s="151">
        <v>2</v>
      </c>
      <c r="S4" s="150" t="s">
        <v>197</v>
      </c>
      <c r="T4" s="165">
        <v>3614</v>
      </c>
      <c r="U4" s="332"/>
      <c r="V4" s="151">
        <v>2</v>
      </c>
      <c r="W4" s="150" t="s">
        <v>37</v>
      </c>
      <c r="X4" s="165">
        <v>859</v>
      </c>
    </row>
    <row r="5" spans="1:24" ht="20.45" customHeight="1" x14ac:dyDescent="0.25">
      <c r="A5" s="332"/>
      <c r="B5" s="151">
        <v>3</v>
      </c>
      <c r="C5" s="150" t="s">
        <v>155</v>
      </c>
      <c r="D5" s="165">
        <v>5316</v>
      </c>
      <c r="E5" s="333"/>
      <c r="F5" s="149">
        <v>2</v>
      </c>
      <c r="G5" s="155" t="s">
        <v>158</v>
      </c>
      <c r="H5" s="166">
        <v>3258</v>
      </c>
      <c r="I5" s="332"/>
      <c r="J5" s="151">
        <v>3</v>
      </c>
      <c r="K5" s="150" t="s">
        <v>163</v>
      </c>
      <c r="L5" s="165">
        <v>5316</v>
      </c>
      <c r="M5" s="332"/>
      <c r="N5" s="151">
        <v>3</v>
      </c>
      <c r="O5" s="150" t="s">
        <v>41</v>
      </c>
      <c r="P5" s="165">
        <v>1392</v>
      </c>
      <c r="Q5" s="333" t="s">
        <v>73</v>
      </c>
      <c r="R5" s="149">
        <v>1</v>
      </c>
      <c r="S5" s="155" t="s">
        <v>199</v>
      </c>
      <c r="T5" s="166">
        <v>1870</v>
      </c>
      <c r="U5" s="332"/>
      <c r="V5" s="151">
        <v>3</v>
      </c>
      <c r="W5" s="150" t="s">
        <v>202</v>
      </c>
      <c r="X5" s="165">
        <v>3675</v>
      </c>
    </row>
    <row r="6" spans="1:24" ht="20.45" customHeight="1" x14ac:dyDescent="0.25">
      <c r="A6" s="333" t="s">
        <v>55</v>
      </c>
      <c r="B6" s="149">
        <v>1</v>
      </c>
      <c r="C6" s="155" t="s">
        <v>156</v>
      </c>
      <c r="D6" s="166">
        <v>270</v>
      </c>
      <c r="E6" s="333"/>
      <c r="F6" s="149">
        <v>3</v>
      </c>
      <c r="G6" s="155" t="s">
        <v>91</v>
      </c>
      <c r="H6" s="166">
        <v>5316</v>
      </c>
      <c r="I6" s="332"/>
      <c r="J6" s="151">
        <v>4</v>
      </c>
      <c r="K6" s="150" t="s">
        <v>164</v>
      </c>
      <c r="L6" s="165">
        <v>5316</v>
      </c>
      <c r="M6" s="332"/>
      <c r="N6" s="151">
        <v>4</v>
      </c>
      <c r="O6" s="150" t="s">
        <v>188</v>
      </c>
      <c r="P6" s="165">
        <v>2875</v>
      </c>
      <c r="Q6" s="333"/>
      <c r="R6" s="149">
        <v>2</v>
      </c>
      <c r="S6" s="155" t="s">
        <v>198</v>
      </c>
      <c r="T6" s="166">
        <v>2189</v>
      </c>
      <c r="U6" s="332"/>
      <c r="V6" s="151">
        <v>4</v>
      </c>
      <c r="W6" s="150" t="s">
        <v>201</v>
      </c>
      <c r="X6" s="165">
        <v>4225</v>
      </c>
    </row>
    <row r="7" spans="1:24" ht="20.45" customHeight="1" x14ac:dyDescent="0.25">
      <c r="A7" s="333"/>
      <c r="B7" s="149">
        <v>2</v>
      </c>
      <c r="C7" s="155" t="s">
        <v>157</v>
      </c>
      <c r="D7" s="166">
        <v>3593</v>
      </c>
      <c r="E7" s="332" t="s">
        <v>67</v>
      </c>
      <c r="F7" s="151">
        <v>1</v>
      </c>
      <c r="G7" s="150" t="s">
        <v>160</v>
      </c>
      <c r="H7" s="165">
        <v>221</v>
      </c>
      <c r="I7" s="332"/>
      <c r="J7" s="151">
        <v>5</v>
      </c>
      <c r="K7" s="150" t="s">
        <v>3</v>
      </c>
      <c r="L7" s="165">
        <v>5316</v>
      </c>
      <c r="M7" s="332"/>
      <c r="N7" s="151">
        <v>5</v>
      </c>
      <c r="O7" s="150" t="s">
        <v>90</v>
      </c>
      <c r="P7" s="165">
        <v>4587</v>
      </c>
      <c r="Q7" s="333"/>
      <c r="R7" s="149">
        <v>3</v>
      </c>
      <c r="S7" s="155" t="s">
        <v>230</v>
      </c>
      <c r="T7" s="166">
        <v>3648</v>
      </c>
      <c r="U7" s="332"/>
      <c r="V7" s="151">
        <v>5</v>
      </c>
      <c r="W7" s="150" t="s">
        <v>203</v>
      </c>
      <c r="X7" s="165">
        <v>5316</v>
      </c>
    </row>
    <row r="8" spans="1:24" ht="20.45" customHeight="1" thickBot="1" x14ac:dyDescent="0.3">
      <c r="A8" s="333"/>
      <c r="B8" s="149">
        <v>3</v>
      </c>
      <c r="C8" s="155" t="s">
        <v>12</v>
      </c>
      <c r="D8" s="166">
        <v>4711</v>
      </c>
      <c r="E8" s="332"/>
      <c r="F8" s="151">
        <v>2</v>
      </c>
      <c r="G8" s="150" t="s">
        <v>205</v>
      </c>
      <c r="H8" s="165">
        <v>311</v>
      </c>
      <c r="I8" s="332"/>
      <c r="J8" s="151">
        <v>6</v>
      </c>
      <c r="K8" s="150" t="s">
        <v>165</v>
      </c>
      <c r="L8" s="165">
        <v>5316</v>
      </c>
      <c r="M8" s="176" t="s">
        <v>191</v>
      </c>
      <c r="N8" s="171">
        <v>1</v>
      </c>
      <c r="O8" s="172" t="s">
        <v>192</v>
      </c>
      <c r="P8" s="173">
        <v>5316</v>
      </c>
      <c r="Q8" s="333"/>
      <c r="R8" s="149">
        <v>4</v>
      </c>
      <c r="S8" s="155" t="s">
        <v>31</v>
      </c>
      <c r="T8" s="166">
        <v>3828</v>
      </c>
      <c r="U8" s="333" t="s">
        <v>66</v>
      </c>
      <c r="V8" s="149">
        <v>1</v>
      </c>
      <c r="W8" s="155" t="s">
        <v>19</v>
      </c>
      <c r="X8" s="166">
        <v>76</v>
      </c>
    </row>
    <row r="9" spans="1:24" ht="25.5" customHeight="1" thickBot="1" x14ac:dyDescent="0.3">
      <c r="A9" s="160" t="s">
        <v>65</v>
      </c>
      <c r="B9" s="161">
        <v>1</v>
      </c>
      <c r="C9" s="162" t="s">
        <v>93</v>
      </c>
      <c r="D9" s="167">
        <v>465</v>
      </c>
      <c r="E9" s="332"/>
      <c r="F9" s="151">
        <v>3</v>
      </c>
      <c r="G9" s="150" t="s">
        <v>9</v>
      </c>
      <c r="H9" s="165">
        <v>1949</v>
      </c>
      <c r="I9" s="333" t="s">
        <v>53</v>
      </c>
      <c r="J9" s="149">
        <v>1</v>
      </c>
      <c r="K9" s="155" t="s">
        <v>6</v>
      </c>
      <c r="L9" s="166">
        <v>1272</v>
      </c>
      <c r="M9" s="152"/>
      <c r="Q9" s="164" t="s">
        <v>193</v>
      </c>
      <c r="R9" s="151">
        <v>1</v>
      </c>
      <c r="S9" s="150" t="s">
        <v>194</v>
      </c>
      <c r="T9" s="165">
        <v>5316</v>
      </c>
      <c r="U9" s="333"/>
      <c r="V9" s="149">
        <v>2</v>
      </c>
      <c r="W9" s="155" t="s">
        <v>95</v>
      </c>
      <c r="X9" s="166">
        <v>160</v>
      </c>
    </row>
    <row r="10" spans="1:24" ht="25.5" customHeight="1" thickBot="1" x14ac:dyDescent="0.3">
      <c r="E10" s="333" t="s">
        <v>69</v>
      </c>
      <c r="F10" s="149">
        <v>1</v>
      </c>
      <c r="G10" s="155" t="s">
        <v>24</v>
      </c>
      <c r="H10" s="166">
        <v>2639</v>
      </c>
      <c r="I10" s="333"/>
      <c r="J10" s="149">
        <v>2</v>
      </c>
      <c r="K10" s="155" t="s">
        <v>5</v>
      </c>
      <c r="L10" s="166">
        <v>4399</v>
      </c>
      <c r="Q10" s="177" t="s">
        <v>75</v>
      </c>
      <c r="R10" s="171">
        <v>1</v>
      </c>
      <c r="S10" s="172" t="s">
        <v>38</v>
      </c>
      <c r="T10" s="173">
        <v>5316</v>
      </c>
      <c r="U10" s="333"/>
      <c r="V10" s="149">
        <v>3</v>
      </c>
      <c r="W10" s="155" t="s">
        <v>16</v>
      </c>
      <c r="X10" s="166">
        <v>392</v>
      </c>
    </row>
    <row r="11" spans="1:24" ht="20.45" customHeight="1" x14ac:dyDescent="0.25">
      <c r="E11" s="333"/>
      <c r="F11" s="149">
        <v>2</v>
      </c>
      <c r="G11" s="155" t="s">
        <v>161</v>
      </c>
      <c r="H11" s="166">
        <v>3878</v>
      </c>
      <c r="I11" s="333"/>
      <c r="J11" s="149">
        <v>3</v>
      </c>
      <c r="K11" s="155" t="s">
        <v>166</v>
      </c>
      <c r="L11" s="166">
        <v>5316</v>
      </c>
      <c r="U11" s="333"/>
      <c r="V11" s="149">
        <v>4</v>
      </c>
      <c r="W11" s="155" t="s">
        <v>30</v>
      </c>
      <c r="X11" s="166">
        <v>1326</v>
      </c>
    </row>
    <row r="12" spans="1:24" ht="20.45" customHeight="1" x14ac:dyDescent="0.25">
      <c r="E12" s="333"/>
      <c r="F12" s="149">
        <v>3</v>
      </c>
      <c r="G12" s="155" t="s">
        <v>17</v>
      </c>
      <c r="H12" s="166">
        <v>5316</v>
      </c>
      <c r="I12" s="333"/>
      <c r="J12" s="149">
        <v>4</v>
      </c>
      <c r="K12" s="155" t="s">
        <v>7</v>
      </c>
      <c r="L12" s="166">
        <v>5316</v>
      </c>
      <c r="U12" s="333"/>
      <c r="V12" s="149">
        <v>5</v>
      </c>
      <c r="W12" s="155" t="s">
        <v>13</v>
      </c>
      <c r="X12" s="166">
        <v>1624</v>
      </c>
    </row>
    <row r="13" spans="1:24" ht="20.45" customHeight="1" x14ac:dyDescent="0.25">
      <c r="E13" s="333"/>
      <c r="F13" s="149">
        <v>4</v>
      </c>
      <c r="G13" s="155" t="s">
        <v>162</v>
      </c>
      <c r="H13" s="166">
        <v>5316</v>
      </c>
      <c r="I13" s="164" t="s">
        <v>233</v>
      </c>
      <c r="J13" s="151">
        <v>1</v>
      </c>
      <c r="K13" s="150" t="s">
        <v>234</v>
      </c>
      <c r="L13" s="165">
        <v>5316</v>
      </c>
      <c r="U13" s="333"/>
      <c r="V13" s="149">
        <v>6</v>
      </c>
      <c r="W13" s="155" t="s">
        <v>153</v>
      </c>
      <c r="X13" s="166">
        <v>1886</v>
      </c>
    </row>
    <row r="14" spans="1:24" ht="20.45" customHeight="1" x14ac:dyDescent="0.25">
      <c r="E14" s="333"/>
      <c r="F14" s="149">
        <v>5</v>
      </c>
      <c r="G14" s="155" t="s">
        <v>42</v>
      </c>
      <c r="H14" s="166">
        <v>5316</v>
      </c>
      <c r="I14" s="335" t="s">
        <v>57</v>
      </c>
      <c r="J14" s="149">
        <v>1</v>
      </c>
      <c r="K14" s="155" t="s">
        <v>15</v>
      </c>
      <c r="L14" s="166">
        <v>3320</v>
      </c>
      <c r="U14" s="333"/>
      <c r="V14" s="149">
        <v>7</v>
      </c>
      <c r="W14" s="155" t="s">
        <v>39</v>
      </c>
      <c r="X14" s="166">
        <v>2106</v>
      </c>
    </row>
    <row r="15" spans="1:24" ht="20.45" customHeight="1" x14ac:dyDescent="0.25">
      <c r="E15" s="333"/>
      <c r="F15" s="149">
        <v>6</v>
      </c>
      <c r="G15" s="155" t="s">
        <v>43</v>
      </c>
      <c r="H15" s="166">
        <v>5316</v>
      </c>
      <c r="I15" s="336"/>
      <c r="J15" s="149">
        <v>2</v>
      </c>
      <c r="K15" s="155" t="s">
        <v>168</v>
      </c>
      <c r="L15" s="166">
        <v>4294</v>
      </c>
      <c r="U15" s="333"/>
      <c r="V15" s="149">
        <v>8</v>
      </c>
      <c r="W15" s="155" t="s">
        <v>94</v>
      </c>
      <c r="X15" s="166">
        <v>2504</v>
      </c>
    </row>
    <row r="16" spans="1:24" ht="28.5" customHeight="1" thickBot="1" x14ac:dyDescent="0.3">
      <c r="E16" s="160" t="s">
        <v>195</v>
      </c>
      <c r="F16" s="161">
        <v>1</v>
      </c>
      <c r="G16" s="162" t="s">
        <v>196</v>
      </c>
      <c r="H16" s="167">
        <v>357</v>
      </c>
      <c r="I16" s="336"/>
      <c r="J16" s="149">
        <v>3</v>
      </c>
      <c r="K16" s="155" t="s">
        <v>0</v>
      </c>
      <c r="L16" s="166">
        <v>4975</v>
      </c>
      <c r="U16" s="333"/>
      <c r="V16" s="149">
        <v>9</v>
      </c>
      <c r="W16" s="155" t="s">
        <v>231</v>
      </c>
      <c r="X16" s="166">
        <v>2554</v>
      </c>
    </row>
    <row r="17" spans="9:24" ht="20.45" customHeight="1" x14ac:dyDescent="0.25">
      <c r="I17" s="336"/>
      <c r="J17" s="149">
        <v>4</v>
      </c>
      <c r="K17" s="155" t="s">
        <v>8</v>
      </c>
      <c r="L17" s="166">
        <v>5316</v>
      </c>
      <c r="U17" s="333"/>
      <c r="V17" s="149">
        <v>10</v>
      </c>
      <c r="W17" s="155" t="s">
        <v>204</v>
      </c>
      <c r="X17" s="166">
        <v>2662</v>
      </c>
    </row>
    <row r="18" spans="9:24" ht="20.45" customHeight="1" x14ac:dyDescent="0.25">
      <c r="I18" s="336"/>
      <c r="J18" s="149">
        <v>5</v>
      </c>
      <c r="K18" s="155" t="s">
        <v>167</v>
      </c>
      <c r="L18" s="166">
        <v>5316</v>
      </c>
      <c r="U18" s="333"/>
      <c r="V18" s="149">
        <v>11</v>
      </c>
      <c r="W18" s="155" t="s">
        <v>40</v>
      </c>
      <c r="X18" s="166">
        <v>2695</v>
      </c>
    </row>
    <row r="19" spans="9:24" ht="20.45" customHeight="1" thickBot="1" x14ac:dyDescent="0.3">
      <c r="I19" s="336"/>
      <c r="J19" s="149">
        <v>6</v>
      </c>
      <c r="K19" s="155" t="s">
        <v>169</v>
      </c>
      <c r="L19" s="166">
        <v>5316</v>
      </c>
      <c r="U19" s="160" t="s">
        <v>206</v>
      </c>
      <c r="V19" s="161">
        <v>1</v>
      </c>
      <c r="W19" s="162" t="s">
        <v>207</v>
      </c>
      <c r="X19" s="167">
        <v>80</v>
      </c>
    </row>
    <row r="20" spans="9:24" ht="20.45" customHeight="1" x14ac:dyDescent="0.25">
      <c r="I20" s="336"/>
      <c r="J20" s="149">
        <v>7</v>
      </c>
      <c r="K20" s="155" t="s">
        <v>14</v>
      </c>
      <c r="L20" s="166">
        <v>5316</v>
      </c>
      <c r="W20" s="153"/>
      <c r="X20" s="153"/>
    </row>
    <row r="21" spans="9:24" ht="20.45" customHeight="1" x14ac:dyDescent="0.25">
      <c r="I21" s="337"/>
      <c r="J21" s="149">
        <v>8</v>
      </c>
      <c r="K21" s="155" t="s">
        <v>225</v>
      </c>
      <c r="L21" s="166">
        <v>5316</v>
      </c>
    </row>
    <row r="22" spans="9:24" ht="20.45" customHeight="1" x14ac:dyDescent="0.25">
      <c r="I22" s="332" t="s">
        <v>219</v>
      </c>
      <c r="J22" s="151">
        <v>1</v>
      </c>
      <c r="K22" s="150" t="s">
        <v>220</v>
      </c>
      <c r="L22" s="165">
        <v>5316</v>
      </c>
    </row>
    <row r="23" spans="9:24" ht="20.45" customHeight="1" x14ac:dyDescent="0.25">
      <c r="I23" s="332"/>
      <c r="J23" s="151">
        <v>2</v>
      </c>
      <c r="K23" s="150" t="s">
        <v>221</v>
      </c>
      <c r="L23" s="165">
        <v>5316</v>
      </c>
    </row>
    <row r="24" spans="9:24" ht="20.45" customHeight="1" x14ac:dyDescent="0.25">
      <c r="I24" s="333" t="s">
        <v>59</v>
      </c>
      <c r="J24" s="149">
        <v>1</v>
      </c>
      <c r="K24" s="155" t="s">
        <v>170</v>
      </c>
      <c r="L24" s="166">
        <v>4614</v>
      </c>
    </row>
    <row r="25" spans="9:24" ht="20.45" customHeight="1" x14ac:dyDescent="0.25">
      <c r="I25" s="333"/>
      <c r="J25" s="149">
        <v>2</v>
      </c>
      <c r="K25" s="155" t="s">
        <v>10</v>
      </c>
      <c r="L25" s="166">
        <v>5316</v>
      </c>
    </row>
    <row r="26" spans="9:24" ht="20.45" customHeight="1" x14ac:dyDescent="0.25">
      <c r="I26" s="333"/>
      <c r="J26" s="149">
        <v>3</v>
      </c>
      <c r="K26" s="155" t="s">
        <v>171</v>
      </c>
      <c r="L26" s="166">
        <v>5316</v>
      </c>
    </row>
    <row r="27" spans="9:24" ht="20.45" customHeight="1" x14ac:dyDescent="0.25">
      <c r="I27" s="333"/>
      <c r="J27" s="149">
        <v>4</v>
      </c>
      <c r="K27" s="155" t="s">
        <v>172</v>
      </c>
      <c r="L27" s="166">
        <v>5316</v>
      </c>
    </row>
    <row r="28" spans="9:24" ht="20.45" customHeight="1" x14ac:dyDescent="0.25">
      <c r="I28" s="164" t="s">
        <v>60</v>
      </c>
      <c r="J28" s="151">
        <v>1</v>
      </c>
      <c r="K28" s="150" t="s">
        <v>97</v>
      </c>
      <c r="L28" s="165">
        <v>5316</v>
      </c>
    </row>
    <row r="29" spans="9:24" ht="20.45" customHeight="1" x14ac:dyDescent="0.25">
      <c r="I29" s="333" t="s">
        <v>61</v>
      </c>
      <c r="J29" s="149">
        <v>1</v>
      </c>
      <c r="K29" s="155" t="s">
        <v>175</v>
      </c>
      <c r="L29" s="166">
        <v>5316</v>
      </c>
    </row>
    <row r="30" spans="9:24" ht="20.45" customHeight="1" x14ac:dyDescent="0.25">
      <c r="I30" s="333"/>
      <c r="J30" s="149">
        <v>2</v>
      </c>
      <c r="K30" s="155" t="s">
        <v>174</v>
      </c>
      <c r="L30" s="166">
        <v>5316</v>
      </c>
    </row>
    <row r="31" spans="9:24" ht="20.45" customHeight="1" x14ac:dyDescent="0.25">
      <c r="I31" s="333"/>
      <c r="J31" s="149">
        <v>3</v>
      </c>
      <c r="K31" s="155" t="s">
        <v>92</v>
      </c>
      <c r="L31" s="166">
        <v>5316</v>
      </c>
    </row>
    <row r="32" spans="9:24" ht="20.45" customHeight="1" x14ac:dyDescent="0.25">
      <c r="I32" s="333"/>
      <c r="J32" s="149">
        <v>4</v>
      </c>
      <c r="K32" s="155" t="s">
        <v>20</v>
      </c>
      <c r="L32" s="166">
        <v>5316</v>
      </c>
    </row>
    <row r="33" spans="9:12" ht="20.45" customHeight="1" x14ac:dyDescent="0.25">
      <c r="I33" s="333"/>
      <c r="J33" s="149">
        <v>5</v>
      </c>
      <c r="K33" s="155" t="s">
        <v>173</v>
      </c>
      <c r="L33" s="166">
        <v>5316</v>
      </c>
    </row>
    <row r="34" spans="9:12" ht="20.45" customHeight="1" x14ac:dyDescent="0.25">
      <c r="I34" s="333"/>
      <c r="J34" s="149">
        <v>6</v>
      </c>
      <c r="K34" s="155" t="s">
        <v>176</v>
      </c>
      <c r="L34" s="166">
        <v>5316</v>
      </c>
    </row>
    <row r="35" spans="9:12" ht="20.45" customHeight="1" x14ac:dyDescent="0.25">
      <c r="I35" s="333"/>
      <c r="J35" s="149">
        <v>7</v>
      </c>
      <c r="K35" s="155" t="s">
        <v>177</v>
      </c>
      <c r="L35" s="166">
        <v>5316</v>
      </c>
    </row>
    <row r="36" spans="9:12" ht="20.45" customHeight="1" x14ac:dyDescent="0.25">
      <c r="I36" s="332" t="s">
        <v>62</v>
      </c>
      <c r="J36" s="151">
        <v>1</v>
      </c>
      <c r="K36" s="150" t="s">
        <v>22</v>
      </c>
      <c r="L36" s="165">
        <v>3720</v>
      </c>
    </row>
    <row r="37" spans="9:12" ht="20.45" customHeight="1" x14ac:dyDescent="0.25">
      <c r="I37" s="332"/>
      <c r="J37" s="151">
        <v>2</v>
      </c>
      <c r="K37" s="150" t="s">
        <v>178</v>
      </c>
      <c r="L37" s="165">
        <v>4811</v>
      </c>
    </row>
    <row r="38" spans="9:12" ht="20.45" customHeight="1" x14ac:dyDescent="0.25">
      <c r="I38" s="332"/>
      <c r="J38" s="151">
        <v>3</v>
      </c>
      <c r="K38" s="150" t="s">
        <v>179</v>
      </c>
      <c r="L38" s="165">
        <v>5316</v>
      </c>
    </row>
    <row r="39" spans="9:12" ht="20.45" customHeight="1" x14ac:dyDescent="0.25">
      <c r="I39" s="332"/>
      <c r="J39" s="151">
        <v>4</v>
      </c>
      <c r="K39" s="150" t="s">
        <v>21</v>
      </c>
      <c r="L39" s="165">
        <v>5316</v>
      </c>
    </row>
    <row r="40" spans="9:12" ht="20.45" customHeight="1" x14ac:dyDescent="0.25">
      <c r="I40" s="332"/>
      <c r="J40" s="151">
        <v>5</v>
      </c>
      <c r="K40" s="150" t="s">
        <v>23</v>
      </c>
      <c r="L40" s="165">
        <v>5316</v>
      </c>
    </row>
    <row r="41" spans="9:12" ht="20.45" customHeight="1" x14ac:dyDescent="0.25">
      <c r="I41" s="332"/>
      <c r="J41" s="151">
        <v>6</v>
      </c>
      <c r="K41" s="150" t="s">
        <v>180</v>
      </c>
      <c r="L41" s="165">
        <v>5316</v>
      </c>
    </row>
    <row r="42" spans="9:12" ht="20.45" customHeight="1" x14ac:dyDescent="0.25">
      <c r="I42" s="333" t="s">
        <v>208</v>
      </c>
      <c r="J42" s="149">
        <v>1</v>
      </c>
      <c r="K42" s="155" t="s">
        <v>232</v>
      </c>
      <c r="L42" s="166">
        <v>5316</v>
      </c>
    </row>
    <row r="43" spans="9:12" ht="20.45" customHeight="1" x14ac:dyDescent="0.25">
      <c r="I43" s="333"/>
      <c r="J43" s="149">
        <v>2</v>
      </c>
      <c r="K43" s="155" t="s">
        <v>210</v>
      </c>
      <c r="L43" s="166">
        <v>5316</v>
      </c>
    </row>
    <row r="44" spans="9:12" ht="20.45" customHeight="1" x14ac:dyDescent="0.25">
      <c r="I44" s="332" t="s">
        <v>64</v>
      </c>
      <c r="J44" s="151">
        <v>1</v>
      </c>
      <c r="K44" s="150" t="s">
        <v>96</v>
      </c>
      <c r="L44" s="165">
        <v>3003</v>
      </c>
    </row>
    <row r="45" spans="9:12" ht="20.45" customHeight="1" x14ac:dyDescent="0.25">
      <c r="I45" s="332"/>
      <c r="J45" s="151">
        <v>2</v>
      </c>
      <c r="K45" s="150" t="s">
        <v>25</v>
      </c>
      <c r="L45" s="165">
        <v>3084</v>
      </c>
    </row>
    <row r="46" spans="9:12" ht="20.45" customHeight="1" x14ac:dyDescent="0.25">
      <c r="I46" s="332"/>
      <c r="J46" s="151">
        <v>3</v>
      </c>
      <c r="K46" s="150" t="s">
        <v>18</v>
      </c>
      <c r="L46" s="165">
        <v>3703</v>
      </c>
    </row>
    <row r="47" spans="9:12" ht="20.45" customHeight="1" x14ac:dyDescent="0.25">
      <c r="I47" s="332"/>
      <c r="J47" s="151">
        <v>4</v>
      </c>
      <c r="K47" s="150" t="s">
        <v>26</v>
      </c>
      <c r="L47" s="165">
        <v>4335</v>
      </c>
    </row>
    <row r="48" spans="9:12" ht="20.45" customHeight="1" x14ac:dyDescent="0.25">
      <c r="I48" s="332"/>
      <c r="J48" s="151">
        <v>5</v>
      </c>
      <c r="K48" s="150" t="s">
        <v>200</v>
      </c>
      <c r="L48" s="165">
        <v>4711</v>
      </c>
    </row>
    <row r="49" spans="9:12" ht="20.45" customHeight="1" x14ac:dyDescent="0.25">
      <c r="I49" s="333" t="s">
        <v>63</v>
      </c>
      <c r="J49" s="149">
        <v>1</v>
      </c>
      <c r="K49" s="155" t="s">
        <v>27</v>
      </c>
      <c r="L49" s="166">
        <v>599</v>
      </c>
    </row>
    <row r="50" spans="9:12" ht="20.45" customHeight="1" x14ac:dyDescent="0.25">
      <c r="I50" s="333"/>
      <c r="J50" s="149">
        <v>2</v>
      </c>
      <c r="K50" s="155" t="s">
        <v>28</v>
      </c>
      <c r="L50" s="166">
        <v>5316</v>
      </c>
    </row>
    <row r="51" spans="9:12" ht="20.45" customHeight="1" x14ac:dyDescent="0.25">
      <c r="I51" s="333"/>
      <c r="J51" s="149">
        <v>3</v>
      </c>
      <c r="K51" s="155" t="s">
        <v>181</v>
      </c>
      <c r="L51" s="166">
        <v>5316</v>
      </c>
    </row>
    <row r="52" spans="9:12" ht="20.45" customHeight="1" x14ac:dyDescent="0.25">
      <c r="I52" s="332" t="s">
        <v>218</v>
      </c>
      <c r="J52" s="151">
        <v>1</v>
      </c>
      <c r="K52" s="150" t="s">
        <v>215</v>
      </c>
      <c r="L52" s="165">
        <v>2505</v>
      </c>
    </row>
    <row r="53" spans="9:12" ht="20.45" customHeight="1" x14ac:dyDescent="0.25">
      <c r="I53" s="332"/>
      <c r="J53" s="151">
        <v>2</v>
      </c>
      <c r="K53" s="150" t="s">
        <v>217</v>
      </c>
      <c r="L53" s="165">
        <v>5316</v>
      </c>
    </row>
    <row r="54" spans="9:12" ht="20.45" customHeight="1" x14ac:dyDescent="0.25">
      <c r="I54" s="332"/>
      <c r="J54" s="151">
        <v>3</v>
      </c>
      <c r="K54" s="150" t="s">
        <v>213</v>
      </c>
      <c r="L54" s="165">
        <v>5316</v>
      </c>
    </row>
    <row r="55" spans="9:12" ht="20.45" customHeight="1" x14ac:dyDescent="0.25">
      <c r="I55" s="332"/>
      <c r="J55" s="151">
        <v>4</v>
      </c>
      <c r="K55" s="150" t="s">
        <v>214</v>
      </c>
      <c r="L55" s="165">
        <v>5316</v>
      </c>
    </row>
    <row r="56" spans="9:12" ht="20.45" customHeight="1" x14ac:dyDescent="0.25">
      <c r="I56" s="332"/>
      <c r="J56" s="151">
        <v>5</v>
      </c>
      <c r="K56" s="150" t="s">
        <v>216</v>
      </c>
      <c r="L56" s="165">
        <v>5316</v>
      </c>
    </row>
    <row r="57" spans="9:12" ht="20.45" customHeight="1" x14ac:dyDescent="0.25">
      <c r="I57" s="332"/>
      <c r="J57" s="151">
        <v>6</v>
      </c>
      <c r="K57" s="150" t="s">
        <v>266</v>
      </c>
      <c r="L57" s="165">
        <v>5316</v>
      </c>
    </row>
    <row r="58" spans="9:12" ht="20.45" customHeight="1" x14ac:dyDescent="0.25">
      <c r="I58" s="333" t="s">
        <v>68</v>
      </c>
      <c r="J58" s="149">
        <v>1</v>
      </c>
      <c r="K58" s="155" t="s">
        <v>182</v>
      </c>
      <c r="L58" s="166">
        <v>4817</v>
      </c>
    </row>
    <row r="59" spans="9:12" ht="20.45" customHeight="1" x14ac:dyDescent="0.25">
      <c r="I59" s="333"/>
      <c r="J59" s="149">
        <v>2</v>
      </c>
      <c r="K59" s="155" t="s">
        <v>190</v>
      </c>
      <c r="L59" s="166">
        <v>5316</v>
      </c>
    </row>
    <row r="60" spans="9:12" ht="20.45" customHeight="1" x14ac:dyDescent="0.25">
      <c r="I60" s="333"/>
      <c r="J60" s="149">
        <v>3</v>
      </c>
      <c r="K60" s="155" t="s">
        <v>183</v>
      </c>
      <c r="L60" s="166">
        <v>5316</v>
      </c>
    </row>
    <row r="61" spans="9:12" ht="20.45" customHeight="1" x14ac:dyDescent="0.25">
      <c r="I61" s="164" t="s">
        <v>222</v>
      </c>
      <c r="J61" s="151">
        <v>1</v>
      </c>
      <c r="K61" s="150" t="s">
        <v>226</v>
      </c>
      <c r="L61" s="165">
        <v>5316</v>
      </c>
    </row>
    <row r="62" spans="9:12" ht="20.45" customHeight="1" x14ac:dyDescent="0.25">
      <c r="I62" s="154" t="s">
        <v>211</v>
      </c>
      <c r="J62" s="149">
        <v>1</v>
      </c>
      <c r="K62" s="155" t="s">
        <v>212</v>
      </c>
      <c r="L62" s="166">
        <v>5316</v>
      </c>
    </row>
    <row r="63" spans="9:12" ht="20.45" customHeight="1" x14ac:dyDescent="0.25">
      <c r="I63" s="164" t="s">
        <v>71</v>
      </c>
      <c r="J63" s="151">
        <v>1</v>
      </c>
      <c r="K63" s="150" t="s">
        <v>33</v>
      </c>
      <c r="L63" s="165">
        <v>5316</v>
      </c>
    </row>
    <row r="64" spans="9:12" ht="20.45" customHeight="1" x14ac:dyDescent="0.25">
      <c r="I64" s="333" t="s">
        <v>72</v>
      </c>
      <c r="J64" s="149">
        <v>1</v>
      </c>
      <c r="K64" s="155" t="s">
        <v>34</v>
      </c>
      <c r="L64" s="166">
        <v>5316</v>
      </c>
    </row>
    <row r="65" spans="9:12" ht="20.45" customHeight="1" x14ac:dyDescent="0.25">
      <c r="I65" s="333"/>
      <c r="J65" s="149">
        <v>2</v>
      </c>
      <c r="K65" s="155" t="s">
        <v>184</v>
      </c>
      <c r="L65" s="166">
        <v>5316</v>
      </c>
    </row>
    <row r="66" spans="9:12" ht="20.45" customHeight="1" x14ac:dyDescent="0.25">
      <c r="I66" s="333"/>
      <c r="J66" s="149">
        <v>3</v>
      </c>
      <c r="K66" s="155" t="s">
        <v>35</v>
      </c>
      <c r="L66" s="166">
        <v>5316</v>
      </c>
    </row>
    <row r="67" spans="9:12" ht="20.45" customHeight="1" x14ac:dyDescent="0.25">
      <c r="I67" s="164" t="s">
        <v>74</v>
      </c>
      <c r="J67" s="151">
        <v>1</v>
      </c>
      <c r="K67" s="150" t="s">
        <v>223</v>
      </c>
      <c r="L67" s="165">
        <v>5067</v>
      </c>
    </row>
    <row r="68" spans="9:12" ht="20.45" customHeight="1" x14ac:dyDescent="0.25">
      <c r="I68" s="333" t="s">
        <v>185</v>
      </c>
      <c r="J68" s="149">
        <v>1</v>
      </c>
      <c r="K68" s="155" t="s">
        <v>187</v>
      </c>
      <c r="L68" s="166">
        <v>3969</v>
      </c>
    </row>
    <row r="69" spans="9:12" ht="20.45" customHeight="1" x14ac:dyDescent="0.25">
      <c r="I69" s="333"/>
      <c r="J69" s="149">
        <v>2</v>
      </c>
      <c r="K69" s="155" t="s">
        <v>189</v>
      </c>
      <c r="L69" s="166">
        <v>4710</v>
      </c>
    </row>
    <row r="70" spans="9:12" ht="20.45" customHeight="1" thickBot="1" x14ac:dyDescent="0.3">
      <c r="I70" s="334"/>
      <c r="J70" s="171">
        <v>3</v>
      </c>
      <c r="K70" s="172" t="s">
        <v>186</v>
      </c>
      <c r="L70" s="173">
        <v>5050</v>
      </c>
    </row>
  </sheetData>
  <sortState xmlns:xlrd2="http://schemas.microsoft.com/office/spreadsheetml/2017/richdata2" ref="W8:X18">
    <sortCondition ref="X8:X18"/>
  </sortState>
  <mergeCells count="31">
    <mergeCell ref="A1:W1"/>
    <mergeCell ref="I9:I12"/>
    <mergeCell ref="E4:E6"/>
    <mergeCell ref="E10:E15"/>
    <mergeCell ref="Q5:Q8"/>
    <mergeCell ref="U8:U18"/>
    <mergeCell ref="E7:E9"/>
    <mergeCell ref="A2:C2"/>
    <mergeCell ref="A3:A5"/>
    <mergeCell ref="A6:A8"/>
    <mergeCell ref="E2:H2"/>
    <mergeCell ref="I2:L2"/>
    <mergeCell ref="M2:P2"/>
    <mergeCell ref="Q2:T2"/>
    <mergeCell ref="U2:X2"/>
    <mergeCell ref="U3:U7"/>
    <mergeCell ref="Q3:Q4"/>
    <mergeCell ref="I68:I70"/>
    <mergeCell ref="M3:M7"/>
    <mergeCell ref="I36:I41"/>
    <mergeCell ref="I64:I66"/>
    <mergeCell ref="I49:I51"/>
    <mergeCell ref="I52:I57"/>
    <mergeCell ref="I22:I23"/>
    <mergeCell ref="I44:I48"/>
    <mergeCell ref="I3:I8"/>
    <mergeCell ref="I14:I21"/>
    <mergeCell ref="I58:I60"/>
    <mergeCell ref="I42:I43"/>
    <mergeCell ref="I29:I35"/>
    <mergeCell ref="I24:I27"/>
  </mergeCells>
  <pageMargins left="0.19685039370078741" right="0.19685039370078741" top="0.19685039370078741" bottom="0.19685039370078741" header="0" footer="0"/>
  <pageSetup paperSize="9" scale="2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X67"/>
  <sheetViews>
    <sheetView topLeftCell="D46" zoomScale="78" zoomScaleNormal="78" zoomScaleSheetLayoutView="70" workbookViewId="0">
      <selection activeCell="K55" sqref="K55"/>
    </sheetView>
  </sheetViews>
  <sheetFormatPr defaultRowHeight="15" x14ac:dyDescent="0.25"/>
  <cols>
    <col min="1" max="1" width="12.7109375" style="1" customWidth="1"/>
    <col min="2" max="2" width="6" style="1" customWidth="1"/>
    <col min="3" max="3" width="36.5703125" style="1" customWidth="1"/>
    <col min="4" max="4" width="9.7109375" style="1" customWidth="1"/>
    <col min="5" max="5" width="12.7109375" style="1" customWidth="1"/>
    <col min="6" max="6" width="6" style="1" customWidth="1"/>
    <col min="7" max="7" width="45.5703125" style="1" bestFit="1" customWidth="1"/>
    <col min="8" max="8" width="9.42578125" style="1" customWidth="1"/>
    <col min="9" max="9" width="12.7109375" style="1" customWidth="1"/>
    <col min="10" max="10" width="6" style="1" customWidth="1"/>
    <col min="11" max="11" width="46.42578125" style="1" bestFit="1" customWidth="1"/>
    <col min="12" max="12" width="9.85546875" style="1" customWidth="1"/>
    <col min="13" max="13" width="12.7109375" style="1" customWidth="1"/>
    <col min="14" max="14" width="6" style="1" customWidth="1"/>
    <col min="15" max="15" width="33" style="1" bestFit="1" customWidth="1"/>
    <col min="16" max="16" width="10.7109375" style="1" customWidth="1"/>
    <col min="17" max="17" width="12.7109375" style="1" customWidth="1"/>
    <col min="18" max="18" width="6" style="1" customWidth="1"/>
    <col min="19" max="19" width="31.5703125" style="1" bestFit="1" customWidth="1"/>
    <col min="20" max="20" width="11.28515625" style="1" customWidth="1"/>
    <col min="21" max="21" width="12.7109375" style="1" customWidth="1"/>
    <col min="22" max="22" width="6" style="1" customWidth="1"/>
    <col min="23" max="23" width="44.5703125" style="1" bestFit="1" customWidth="1"/>
    <col min="24" max="24" width="12.7109375" style="1" customWidth="1"/>
    <col min="25" max="25" width="12.7109375" customWidth="1"/>
  </cols>
  <sheetData>
    <row r="1" spans="1:24" ht="44.45" customHeight="1" thickBot="1" x14ac:dyDescent="0.3">
      <c r="A1" s="349" t="s">
        <v>228</v>
      </c>
      <c r="B1" s="349"/>
      <c r="C1" s="349"/>
      <c r="D1" s="349"/>
      <c r="E1" s="349"/>
      <c r="F1" s="349"/>
      <c r="G1" s="349"/>
      <c r="H1" s="349"/>
      <c r="I1" s="349"/>
      <c r="J1" s="349"/>
      <c r="K1" s="349"/>
      <c r="L1" s="349"/>
      <c r="M1" s="349"/>
      <c r="N1" s="349"/>
      <c r="O1" s="349"/>
      <c r="P1" s="349"/>
      <c r="Q1" s="349"/>
      <c r="R1" s="349"/>
      <c r="S1" s="349"/>
      <c r="T1" s="349"/>
      <c r="U1" s="350"/>
      <c r="V1" s="350"/>
      <c r="W1" s="350"/>
      <c r="X1" s="174"/>
    </row>
    <row r="2" spans="1:24" s="2" customFormat="1" ht="32.450000000000003" customHeight="1" thickBot="1" x14ac:dyDescent="0.35">
      <c r="A2" s="351" t="s">
        <v>89</v>
      </c>
      <c r="B2" s="352"/>
      <c r="C2" s="352"/>
      <c r="D2" s="353"/>
      <c r="E2" s="340" t="s">
        <v>46</v>
      </c>
      <c r="F2" s="341"/>
      <c r="G2" s="341"/>
      <c r="H2" s="342"/>
      <c r="I2" s="354" t="s">
        <v>47</v>
      </c>
      <c r="J2" s="355"/>
      <c r="K2" s="355"/>
      <c r="L2" s="356"/>
      <c r="M2" s="354" t="s">
        <v>48</v>
      </c>
      <c r="N2" s="355"/>
      <c r="O2" s="355"/>
      <c r="P2" s="356"/>
      <c r="Q2" s="354" t="s">
        <v>49</v>
      </c>
      <c r="R2" s="355"/>
      <c r="S2" s="355"/>
      <c r="T2" s="356"/>
      <c r="U2" s="354" t="s">
        <v>50</v>
      </c>
      <c r="V2" s="355"/>
      <c r="W2" s="355"/>
      <c r="X2" s="356"/>
    </row>
    <row r="3" spans="1:24" ht="24.6" customHeight="1" x14ac:dyDescent="0.25">
      <c r="A3" s="348" t="s">
        <v>45</v>
      </c>
      <c r="B3" s="156">
        <v>1</v>
      </c>
      <c r="C3" s="157" t="s">
        <v>148</v>
      </c>
      <c r="D3" s="158">
        <v>221</v>
      </c>
      <c r="E3" s="164" t="s">
        <v>51</v>
      </c>
      <c r="F3" s="151">
        <v>1</v>
      </c>
      <c r="G3" s="150" t="s">
        <v>4</v>
      </c>
      <c r="H3" s="165">
        <v>1446</v>
      </c>
      <c r="I3" s="332" t="s">
        <v>52</v>
      </c>
      <c r="J3" s="151">
        <v>1</v>
      </c>
      <c r="K3" s="150" t="s">
        <v>1</v>
      </c>
      <c r="L3" s="165">
        <v>3063</v>
      </c>
      <c r="M3" s="332" t="s">
        <v>54</v>
      </c>
      <c r="N3" s="151">
        <v>1</v>
      </c>
      <c r="O3" s="150" t="s">
        <v>36</v>
      </c>
      <c r="P3" s="165">
        <v>152</v>
      </c>
      <c r="Q3" s="332" t="s">
        <v>70</v>
      </c>
      <c r="R3" s="151">
        <v>1</v>
      </c>
      <c r="S3" s="150" t="s">
        <v>32</v>
      </c>
      <c r="T3" s="165">
        <v>719</v>
      </c>
      <c r="U3" s="332" t="s">
        <v>58</v>
      </c>
      <c r="V3" s="151">
        <v>1</v>
      </c>
      <c r="W3" s="150" t="s">
        <v>37</v>
      </c>
      <c r="X3" s="165">
        <v>187</v>
      </c>
    </row>
    <row r="4" spans="1:24" ht="24.6" customHeight="1" x14ac:dyDescent="0.25">
      <c r="A4" s="332"/>
      <c r="B4" s="151">
        <v>2</v>
      </c>
      <c r="C4" s="150" t="s">
        <v>154</v>
      </c>
      <c r="D4" s="159">
        <v>2322</v>
      </c>
      <c r="E4" s="333" t="s">
        <v>56</v>
      </c>
      <c r="F4" s="149">
        <v>1</v>
      </c>
      <c r="G4" s="155" t="s">
        <v>159</v>
      </c>
      <c r="H4" s="166">
        <v>1887</v>
      </c>
      <c r="I4" s="332"/>
      <c r="J4" s="151">
        <v>2</v>
      </c>
      <c r="K4" s="150" t="s">
        <v>163</v>
      </c>
      <c r="L4" s="165">
        <v>3927</v>
      </c>
      <c r="M4" s="332"/>
      <c r="N4" s="151">
        <v>2</v>
      </c>
      <c r="O4" s="150" t="s">
        <v>11</v>
      </c>
      <c r="P4" s="165">
        <v>448</v>
      </c>
      <c r="Q4" s="332"/>
      <c r="R4" s="151">
        <v>2</v>
      </c>
      <c r="S4" s="150" t="s">
        <v>197</v>
      </c>
      <c r="T4" s="165">
        <v>3474</v>
      </c>
      <c r="U4" s="332"/>
      <c r="V4" s="151">
        <v>2</v>
      </c>
      <c r="W4" s="150" t="s">
        <v>224</v>
      </c>
      <c r="X4" s="165">
        <v>250</v>
      </c>
    </row>
    <row r="5" spans="1:24" ht="24.6" customHeight="1" x14ac:dyDescent="0.25">
      <c r="A5" s="332"/>
      <c r="B5" s="151">
        <v>3</v>
      </c>
      <c r="C5" s="150" t="s">
        <v>155</v>
      </c>
      <c r="D5" s="159">
        <v>3228</v>
      </c>
      <c r="E5" s="333"/>
      <c r="F5" s="149">
        <v>2</v>
      </c>
      <c r="G5" s="155" t="s">
        <v>91</v>
      </c>
      <c r="H5" s="166">
        <v>3440</v>
      </c>
      <c r="I5" s="332"/>
      <c r="J5" s="151">
        <v>3</v>
      </c>
      <c r="K5" s="150" t="s">
        <v>164</v>
      </c>
      <c r="L5" s="165">
        <v>3927</v>
      </c>
      <c r="M5" s="332"/>
      <c r="N5" s="151">
        <v>3</v>
      </c>
      <c r="O5" s="150" t="s">
        <v>41</v>
      </c>
      <c r="P5" s="165">
        <v>1878</v>
      </c>
      <c r="Q5" s="333" t="s">
        <v>73</v>
      </c>
      <c r="R5" s="149">
        <v>1</v>
      </c>
      <c r="S5" s="155" t="s">
        <v>31</v>
      </c>
      <c r="T5" s="166">
        <v>3165</v>
      </c>
      <c r="U5" s="332"/>
      <c r="V5" s="151">
        <v>3</v>
      </c>
      <c r="W5" s="150" t="s">
        <v>202</v>
      </c>
      <c r="X5" s="165">
        <v>2034</v>
      </c>
    </row>
    <row r="6" spans="1:24" ht="24.6" customHeight="1" thickBot="1" x14ac:dyDescent="0.3">
      <c r="A6" s="333" t="s">
        <v>55</v>
      </c>
      <c r="B6" s="149">
        <v>1</v>
      </c>
      <c r="C6" s="155" t="s">
        <v>12</v>
      </c>
      <c r="D6" s="159">
        <v>296</v>
      </c>
      <c r="E6" s="333"/>
      <c r="F6" s="149">
        <v>3</v>
      </c>
      <c r="G6" s="155" t="s">
        <v>158</v>
      </c>
      <c r="H6" s="166">
        <v>3927</v>
      </c>
      <c r="I6" s="332"/>
      <c r="J6" s="151">
        <v>4</v>
      </c>
      <c r="K6" s="150" t="s">
        <v>3</v>
      </c>
      <c r="L6" s="165">
        <v>3927</v>
      </c>
      <c r="M6" s="346"/>
      <c r="N6" s="161">
        <v>4</v>
      </c>
      <c r="O6" s="162" t="s">
        <v>90</v>
      </c>
      <c r="P6" s="167">
        <v>3624</v>
      </c>
      <c r="Q6" s="333"/>
      <c r="R6" s="149">
        <v>2</v>
      </c>
      <c r="S6" s="155" t="s">
        <v>230</v>
      </c>
      <c r="T6" s="166">
        <v>3927</v>
      </c>
      <c r="U6" s="332"/>
      <c r="V6" s="151">
        <v>4</v>
      </c>
      <c r="W6" s="150" t="s">
        <v>201</v>
      </c>
      <c r="X6" s="165">
        <v>3927</v>
      </c>
    </row>
    <row r="7" spans="1:24" ht="24.6" customHeight="1" x14ac:dyDescent="0.25">
      <c r="A7" s="333"/>
      <c r="B7" s="149">
        <v>2</v>
      </c>
      <c r="C7" s="155" t="s">
        <v>156</v>
      </c>
      <c r="D7" s="159">
        <v>387</v>
      </c>
      <c r="E7" s="332" t="s">
        <v>67</v>
      </c>
      <c r="F7" s="151">
        <v>1</v>
      </c>
      <c r="G7" s="150" t="s">
        <v>160</v>
      </c>
      <c r="H7" s="165">
        <v>222</v>
      </c>
      <c r="I7" s="332"/>
      <c r="J7" s="151">
        <v>5</v>
      </c>
      <c r="K7" s="150" t="s">
        <v>165</v>
      </c>
      <c r="L7" s="165">
        <v>3927</v>
      </c>
      <c r="Q7" s="333"/>
      <c r="R7" s="149">
        <v>3</v>
      </c>
      <c r="S7" s="155" t="s">
        <v>199</v>
      </c>
      <c r="T7" s="166">
        <v>3927</v>
      </c>
      <c r="U7" s="332"/>
      <c r="V7" s="151">
        <v>5</v>
      </c>
      <c r="W7" s="150" t="s">
        <v>203</v>
      </c>
      <c r="X7" s="165">
        <v>3927</v>
      </c>
    </row>
    <row r="8" spans="1:24" ht="24.6" customHeight="1" x14ac:dyDescent="0.25">
      <c r="A8" s="333"/>
      <c r="B8" s="149">
        <v>3</v>
      </c>
      <c r="C8" s="155" t="s">
        <v>157</v>
      </c>
      <c r="D8" s="159">
        <v>2275</v>
      </c>
      <c r="E8" s="332"/>
      <c r="F8" s="151">
        <v>2</v>
      </c>
      <c r="G8" s="150" t="s">
        <v>9</v>
      </c>
      <c r="H8" s="165">
        <v>424</v>
      </c>
      <c r="I8" s="332"/>
      <c r="J8" s="151">
        <v>6</v>
      </c>
      <c r="K8" s="150" t="s">
        <v>2</v>
      </c>
      <c r="L8" s="165">
        <v>3927</v>
      </c>
      <c r="Q8" s="260" t="s">
        <v>193</v>
      </c>
      <c r="R8" s="261">
        <v>1</v>
      </c>
      <c r="S8" s="262" t="s">
        <v>194</v>
      </c>
      <c r="T8" s="263">
        <v>3927</v>
      </c>
      <c r="U8" s="333" t="s">
        <v>66</v>
      </c>
      <c r="V8" s="149">
        <v>1</v>
      </c>
      <c r="W8" s="155" t="s">
        <v>19</v>
      </c>
      <c r="X8" s="166">
        <v>82</v>
      </c>
    </row>
    <row r="9" spans="1:24" ht="24.6" customHeight="1" thickBot="1" x14ac:dyDescent="0.3">
      <c r="A9" s="160" t="s">
        <v>65</v>
      </c>
      <c r="B9" s="161">
        <v>1</v>
      </c>
      <c r="C9" s="162" t="s">
        <v>93</v>
      </c>
      <c r="D9" s="163">
        <v>2217</v>
      </c>
      <c r="E9" s="332"/>
      <c r="F9" s="151">
        <v>3</v>
      </c>
      <c r="G9" s="150" t="s">
        <v>205</v>
      </c>
      <c r="H9" s="165">
        <v>1121</v>
      </c>
      <c r="I9" s="333" t="s">
        <v>53</v>
      </c>
      <c r="J9" s="149">
        <v>1</v>
      </c>
      <c r="K9" s="155" t="s">
        <v>6</v>
      </c>
      <c r="L9" s="166">
        <v>2202</v>
      </c>
      <c r="Q9" s="177" t="s">
        <v>75</v>
      </c>
      <c r="R9" s="171">
        <v>1</v>
      </c>
      <c r="S9" s="172" t="s">
        <v>38</v>
      </c>
      <c r="T9" s="173">
        <v>5316</v>
      </c>
      <c r="U9" s="333"/>
      <c r="V9" s="149">
        <v>2</v>
      </c>
      <c r="W9" s="155" t="s">
        <v>29</v>
      </c>
      <c r="X9" s="166">
        <v>208</v>
      </c>
    </row>
    <row r="10" spans="1:24" ht="24.6" customHeight="1" x14ac:dyDescent="0.25">
      <c r="E10" s="333" t="s">
        <v>69</v>
      </c>
      <c r="F10" s="149">
        <v>1</v>
      </c>
      <c r="G10" s="155" t="s">
        <v>24</v>
      </c>
      <c r="H10" s="166">
        <v>952</v>
      </c>
      <c r="I10" s="333"/>
      <c r="J10" s="149">
        <v>2</v>
      </c>
      <c r="K10" s="155" t="s">
        <v>5</v>
      </c>
      <c r="L10" s="166">
        <v>3482</v>
      </c>
      <c r="U10" s="333"/>
      <c r="V10" s="149">
        <v>3</v>
      </c>
      <c r="W10" s="155" t="s">
        <v>13</v>
      </c>
      <c r="X10" s="166">
        <v>349</v>
      </c>
    </row>
    <row r="11" spans="1:24" ht="24.6" customHeight="1" x14ac:dyDescent="0.25">
      <c r="E11" s="333"/>
      <c r="F11" s="149">
        <v>2</v>
      </c>
      <c r="G11" s="155" t="s">
        <v>162</v>
      </c>
      <c r="H11" s="166">
        <v>2394</v>
      </c>
      <c r="I11" s="333"/>
      <c r="J11" s="149">
        <v>3</v>
      </c>
      <c r="K11" s="155" t="s">
        <v>166</v>
      </c>
      <c r="L11" s="166">
        <v>3927</v>
      </c>
      <c r="U11" s="333"/>
      <c r="V11" s="149">
        <v>4</v>
      </c>
      <c r="W11" s="155" t="s">
        <v>40</v>
      </c>
      <c r="X11" s="166">
        <v>892</v>
      </c>
    </row>
    <row r="12" spans="1:24" ht="24.6" customHeight="1" x14ac:dyDescent="0.25">
      <c r="E12" s="333"/>
      <c r="F12" s="149">
        <v>3</v>
      </c>
      <c r="G12" s="155" t="s">
        <v>17</v>
      </c>
      <c r="H12" s="166">
        <v>2846</v>
      </c>
      <c r="I12" s="333"/>
      <c r="J12" s="149">
        <v>4</v>
      </c>
      <c r="K12" s="155" t="s">
        <v>7</v>
      </c>
      <c r="L12" s="166">
        <v>3927</v>
      </c>
      <c r="U12" s="333"/>
      <c r="V12" s="149">
        <v>5</v>
      </c>
      <c r="W12" s="155" t="s">
        <v>95</v>
      </c>
      <c r="X12" s="166">
        <v>919</v>
      </c>
    </row>
    <row r="13" spans="1:24" ht="24.6" customHeight="1" x14ac:dyDescent="0.25">
      <c r="E13" s="333"/>
      <c r="F13" s="149">
        <v>4</v>
      </c>
      <c r="G13" s="155" t="s">
        <v>161</v>
      </c>
      <c r="H13" s="166">
        <v>3079</v>
      </c>
      <c r="I13" s="347" t="s">
        <v>57</v>
      </c>
      <c r="J13" s="168">
        <v>1</v>
      </c>
      <c r="K13" s="169" t="s">
        <v>15</v>
      </c>
      <c r="L13" s="170">
        <v>1690</v>
      </c>
      <c r="U13" s="333"/>
      <c r="V13" s="149">
        <v>6</v>
      </c>
      <c r="W13" s="155" t="s">
        <v>204</v>
      </c>
      <c r="X13" s="166">
        <v>1151</v>
      </c>
    </row>
    <row r="14" spans="1:24" ht="24.6" customHeight="1" x14ac:dyDescent="0.25">
      <c r="E14" s="333"/>
      <c r="F14" s="149">
        <v>5</v>
      </c>
      <c r="G14" s="155" t="s">
        <v>43</v>
      </c>
      <c r="H14" s="166">
        <v>3192</v>
      </c>
      <c r="I14" s="347"/>
      <c r="J14" s="168">
        <v>2</v>
      </c>
      <c r="K14" s="169" t="s">
        <v>0</v>
      </c>
      <c r="L14" s="170">
        <v>3035</v>
      </c>
      <c r="U14" s="333"/>
      <c r="V14" s="149">
        <v>7</v>
      </c>
      <c r="W14" s="155" t="s">
        <v>94</v>
      </c>
      <c r="X14" s="166">
        <v>1827</v>
      </c>
    </row>
    <row r="15" spans="1:24" ht="24.6" customHeight="1" x14ac:dyDescent="0.25">
      <c r="E15" s="333"/>
      <c r="F15" s="149">
        <v>6</v>
      </c>
      <c r="G15" s="155" t="s">
        <v>42</v>
      </c>
      <c r="H15" s="166">
        <v>3927</v>
      </c>
      <c r="I15" s="347"/>
      <c r="J15" s="168">
        <v>3</v>
      </c>
      <c r="K15" s="169" t="s">
        <v>8</v>
      </c>
      <c r="L15" s="170">
        <v>3927</v>
      </c>
      <c r="U15" s="333"/>
      <c r="V15" s="149">
        <v>8</v>
      </c>
      <c r="W15" s="155" t="s">
        <v>16</v>
      </c>
      <c r="X15" s="166">
        <v>2082</v>
      </c>
    </row>
    <row r="16" spans="1:24" ht="24.6" customHeight="1" thickBot="1" x14ac:dyDescent="0.3">
      <c r="E16" s="160" t="s">
        <v>195</v>
      </c>
      <c r="F16" s="161">
        <v>1</v>
      </c>
      <c r="G16" s="162" t="s">
        <v>196</v>
      </c>
      <c r="H16" s="167">
        <v>1088</v>
      </c>
      <c r="I16" s="347"/>
      <c r="J16" s="168">
        <v>4</v>
      </c>
      <c r="K16" s="169" t="s">
        <v>167</v>
      </c>
      <c r="L16" s="170">
        <v>3927</v>
      </c>
      <c r="U16" s="333"/>
      <c r="V16" s="149">
        <v>9</v>
      </c>
      <c r="W16" s="155" t="s">
        <v>39</v>
      </c>
      <c r="X16" s="166">
        <v>2147</v>
      </c>
    </row>
    <row r="17" spans="9:24" ht="24.6" customHeight="1" x14ac:dyDescent="0.25">
      <c r="I17" s="347"/>
      <c r="J17" s="168">
        <v>5</v>
      </c>
      <c r="K17" s="169" t="s">
        <v>169</v>
      </c>
      <c r="L17" s="170">
        <v>3927</v>
      </c>
      <c r="U17" s="333"/>
      <c r="V17" s="149">
        <v>10</v>
      </c>
      <c r="W17" s="155" t="s">
        <v>153</v>
      </c>
      <c r="X17" s="166">
        <v>3157</v>
      </c>
    </row>
    <row r="18" spans="9:24" ht="24.6" customHeight="1" x14ac:dyDescent="0.25">
      <c r="I18" s="347"/>
      <c r="J18" s="168">
        <v>6</v>
      </c>
      <c r="K18" s="169" t="s">
        <v>14</v>
      </c>
      <c r="L18" s="170">
        <v>3927</v>
      </c>
      <c r="U18" s="333"/>
      <c r="V18" s="149">
        <v>11</v>
      </c>
      <c r="W18" s="155" t="s">
        <v>30</v>
      </c>
      <c r="X18" s="166">
        <v>3313</v>
      </c>
    </row>
    <row r="19" spans="9:24" ht="24.6" customHeight="1" thickBot="1" x14ac:dyDescent="0.3">
      <c r="I19" s="347"/>
      <c r="J19" s="168">
        <v>7</v>
      </c>
      <c r="K19" s="169" t="s">
        <v>225</v>
      </c>
      <c r="L19" s="170">
        <v>3927</v>
      </c>
      <c r="U19" s="160" t="s">
        <v>206</v>
      </c>
      <c r="V19" s="161">
        <v>1</v>
      </c>
      <c r="W19" s="162" t="s">
        <v>207</v>
      </c>
      <c r="X19" s="167">
        <v>686</v>
      </c>
    </row>
    <row r="20" spans="9:24" ht="24.6" customHeight="1" x14ac:dyDescent="0.25">
      <c r="I20" s="347"/>
      <c r="J20" s="168">
        <v>8</v>
      </c>
      <c r="K20" s="169" t="s">
        <v>168</v>
      </c>
      <c r="L20" s="170">
        <v>3927</v>
      </c>
    </row>
    <row r="21" spans="9:24" ht="24.6" customHeight="1" x14ac:dyDescent="0.25">
      <c r="I21" s="333" t="s">
        <v>219</v>
      </c>
      <c r="J21" s="149">
        <v>1</v>
      </c>
      <c r="K21" s="155" t="s">
        <v>220</v>
      </c>
      <c r="L21" s="166">
        <v>3927</v>
      </c>
    </row>
    <row r="22" spans="9:24" ht="24.6" customHeight="1" x14ac:dyDescent="0.25">
      <c r="I22" s="333"/>
      <c r="J22" s="149">
        <v>2</v>
      </c>
      <c r="K22" s="155" t="s">
        <v>221</v>
      </c>
      <c r="L22" s="166">
        <v>3927</v>
      </c>
    </row>
    <row r="23" spans="9:24" ht="24.6" customHeight="1" x14ac:dyDescent="0.25">
      <c r="I23" s="332" t="s">
        <v>59</v>
      </c>
      <c r="J23" s="151">
        <v>1</v>
      </c>
      <c r="K23" s="150" t="s">
        <v>10</v>
      </c>
      <c r="L23" s="165">
        <v>3059</v>
      </c>
    </row>
    <row r="24" spans="9:24" ht="24.6" customHeight="1" x14ac:dyDescent="0.25">
      <c r="I24" s="332"/>
      <c r="J24" s="151">
        <v>2</v>
      </c>
      <c r="K24" s="150" t="s">
        <v>171</v>
      </c>
      <c r="L24" s="165">
        <v>3927</v>
      </c>
    </row>
    <row r="25" spans="9:24" ht="24.6" customHeight="1" x14ac:dyDescent="0.25">
      <c r="I25" s="332"/>
      <c r="J25" s="151">
        <v>3</v>
      </c>
      <c r="K25" s="150" t="s">
        <v>172</v>
      </c>
      <c r="L25" s="165">
        <v>3927</v>
      </c>
    </row>
    <row r="26" spans="9:24" ht="24.6" customHeight="1" x14ac:dyDescent="0.25">
      <c r="I26" s="154" t="s">
        <v>60</v>
      </c>
      <c r="J26" s="149">
        <v>1</v>
      </c>
      <c r="K26" s="155" t="s">
        <v>97</v>
      </c>
      <c r="L26" s="166">
        <v>3927</v>
      </c>
    </row>
    <row r="27" spans="9:24" ht="24.6" customHeight="1" x14ac:dyDescent="0.25">
      <c r="I27" s="332" t="s">
        <v>61</v>
      </c>
      <c r="J27" s="151">
        <v>1</v>
      </c>
      <c r="K27" s="150" t="s">
        <v>175</v>
      </c>
      <c r="L27" s="165">
        <v>3927</v>
      </c>
    </row>
    <row r="28" spans="9:24" ht="24.6" customHeight="1" x14ac:dyDescent="0.25">
      <c r="I28" s="332"/>
      <c r="J28" s="151">
        <v>2</v>
      </c>
      <c r="K28" s="150" t="s">
        <v>174</v>
      </c>
      <c r="L28" s="165">
        <v>3927</v>
      </c>
    </row>
    <row r="29" spans="9:24" ht="24.6" customHeight="1" x14ac:dyDescent="0.25">
      <c r="I29" s="332"/>
      <c r="J29" s="151">
        <v>3</v>
      </c>
      <c r="K29" s="150" t="s">
        <v>92</v>
      </c>
      <c r="L29" s="165">
        <v>3927</v>
      </c>
    </row>
    <row r="30" spans="9:24" ht="24.6" customHeight="1" x14ac:dyDescent="0.25">
      <c r="I30" s="332"/>
      <c r="J30" s="151">
        <v>4</v>
      </c>
      <c r="K30" s="150" t="s">
        <v>20</v>
      </c>
      <c r="L30" s="165">
        <v>3927</v>
      </c>
    </row>
    <row r="31" spans="9:24" ht="24.6" customHeight="1" x14ac:dyDescent="0.25">
      <c r="I31" s="332"/>
      <c r="J31" s="151">
        <v>5</v>
      </c>
      <c r="K31" s="150" t="s">
        <v>173</v>
      </c>
      <c r="L31" s="165">
        <v>3927</v>
      </c>
    </row>
    <row r="32" spans="9:24" ht="24.6" customHeight="1" x14ac:dyDescent="0.25">
      <c r="I32" s="332"/>
      <c r="J32" s="151">
        <v>6</v>
      </c>
      <c r="K32" s="150" t="s">
        <v>176</v>
      </c>
      <c r="L32" s="165">
        <v>3927</v>
      </c>
    </row>
    <row r="33" spans="9:12" ht="24.6" customHeight="1" x14ac:dyDescent="0.25">
      <c r="I33" s="332"/>
      <c r="J33" s="151">
        <v>7</v>
      </c>
      <c r="K33" s="150" t="s">
        <v>177</v>
      </c>
      <c r="L33" s="165">
        <v>3927</v>
      </c>
    </row>
    <row r="34" spans="9:12" ht="24.6" customHeight="1" x14ac:dyDescent="0.25">
      <c r="I34" s="333" t="s">
        <v>62</v>
      </c>
      <c r="J34" s="149">
        <v>1</v>
      </c>
      <c r="K34" s="155" t="s">
        <v>178</v>
      </c>
      <c r="L34" s="166">
        <v>3927</v>
      </c>
    </row>
    <row r="35" spans="9:12" ht="24.6" customHeight="1" x14ac:dyDescent="0.25">
      <c r="I35" s="333"/>
      <c r="J35" s="149">
        <v>2</v>
      </c>
      <c r="K35" s="155" t="s">
        <v>179</v>
      </c>
      <c r="L35" s="166">
        <v>3927</v>
      </c>
    </row>
    <row r="36" spans="9:12" ht="24.6" customHeight="1" x14ac:dyDescent="0.25">
      <c r="I36" s="333"/>
      <c r="J36" s="149">
        <v>3</v>
      </c>
      <c r="K36" s="155" t="s">
        <v>21</v>
      </c>
      <c r="L36" s="166">
        <v>3927</v>
      </c>
    </row>
    <row r="37" spans="9:12" ht="24.6" customHeight="1" x14ac:dyDescent="0.25">
      <c r="I37" s="333"/>
      <c r="J37" s="149">
        <v>4</v>
      </c>
      <c r="K37" s="155" t="s">
        <v>22</v>
      </c>
      <c r="L37" s="166">
        <v>3927</v>
      </c>
    </row>
    <row r="38" spans="9:12" ht="24.6" customHeight="1" x14ac:dyDescent="0.25">
      <c r="I38" s="333"/>
      <c r="J38" s="149">
        <v>5</v>
      </c>
      <c r="K38" s="155" t="s">
        <v>23</v>
      </c>
      <c r="L38" s="166">
        <v>3927</v>
      </c>
    </row>
    <row r="39" spans="9:12" ht="24.6" customHeight="1" x14ac:dyDescent="0.25">
      <c r="I39" s="333"/>
      <c r="J39" s="149">
        <v>6</v>
      </c>
      <c r="K39" s="155" t="s">
        <v>227</v>
      </c>
      <c r="L39" s="166">
        <v>3927</v>
      </c>
    </row>
    <row r="40" spans="9:12" ht="24.6" customHeight="1" x14ac:dyDescent="0.25">
      <c r="I40" s="332" t="s">
        <v>208</v>
      </c>
      <c r="J40" s="151">
        <v>1</v>
      </c>
      <c r="K40" s="150" t="s">
        <v>209</v>
      </c>
      <c r="L40" s="165">
        <v>3410</v>
      </c>
    </row>
    <row r="41" spans="9:12" ht="24.6" customHeight="1" x14ac:dyDescent="0.25">
      <c r="I41" s="332"/>
      <c r="J41" s="151">
        <v>2</v>
      </c>
      <c r="K41" s="150" t="s">
        <v>210</v>
      </c>
      <c r="L41" s="165">
        <v>3927</v>
      </c>
    </row>
    <row r="42" spans="9:12" ht="24.6" customHeight="1" x14ac:dyDescent="0.25">
      <c r="I42" s="333" t="s">
        <v>64</v>
      </c>
      <c r="J42" s="149">
        <v>1</v>
      </c>
      <c r="K42" s="155" t="s">
        <v>18</v>
      </c>
      <c r="L42" s="166">
        <v>2139</v>
      </c>
    </row>
    <row r="43" spans="9:12" ht="24.6" customHeight="1" x14ac:dyDescent="0.25">
      <c r="I43" s="333"/>
      <c r="J43" s="149">
        <v>2</v>
      </c>
      <c r="K43" s="155" t="s">
        <v>26</v>
      </c>
      <c r="L43" s="166">
        <v>3520</v>
      </c>
    </row>
    <row r="44" spans="9:12" ht="24.6" customHeight="1" x14ac:dyDescent="0.25">
      <c r="I44" s="333"/>
      <c r="J44" s="149">
        <v>3</v>
      </c>
      <c r="K44" s="155" t="s">
        <v>200</v>
      </c>
      <c r="L44" s="166">
        <v>3927</v>
      </c>
    </row>
    <row r="45" spans="9:12" ht="24.6" customHeight="1" x14ac:dyDescent="0.25">
      <c r="I45" s="333"/>
      <c r="J45" s="149">
        <v>4</v>
      </c>
      <c r="K45" s="155" t="s">
        <v>25</v>
      </c>
      <c r="L45" s="166">
        <v>3927</v>
      </c>
    </row>
    <row r="46" spans="9:12" ht="24.6" customHeight="1" x14ac:dyDescent="0.25">
      <c r="I46" s="333"/>
      <c r="J46" s="149">
        <v>5</v>
      </c>
      <c r="K46" s="155" t="s">
        <v>96</v>
      </c>
      <c r="L46" s="166">
        <v>3927</v>
      </c>
    </row>
    <row r="47" spans="9:12" ht="24.6" customHeight="1" x14ac:dyDescent="0.25">
      <c r="I47" s="347" t="s">
        <v>63</v>
      </c>
      <c r="J47" s="168">
        <v>1</v>
      </c>
      <c r="K47" s="169" t="s">
        <v>27</v>
      </c>
      <c r="L47" s="170">
        <v>2913</v>
      </c>
    </row>
    <row r="48" spans="9:12" ht="24.6" customHeight="1" x14ac:dyDescent="0.25">
      <c r="I48" s="347"/>
      <c r="J48" s="168">
        <v>2</v>
      </c>
      <c r="K48" s="169" t="s">
        <v>28</v>
      </c>
      <c r="L48" s="170">
        <v>3927</v>
      </c>
    </row>
    <row r="49" spans="9:12" ht="24.6" customHeight="1" x14ac:dyDescent="0.25">
      <c r="I49" s="347"/>
      <c r="J49" s="168">
        <v>3</v>
      </c>
      <c r="K49" s="169" t="s">
        <v>181</v>
      </c>
      <c r="L49" s="170">
        <v>3927</v>
      </c>
    </row>
    <row r="50" spans="9:12" ht="24.6" customHeight="1" x14ac:dyDescent="0.25">
      <c r="I50" s="333" t="s">
        <v>218</v>
      </c>
      <c r="J50" s="149">
        <v>1</v>
      </c>
      <c r="K50" s="155" t="s">
        <v>217</v>
      </c>
      <c r="L50" s="166">
        <v>3927</v>
      </c>
    </row>
    <row r="51" spans="9:12" ht="24.6" customHeight="1" x14ac:dyDescent="0.25">
      <c r="I51" s="333"/>
      <c r="J51" s="149">
        <v>2</v>
      </c>
      <c r="K51" s="155" t="s">
        <v>213</v>
      </c>
      <c r="L51" s="166">
        <v>3927</v>
      </c>
    </row>
    <row r="52" spans="9:12" ht="24.6" customHeight="1" x14ac:dyDescent="0.25">
      <c r="I52" s="333"/>
      <c r="J52" s="149"/>
      <c r="K52" s="155" t="s">
        <v>214</v>
      </c>
      <c r="L52" s="166">
        <v>3927</v>
      </c>
    </row>
    <row r="53" spans="9:12" ht="24.6" customHeight="1" x14ac:dyDescent="0.25">
      <c r="I53" s="333"/>
      <c r="J53" s="149">
        <v>3</v>
      </c>
      <c r="K53" s="155" t="s">
        <v>216</v>
      </c>
      <c r="L53" s="166">
        <v>3927</v>
      </c>
    </row>
    <row r="54" spans="9:12" ht="24.6" customHeight="1" x14ac:dyDescent="0.25">
      <c r="I54" s="333"/>
      <c r="J54" s="149">
        <v>4</v>
      </c>
      <c r="K54" s="155" t="s">
        <v>215</v>
      </c>
      <c r="L54" s="166">
        <v>3927</v>
      </c>
    </row>
    <row r="55" spans="9:12" ht="24.6" customHeight="1" x14ac:dyDescent="0.25">
      <c r="I55" s="333"/>
      <c r="J55" s="149">
        <v>5</v>
      </c>
      <c r="K55" s="155" t="s">
        <v>267</v>
      </c>
      <c r="L55" s="166">
        <v>3927</v>
      </c>
    </row>
    <row r="56" spans="9:12" ht="24.6" customHeight="1" x14ac:dyDescent="0.25">
      <c r="I56" s="332" t="s">
        <v>68</v>
      </c>
      <c r="J56" s="151">
        <v>1</v>
      </c>
      <c r="K56" s="150" t="s">
        <v>182</v>
      </c>
      <c r="L56" s="165">
        <v>3927</v>
      </c>
    </row>
    <row r="57" spans="9:12" ht="24.6" customHeight="1" x14ac:dyDescent="0.25">
      <c r="I57" s="332"/>
      <c r="J57" s="151">
        <v>2</v>
      </c>
      <c r="K57" s="150" t="s">
        <v>190</v>
      </c>
      <c r="L57" s="165">
        <v>3927</v>
      </c>
    </row>
    <row r="58" spans="9:12" ht="18" customHeight="1" x14ac:dyDescent="0.25">
      <c r="I58" s="332"/>
      <c r="J58" s="151">
        <v>3</v>
      </c>
      <c r="K58" s="150" t="s">
        <v>183</v>
      </c>
      <c r="L58" s="165">
        <v>3927</v>
      </c>
    </row>
    <row r="59" spans="9:12" ht="18.75" customHeight="1" x14ac:dyDescent="0.25">
      <c r="I59" s="154" t="s">
        <v>211</v>
      </c>
      <c r="J59" s="149">
        <v>1</v>
      </c>
      <c r="K59" s="155" t="s">
        <v>212</v>
      </c>
      <c r="L59" s="166">
        <v>3927</v>
      </c>
    </row>
    <row r="60" spans="9:12" ht="21.75" customHeight="1" x14ac:dyDescent="0.25">
      <c r="I60" s="164" t="s">
        <v>71</v>
      </c>
      <c r="J60" s="151">
        <v>1</v>
      </c>
      <c r="K60" s="150" t="s">
        <v>33</v>
      </c>
      <c r="L60" s="165">
        <v>3927</v>
      </c>
    </row>
    <row r="61" spans="9:12" ht="22.5" customHeight="1" x14ac:dyDescent="0.25">
      <c r="I61" s="333" t="s">
        <v>72</v>
      </c>
      <c r="J61" s="149">
        <v>1</v>
      </c>
      <c r="K61" s="155" t="s">
        <v>34</v>
      </c>
      <c r="L61" s="166">
        <v>3927</v>
      </c>
    </row>
    <row r="62" spans="9:12" ht="18.75" customHeight="1" x14ac:dyDescent="0.25">
      <c r="I62" s="333"/>
      <c r="J62" s="149">
        <v>2</v>
      </c>
      <c r="K62" s="155" t="s">
        <v>184</v>
      </c>
      <c r="L62" s="166">
        <v>3927</v>
      </c>
    </row>
    <row r="63" spans="9:12" ht="18.75" customHeight="1" x14ac:dyDescent="0.25">
      <c r="I63" s="333"/>
      <c r="J63" s="149">
        <v>3</v>
      </c>
      <c r="K63" s="155" t="s">
        <v>35</v>
      </c>
      <c r="L63" s="166">
        <v>3927</v>
      </c>
    </row>
    <row r="64" spans="9:12" ht="18" customHeight="1" x14ac:dyDescent="0.25">
      <c r="I64" s="164" t="s">
        <v>74</v>
      </c>
      <c r="J64" s="151">
        <v>1</v>
      </c>
      <c r="K64" s="150" t="s">
        <v>223</v>
      </c>
      <c r="L64" s="165">
        <v>2182</v>
      </c>
    </row>
    <row r="65" spans="9:12" x14ac:dyDescent="0.25">
      <c r="I65" s="333" t="s">
        <v>185</v>
      </c>
      <c r="J65" s="149">
        <v>1</v>
      </c>
      <c r="K65" s="155" t="s">
        <v>189</v>
      </c>
      <c r="L65" s="166">
        <v>3927</v>
      </c>
    </row>
    <row r="66" spans="9:12" x14ac:dyDescent="0.25">
      <c r="I66" s="333"/>
      <c r="J66" s="149">
        <v>2</v>
      </c>
      <c r="K66" s="155" t="s">
        <v>187</v>
      </c>
      <c r="L66" s="166">
        <v>3927</v>
      </c>
    </row>
    <row r="67" spans="9:12" ht="15.75" thickBot="1" x14ac:dyDescent="0.3">
      <c r="I67" s="334"/>
      <c r="J67" s="171">
        <v>3</v>
      </c>
      <c r="K67" s="172" t="s">
        <v>186</v>
      </c>
      <c r="L67" s="173">
        <v>3927</v>
      </c>
    </row>
  </sheetData>
  <sortState xmlns:xlrd2="http://schemas.microsoft.com/office/spreadsheetml/2017/richdata2" ref="W8:X18">
    <sortCondition ref="X8:X18"/>
  </sortState>
  <mergeCells count="31">
    <mergeCell ref="Q3:Q4"/>
    <mergeCell ref="Q5:Q7"/>
    <mergeCell ref="U3:U7"/>
    <mergeCell ref="U8:U18"/>
    <mergeCell ref="I42:I46"/>
    <mergeCell ref="A1:W1"/>
    <mergeCell ref="A2:D2"/>
    <mergeCell ref="E2:H2"/>
    <mergeCell ref="I2:L2"/>
    <mergeCell ref="M2:P2"/>
    <mergeCell ref="Q2:T2"/>
    <mergeCell ref="U2:X2"/>
    <mergeCell ref="A3:A5"/>
    <mergeCell ref="A6:A8"/>
    <mergeCell ref="E4:E6"/>
    <mergeCell ref="E7:E9"/>
    <mergeCell ref="E10:E15"/>
    <mergeCell ref="I61:I63"/>
    <mergeCell ref="I65:I67"/>
    <mergeCell ref="I23:I25"/>
    <mergeCell ref="M3:M6"/>
    <mergeCell ref="I40:I41"/>
    <mergeCell ref="I47:I49"/>
    <mergeCell ref="I50:I55"/>
    <mergeCell ref="I56:I58"/>
    <mergeCell ref="I13:I20"/>
    <mergeCell ref="I21:I22"/>
    <mergeCell ref="I27:I33"/>
    <mergeCell ref="I34:I39"/>
    <mergeCell ref="I3:I8"/>
    <mergeCell ref="I9:I12"/>
  </mergeCells>
  <pageMargins left="0.19685039370078741" right="0.19685039370078741" top="0.19685039370078741" bottom="0.19685039370078741" header="0" footer="0"/>
  <pageSetup paperSize="9" scale="2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59"/>
  <sheetViews>
    <sheetView topLeftCell="A148" zoomScale="55" zoomScaleNormal="55" workbookViewId="0">
      <selection sqref="A1:XFD1048576"/>
    </sheetView>
  </sheetViews>
  <sheetFormatPr defaultRowHeight="23.25" x14ac:dyDescent="0.25"/>
  <cols>
    <col min="1" max="1" width="21" style="3" customWidth="1"/>
    <col min="2" max="2" width="27.85546875" style="138" customWidth="1"/>
    <col min="3" max="3" width="14.5703125" style="5" customWidth="1"/>
    <col min="4" max="4" width="72.7109375" style="5" customWidth="1"/>
    <col min="5" max="5" width="72.28515625" style="5" customWidth="1"/>
    <col min="6" max="6" width="18.42578125" style="133" customWidth="1"/>
    <col min="7" max="7" width="12.7109375" style="133" customWidth="1"/>
    <col min="8" max="8" width="13.7109375" style="133" customWidth="1"/>
    <col min="9" max="9" width="13.7109375" style="143" customWidth="1"/>
    <col min="10" max="10" width="62.28515625" style="5" bestFit="1" customWidth="1"/>
  </cols>
  <sheetData>
    <row r="1" spans="1:10" ht="31.9" customHeight="1" x14ac:dyDescent="0.25">
      <c r="A1" s="267" t="s">
        <v>88</v>
      </c>
      <c r="B1" s="268"/>
      <c r="C1" s="268"/>
      <c r="D1" s="268"/>
      <c r="E1" s="268"/>
      <c r="F1" s="268"/>
      <c r="G1" s="268"/>
      <c r="H1" s="268"/>
      <c r="I1" s="268"/>
      <c r="J1" s="269"/>
    </row>
    <row r="2" spans="1:10" ht="17.45" customHeight="1" thickBot="1" x14ac:dyDescent="0.3">
      <c r="A2" s="270"/>
      <c r="B2" s="271"/>
      <c r="C2" s="271"/>
      <c r="D2" s="271"/>
      <c r="E2" s="271"/>
      <c r="F2" s="271"/>
      <c r="G2" s="271"/>
      <c r="H2" s="271"/>
      <c r="I2" s="271"/>
      <c r="J2" s="272"/>
    </row>
    <row r="3" spans="1:10" ht="36" customHeight="1" thickBot="1" x14ac:dyDescent="0.3">
      <c r="A3" s="134" t="s">
        <v>82</v>
      </c>
      <c r="B3" s="135" t="s">
        <v>83</v>
      </c>
      <c r="C3" s="140" t="s">
        <v>150</v>
      </c>
      <c r="D3" s="140" t="s">
        <v>77</v>
      </c>
      <c r="E3" s="142" t="s">
        <v>78</v>
      </c>
      <c r="F3" s="136" t="s">
        <v>79</v>
      </c>
      <c r="G3" s="137" t="s">
        <v>80</v>
      </c>
      <c r="H3" s="136" t="s">
        <v>87</v>
      </c>
      <c r="I3" s="139" t="s">
        <v>108</v>
      </c>
      <c r="J3" s="141" t="s">
        <v>81</v>
      </c>
    </row>
    <row r="4" spans="1:10" s="4" customFormat="1" ht="20.45" customHeight="1" x14ac:dyDescent="0.25">
      <c r="A4" s="377" t="s">
        <v>149</v>
      </c>
      <c r="B4" s="357" t="s">
        <v>45</v>
      </c>
      <c r="C4" s="218" t="s">
        <v>84</v>
      </c>
      <c r="D4" s="218" t="s">
        <v>236</v>
      </c>
      <c r="E4" s="218" t="s">
        <v>237</v>
      </c>
      <c r="F4" s="212">
        <v>45089</v>
      </c>
      <c r="G4" s="220">
        <v>0.4375</v>
      </c>
      <c r="H4" s="220"/>
      <c r="I4" s="214"/>
      <c r="J4" s="383"/>
    </row>
    <row r="5" spans="1:10" s="4" customFormat="1" ht="20.45" customHeight="1" x14ac:dyDescent="0.25">
      <c r="A5" s="378"/>
      <c r="B5" s="358"/>
      <c r="C5" s="221" t="s">
        <v>84</v>
      </c>
      <c r="D5" s="221" t="s">
        <v>235</v>
      </c>
      <c r="E5" s="221" t="s">
        <v>237</v>
      </c>
      <c r="F5" s="215">
        <v>45090</v>
      </c>
      <c r="G5" s="223">
        <v>0.4375</v>
      </c>
      <c r="H5" s="223"/>
      <c r="I5" s="217"/>
      <c r="J5" s="384"/>
    </row>
    <row r="6" spans="1:10" s="4" customFormat="1" ht="20.45" customHeight="1" x14ac:dyDescent="0.25">
      <c r="A6" s="378"/>
      <c r="B6" s="380"/>
      <c r="C6" s="221" t="s">
        <v>84</v>
      </c>
      <c r="D6" s="221" t="s">
        <v>235</v>
      </c>
      <c r="E6" s="221" t="s">
        <v>236</v>
      </c>
      <c r="F6" s="215">
        <v>45091</v>
      </c>
      <c r="G6" s="223">
        <v>0.4375</v>
      </c>
      <c r="H6" s="223"/>
      <c r="I6" s="217"/>
      <c r="J6" s="385"/>
    </row>
    <row r="7" spans="1:10" s="4" customFormat="1" ht="20.45" customHeight="1" x14ac:dyDescent="0.35">
      <c r="A7" s="378"/>
      <c r="B7" s="381" t="s">
        <v>45</v>
      </c>
      <c r="C7" s="241" t="s">
        <v>85</v>
      </c>
      <c r="D7" s="236" t="s">
        <v>236</v>
      </c>
      <c r="E7" s="236" t="s">
        <v>237</v>
      </c>
      <c r="F7" s="196">
        <v>45089</v>
      </c>
      <c r="G7" s="192">
        <v>0.4375</v>
      </c>
      <c r="H7" s="192"/>
      <c r="I7" s="205"/>
      <c r="J7" s="392"/>
    </row>
    <row r="8" spans="1:10" s="4" customFormat="1" ht="20.45" customHeight="1" x14ac:dyDescent="0.35">
      <c r="A8" s="378"/>
      <c r="B8" s="361"/>
      <c r="C8" s="241" t="s">
        <v>85</v>
      </c>
      <c r="D8" s="236" t="s">
        <v>235</v>
      </c>
      <c r="E8" s="236" t="s">
        <v>237</v>
      </c>
      <c r="F8" s="196">
        <v>45090</v>
      </c>
      <c r="G8" s="192">
        <v>0.4375</v>
      </c>
      <c r="H8" s="192"/>
      <c r="I8" s="205"/>
      <c r="J8" s="389"/>
    </row>
    <row r="9" spans="1:10" s="4" customFormat="1" ht="20.45" customHeight="1" thickBot="1" x14ac:dyDescent="0.4">
      <c r="A9" s="378"/>
      <c r="B9" s="362"/>
      <c r="C9" s="242" t="s">
        <v>85</v>
      </c>
      <c r="D9" s="237" t="s">
        <v>235</v>
      </c>
      <c r="E9" s="237" t="s">
        <v>236</v>
      </c>
      <c r="F9" s="200">
        <v>45091</v>
      </c>
      <c r="G9" s="193">
        <v>0.4375</v>
      </c>
      <c r="H9" s="193"/>
      <c r="I9" s="207"/>
      <c r="J9" s="393"/>
    </row>
    <row r="10" spans="1:10" s="4" customFormat="1" ht="20.45" customHeight="1" x14ac:dyDescent="0.35">
      <c r="A10" s="378"/>
      <c r="B10" s="360" t="s">
        <v>55</v>
      </c>
      <c r="C10" s="243" t="s">
        <v>85</v>
      </c>
      <c r="D10" s="238" t="s">
        <v>156</v>
      </c>
      <c r="E10" s="238" t="s">
        <v>238</v>
      </c>
      <c r="F10" s="194">
        <v>45089</v>
      </c>
      <c r="G10" s="195">
        <v>0.4375</v>
      </c>
      <c r="H10" s="195"/>
      <c r="I10" s="203"/>
      <c r="J10" s="388"/>
    </row>
    <row r="11" spans="1:10" s="4" customFormat="1" ht="20.45" customHeight="1" x14ac:dyDescent="0.35">
      <c r="A11" s="378"/>
      <c r="B11" s="361"/>
      <c r="C11" s="241" t="s">
        <v>85</v>
      </c>
      <c r="D11" s="236" t="s">
        <v>151</v>
      </c>
      <c r="E11" s="236" t="s">
        <v>238</v>
      </c>
      <c r="F11" s="196">
        <v>45090</v>
      </c>
      <c r="G11" s="192">
        <v>0.4375</v>
      </c>
      <c r="H11" s="192"/>
      <c r="I11" s="205"/>
      <c r="J11" s="389"/>
    </row>
    <row r="12" spans="1:10" s="4" customFormat="1" ht="20.45" customHeight="1" x14ac:dyDescent="0.35">
      <c r="A12" s="378"/>
      <c r="B12" s="391"/>
      <c r="C12" s="241" t="s">
        <v>85</v>
      </c>
      <c r="D12" s="236" t="s">
        <v>151</v>
      </c>
      <c r="E12" s="236" t="s">
        <v>156</v>
      </c>
      <c r="F12" s="196">
        <v>45091</v>
      </c>
      <c r="G12" s="192">
        <v>0.4375</v>
      </c>
      <c r="H12" s="192"/>
      <c r="I12" s="205"/>
      <c r="J12" s="390"/>
    </row>
    <row r="13" spans="1:10" s="4" customFormat="1" ht="20.45" customHeight="1" x14ac:dyDescent="0.35">
      <c r="A13" s="378"/>
      <c r="B13" s="382" t="s">
        <v>55</v>
      </c>
      <c r="C13" s="221" t="s">
        <v>84</v>
      </c>
      <c r="D13" s="239" t="s">
        <v>238</v>
      </c>
      <c r="E13" s="239" t="s">
        <v>239</v>
      </c>
      <c r="F13" s="215">
        <v>45089</v>
      </c>
      <c r="G13" s="223">
        <v>0.4375</v>
      </c>
      <c r="H13" s="223"/>
      <c r="I13" s="217"/>
      <c r="J13" s="386"/>
    </row>
    <row r="14" spans="1:10" s="4" customFormat="1" ht="20.45" customHeight="1" x14ac:dyDescent="0.35">
      <c r="A14" s="378"/>
      <c r="B14" s="358"/>
      <c r="C14" s="221" t="s">
        <v>84</v>
      </c>
      <c r="D14" s="239" t="s">
        <v>156</v>
      </c>
      <c r="E14" s="239" t="s">
        <v>239</v>
      </c>
      <c r="F14" s="215">
        <v>45090</v>
      </c>
      <c r="G14" s="223">
        <v>0.4375</v>
      </c>
      <c r="H14" s="223"/>
      <c r="I14" s="217"/>
      <c r="J14" s="384"/>
    </row>
    <row r="15" spans="1:10" s="4" customFormat="1" ht="20.45" customHeight="1" thickBot="1" x14ac:dyDescent="0.4">
      <c r="A15" s="379"/>
      <c r="B15" s="359"/>
      <c r="C15" s="244" t="s">
        <v>84</v>
      </c>
      <c r="D15" s="240" t="s">
        <v>156</v>
      </c>
      <c r="E15" s="240" t="s">
        <v>238</v>
      </c>
      <c r="F15" s="224">
        <v>45091</v>
      </c>
      <c r="G15" s="225">
        <v>0.4375</v>
      </c>
      <c r="H15" s="225"/>
      <c r="I15" s="227"/>
      <c r="J15" s="387"/>
    </row>
    <row r="16" spans="1:10" ht="21" customHeight="1" x14ac:dyDescent="0.25">
      <c r="A16" s="377" t="s">
        <v>44</v>
      </c>
      <c r="B16" s="357" t="s">
        <v>255</v>
      </c>
      <c r="C16" s="218" t="s">
        <v>84</v>
      </c>
      <c r="D16" s="218" t="s">
        <v>158</v>
      </c>
      <c r="E16" s="218" t="s">
        <v>91</v>
      </c>
      <c r="F16" s="212">
        <v>45089</v>
      </c>
      <c r="G16" s="220">
        <v>0.4375</v>
      </c>
      <c r="H16" s="213"/>
      <c r="I16" s="214"/>
      <c r="J16" s="219"/>
    </row>
    <row r="17" spans="1:11" ht="21" customHeight="1" x14ac:dyDescent="0.25">
      <c r="A17" s="378"/>
      <c r="B17" s="358"/>
      <c r="C17" s="221" t="s">
        <v>84</v>
      </c>
      <c r="D17" s="221" t="s">
        <v>241</v>
      </c>
      <c r="E17" s="221" t="s">
        <v>91</v>
      </c>
      <c r="F17" s="215">
        <v>45090</v>
      </c>
      <c r="G17" s="223">
        <v>0.4375</v>
      </c>
      <c r="H17" s="216"/>
      <c r="I17" s="217"/>
      <c r="J17" s="222"/>
      <c r="K17" s="4"/>
    </row>
    <row r="18" spans="1:11" ht="21" customHeight="1" x14ac:dyDescent="0.25">
      <c r="A18" s="378"/>
      <c r="B18" s="380"/>
      <c r="C18" s="221" t="s">
        <v>84</v>
      </c>
      <c r="D18" s="221" t="s">
        <v>241</v>
      </c>
      <c r="E18" s="221" t="s">
        <v>158</v>
      </c>
      <c r="F18" s="215">
        <v>45091</v>
      </c>
      <c r="G18" s="223">
        <v>0.4375</v>
      </c>
      <c r="H18" s="216"/>
      <c r="I18" s="217"/>
      <c r="J18" s="222"/>
    </row>
    <row r="19" spans="1:11" ht="21" customHeight="1" x14ac:dyDescent="0.25">
      <c r="A19" s="378"/>
      <c r="B19" s="381" t="s">
        <v>255</v>
      </c>
      <c r="C19" s="241" t="s">
        <v>85</v>
      </c>
      <c r="D19" s="241" t="s">
        <v>91</v>
      </c>
      <c r="E19" s="241" t="s">
        <v>158</v>
      </c>
      <c r="F19" s="196">
        <v>45089</v>
      </c>
      <c r="G19" s="192">
        <v>0.4375</v>
      </c>
      <c r="H19" s="204"/>
      <c r="I19" s="205"/>
      <c r="J19" s="245"/>
    </row>
    <row r="20" spans="1:11" ht="21.75" customHeight="1" x14ac:dyDescent="0.25">
      <c r="A20" s="378"/>
      <c r="B20" s="361"/>
      <c r="C20" s="241" t="s">
        <v>85</v>
      </c>
      <c r="D20" s="241" t="s">
        <v>241</v>
      </c>
      <c r="E20" s="241" t="s">
        <v>158</v>
      </c>
      <c r="F20" s="196">
        <v>45090</v>
      </c>
      <c r="G20" s="192">
        <v>0.4375</v>
      </c>
      <c r="H20" s="204"/>
      <c r="I20" s="205"/>
      <c r="J20" s="245"/>
      <c r="K20" s="4"/>
    </row>
    <row r="21" spans="1:11" ht="21.75" customHeight="1" thickBot="1" x14ac:dyDescent="0.3">
      <c r="A21" s="378"/>
      <c r="B21" s="362"/>
      <c r="C21" s="242" t="s">
        <v>85</v>
      </c>
      <c r="D21" s="242" t="s">
        <v>241</v>
      </c>
      <c r="E21" s="242" t="s">
        <v>91</v>
      </c>
      <c r="F21" s="200">
        <v>45091</v>
      </c>
      <c r="G21" s="193">
        <v>0.4375</v>
      </c>
      <c r="H21" s="206"/>
      <c r="I21" s="207"/>
      <c r="J21" s="246"/>
    </row>
    <row r="22" spans="1:11" ht="21" customHeight="1" x14ac:dyDescent="0.25">
      <c r="A22" s="378"/>
      <c r="B22" s="357" t="s">
        <v>67</v>
      </c>
      <c r="C22" s="218" t="s">
        <v>84</v>
      </c>
      <c r="D22" s="218" t="s">
        <v>205</v>
      </c>
      <c r="E22" s="218" t="s">
        <v>9</v>
      </c>
      <c r="F22" s="212">
        <v>45089</v>
      </c>
      <c r="G22" s="220">
        <v>0.4375</v>
      </c>
      <c r="H22" s="213"/>
      <c r="I22" s="214"/>
      <c r="J22" s="219"/>
    </row>
    <row r="23" spans="1:11" ht="21" customHeight="1" x14ac:dyDescent="0.25">
      <c r="A23" s="378"/>
      <c r="B23" s="358"/>
      <c r="C23" s="221" t="s">
        <v>84</v>
      </c>
      <c r="D23" s="221" t="s">
        <v>160</v>
      </c>
      <c r="E23" s="221" t="s">
        <v>9</v>
      </c>
      <c r="F23" s="215">
        <v>45090</v>
      </c>
      <c r="G23" s="223">
        <v>0.4375</v>
      </c>
      <c r="H23" s="216"/>
      <c r="I23" s="217"/>
      <c r="J23" s="222"/>
      <c r="K23" s="4"/>
    </row>
    <row r="24" spans="1:11" ht="21" customHeight="1" x14ac:dyDescent="0.25">
      <c r="A24" s="378"/>
      <c r="B24" s="380"/>
      <c r="C24" s="221" t="s">
        <v>84</v>
      </c>
      <c r="D24" s="221" t="s">
        <v>160</v>
      </c>
      <c r="E24" s="221" t="s">
        <v>205</v>
      </c>
      <c r="F24" s="215">
        <v>45091</v>
      </c>
      <c r="G24" s="223">
        <v>0.4375</v>
      </c>
      <c r="H24" s="216"/>
      <c r="I24" s="217"/>
      <c r="J24" s="222"/>
    </row>
    <row r="25" spans="1:11" ht="21" customHeight="1" x14ac:dyDescent="0.25">
      <c r="A25" s="378"/>
      <c r="B25" s="381" t="s">
        <v>67</v>
      </c>
      <c r="C25" s="241" t="s">
        <v>85</v>
      </c>
      <c r="D25" s="241" t="s">
        <v>9</v>
      </c>
      <c r="E25" s="241" t="s">
        <v>205</v>
      </c>
      <c r="F25" s="196">
        <v>45089</v>
      </c>
      <c r="G25" s="192">
        <v>0.4375</v>
      </c>
      <c r="H25" s="204"/>
      <c r="I25" s="205"/>
      <c r="J25" s="245"/>
    </row>
    <row r="26" spans="1:11" ht="21.75" customHeight="1" x14ac:dyDescent="0.25">
      <c r="A26" s="378"/>
      <c r="B26" s="361"/>
      <c r="C26" s="241" t="s">
        <v>85</v>
      </c>
      <c r="D26" s="241" t="s">
        <v>160</v>
      </c>
      <c r="E26" s="241" t="s">
        <v>205</v>
      </c>
      <c r="F26" s="196">
        <v>45090</v>
      </c>
      <c r="G26" s="192">
        <v>0.4375</v>
      </c>
      <c r="H26" s="204"/>
      <c r="I26" s="205"/>
      <c r="J26" s="245"/>
      <c r="K26" s="4"/>
    </row>
    <row r="27" spans="1:11" ht="21.75" customHeight="1" thickBot="1" x14ac:dyDescent="0.3">
      <c r="A27" s="378"/>
      <c r="B27" s="362"/>
      <c r="C27" s="242" t="s">
        <v>85</v>
      </c>
      <c r="D27" s="242" t="s">
        <v>160</v>
      </c>
      <c r="E27" s="242" t="s">
        <v>9</v>
      </c>
      <c r="F27" s="200">
        <v>45091</v>
      </c>
      <c r="G27" s="193">
        <v>0.4375</v>
      </c>
      <c r="H27" s="206"/>
      <c r="I27" s="207"/>
      <c r="J27" s="246"/>
    </row>
    <row r="28" spans="1:11" ht="21" customHeight="1" x14ac:dyDescent="0.25">
      <c r="A28" s="378"/>
      <c r="B28" s="357" t="s">
        <v>69</v>
      </c>
      <c r="C28" s="218" t="s">
        <v>84</v>
      </c>
      <c r="D28" s="218" t="s">
        <v>24</v>
      </c>
      <c r="E28" s="218" t="s">
        <v>43</v>
      </c>
      <c r="F28" s="212">
        <v>45089</v>
      </c>
      <c r="G28" s="220">
        <v>0.4375</v>
      </c>
      <c r="H28" s="213"/>
      <c r="I28" s="214"/>
      <c r="J28" s="219"/>
    </row>
    <row r="29" spans="1:11" ht="21" customHeight="1" x14ac:dyDescent="0.25">
      <c r="A29" s="378"/>
      <c r="B29" s="358"/>
      <c r="C29" s="221" t="s">
        <v>84</v>
      </c>
      <c r="D29" s="221" t="s">
        <v>161</v>
      </c>
      <c r="E29" s="221" t="s">
        <v>42</v>
      </c>
      <c r="F29" s="215">
        <v>45089</v>
      </c>
      <c r="G29" s="223">
        <v>0.4375</v>
      </c>
      <c r="H29" s="216"/>
      <c r="I29" s="217"/>
      <c r="J29" s="222"/>
    </row>
    <row r="30" spans="1:11" ht="21" customHeight="1" x14ac:dyDescent="0.25">
      <c r="A30" s="378"/>
      <c r="B30" s="358"/>
      <c r="C30" s="221" t="s">
        <v>84</v>
      </c>
      <c r="D30" s="221" t="s">
        <v>17</v>
      </c>
      <c r="E30" s="221" t="s">
        <v>162</v>
      </c>
      <c r="F30" s="215">
        <v>45089</v>
      </c>
      <c r="G30" s="223">
        <v>0.4375</v>
      </c>
      <c r="H30" s="216"/>
      <c r="I30" s="217"/>
      <c r="J30" s="222"/>
    </row>
    <row r="31" spans="1:11" ht="23.25" customHeight="1" x14ac:dyDescent="0.25">
      <c r="A31" s="378"/>
      <c r="B31" s="358"/>
      <c r="C31" s="221" t="s">
        <v>84</v>
      </c>
      <c r="D31" s="221" t="s">
        <v>24</v>
      </c>
      <c r="E31" s="221" t="s">
        <v>42</v>
      </c>
      <c r="F31" s="215">
        <v>45090</v>
      </c>
      <c r="G31" s="223">
        <v>0.4375</v>
      </c>
      <c r="H31" s="216"/>
      <c r="I31" s="217"/>
      <c r="J31" s="222"/>
      <c r="K31" s="4"/>
    </row>
    <row r="32" spans="1:11" ht="23.25" customHeight="1" x14ac:dyDescent="0.25">
      <c r="A32" s="378"/>
      <c r="B32" s="358"/>
      <c r="C32" s="221" t="s">
        <v>84</v>
      </c>
      <c r="D32" s="221" t="s">
        <v>43</v>
      </c>
      <c r="E32" s="221" t="s">
        <v>162</v>
      </c>
      <c r="F32" s="215">
        <v>45090</v>
      </c>
      <c r="G32" s="223">
        <v>0.4375</v>
      </c>
      <c r="H32" s="216"/>
      <c r="I32" s="217"/>
      <c r="J32" s="222"/>
      <c r="K32" s="4"/>
    </row>
    <row r="33" spans="1:11" ht="23.25" customHeight="1" x14ac:dyDescent="0.25">
      <c r="A33" s="378"/>
      <c r="B33" s="358"/>
      <c r="C33" s="221" t="s">
        <v>84</v>
      </c>
      <c r="D33" s="221" t="s">
        <v>161</v>
      </c>
      <c r="E33" s="221" t="s">
        <v>17</v>
      </c>
      <c r="F33" s="215">
        <v>45090</v>
      </c>
      <c r="G33" s="223">
        <v>0.4375</v>
      </c>
      <c r="H33" s="216"/>
      <c r="I33" s="217"/>
      <c r="J33" s="222"/>
      <c r="K33" s="4"/>
    </row>
    <row r="34" spans="1:11" ht="23.25" customHeight="1" x14ac:dyDescent="0.25">
      <c r="A34" s="378"/>
      <c r="B34" s="358"/>
      <c r="C34" s="221" t="s">
        <v>84</v>
      </c>
      <c r="D34" s="221" t="s">
        <v>24</v>
      </c>
      <c r="E34" s="221" t="s">
        <v>162</v>
      </c>
      <c r="F34" s="215">
        <v>45091</v>
      </c>
      <c r="G34" s="223">
        <v>0.4375</v>
      </c>
      <c r="H34" s="216"/>
      <c r="I34" s="217"/>
      <c r="J34" s="222"/>
    </row>
    <row r="35" spans="1:11" ht="23.25" customHeight="1" x14ac:dyDescent="0.25">
      <c r="A35" s="378"/>
      <c r="B35" s="358"/>
      <c r="C35" s="221" t="s">
        <v>84</v>
      </c>
      <c r="D35" s="221" t="s">
        <v>42</v>
      </c>
      <c r="E35" s="221" t="s">
        <v>17</v>
      </c>
      <c r="F35" s="215">
        <v>45091</v>
      </c>
      <c r="G35" s="223">
        <v>0.4375</v>
      </c>
      <c r="H35" s="216"/>
      <c r="I35" s="217"/>
      <c r="J35" s="222"/>
    </row>
    <row r="36" spans="1:11" ht="23.25" customHeight="1" x14ac:dyDescent="0.25">
      <c r="A36" s="378"/>
      <c r="B36" s="358"/>
      <c r="C36" s="221" t="s">
        <v>84</v>
      </c>
      <c r="D36" s="221" t="s">
        <v>43</v>
      </c>
      <c r="E36" s="221" t="s">
        <v>161</v>
      </c>
      <c r="F36" s="215">
        <v>45091</v>
      </c>
      <c r="G36" s="223">
        <v>0.4375</v>
      </c>
      <c r="H36" s="216"/>
      <c r="I36" s="217"/>
      <c r="J36" s="222"/>
    </row>
    <row r="37" spans="1:11" ht="23.25" customHeight="1" x14ac:dyDescent="0.25">
      <c r="A37" s="378"/>
      <c r="B37" s="358"/>
      <c r="C37" s="221" t="s">
        <v>84</v>
      </c>
      <c r="D37" s="221" t="s">
        <v>24</v>
      </c>
      <c r="E37" s="221" t="s">
        <v>17</v>
      </c>
      <c r="F37" s="215">
        <v>45092</v>
      </c>
      <c r="G37" s="223">
        <v>0.4375</v>
      </c>
      <c r="H37" s="216"/>
      <c r="I37" s="217"/>
      <c r="J37" s="222"/>
    </row>
    <row r="38" spans="1:11" ht="23.25" customHeight="1" x14ac:dyDescent="0.25">
      <c r="A38" s="378"/>
      <c r="B38" s="358"/>
      <c r="C38" s="221" t="s">
        <v>84</v>
      </c>
      <c r="D38" s="221" t="s">
        <v>162</v>
      </c>
      <c r="E38" s="221" t="s">
        <v>161</v>
      </c>
      <c r="F38" s="215">
        <v>45092</v>
      </c>
      <c r="G38" s="223">
        <v>0.4375</v>
      </c>
      <c r="H38" s="216"/>
      <c r="I38" s="217"/>
      <c r="J38" s="222"/>
    </row>
    <row r="39" spans="1:11" ht="23.25" customHeight="1" x14ac:dyDescent="0.25">
      <c r="A39" s="378"/>
      <c r="B39" s="358"/>
      <c r="C39" s="221" t="s">
        <v>84</v>
      </c>
      <c r="D39" s="221" t="s">
        <v>42</v>
      </c>
      <c r="E39" s="221" t="s">
        <v>43</v>
      </c>
      <c r="F39" s="215">
        <v>45092</v>
      </c>
      <c r="G39" s="223">
        <v>0.4375</v>
      </c>
      <c r="H39" s="216"/>
      <c r="I39" s="217"/>
      <c r="J39" s="222"/>
    </row>
    <row r="40" spans="1:11" ht="23.25" customHeight="1" x14ac:dyDescent="0.25">
      <c r="A40" s="378"/>
      <c r="B40" s="358"/>
      <c r="C40" s="221" t="s">
        <v>84</v>
      </c>
      <c r="D40" s="221" t="s">
        <v>24</v>
      </c>
      <c r="E40" s="221" t="s">
        <v>161</v>
      </c>
      <c r="F40" s="215">
        <v>45093</v>
      </c>
      <c r="G40" s="223">
        <v>0.4375</v>
      </c>
      <c r="H40" s="216"/>
      <c r="I40" s="217"/>
      <c r="J40" s="222"/>
    </row>
    <row r="41" spans="1:11" ht="23.25" customHeight="1" x14ac:dyDescent="0.25">
      <c r="A41" s="378"/>
      <c r="B41" s="358"/>
      <c r="C41" s="221" t="s">
        <v>84</v>
      </c>
      <c r="D41" s="221" t="s">
        <v>17</v>
      </c>
      <c r="E41" s="221" t="s">
        <v>43</v>
      </c>
      <c r="F41" s="215">
        <v>45093</v>
      </c>
      <c r="G41" s="223">
        <v>0.4375</v>
      </c>
      <c r="H41" s="216"/>
      <c r="I41" s="217"/>
      <c r="J41" s="222"/>
    </row>
    <row r="42" spans="1:11" ht="23.25" customHeight="1" thickBot="1" x14ac:dyDescent="0.3">
      <c r="A42" s="378"/>
      <c r="B42" s="359"/>
      <c r="C42" s="244" t="s">
        <v>84</v>
      </c>
      <c r="D42" s="244" t="s">
        <v>162</v>
      </c>
      <c r="E42" s="244" t="s">
        <v>42</v>
      </c>
      <c r="F42" s="224">
        <v>45093</v>
      </c>
      <c r="G42" s="225">
        <v>0.4375</v>
      </c>
      <c r="H42" s="226"/>
      <c r="I42" s="227"/>
      <c r="J42" s="247"/>
    </row>
    <row r="43" spans="1:11" ht="21" customHeight="1" x14ac:dyDescent="0.25">
      <c r="A43" s="378"/>
      <c r="B43" s="360" t="s">
        <v>69</v>
      </c>
      <c r="C43" s="255" t="s">
        <v>85</v>
      </c>
      <c r="D43" s="255" t="s">
        <v>24</v>
      </c>
      <c r="E43" s="255" t="s">
        <v>42</v>
      </c>
      <c r="F43" s="256">
        <v>45089</v>
      </c>
      <c r="G43" s="257">
        <v>0.4375</v>
      </c>
      <c r="H43" s="235"/>
      <c r="I43" s="258"/>
      <c r="J43" s="259"/>
    </row>
    <row r="44" spans="1:11" ht="21" customHeight="1" x14ac:dyDescent="0.25">
      <c r="A44" s="378"/>
      <c r="B44" s="361"/>
      <c r="C44" s="241" t="s">
        <v>85</v>
      </c>
      <c r="D44" s="241" t="s">
        <v>162</v>
      </c>
      <c r="E44" s="241" t="s">
        <v>43</v>
      </c>
      <c r="F44" s="196">
        <v>45089</v>
      </c>
      <c r="G44" s="192">
        <v>0.4375</v>
      </c>
      <c r="H44" s="204"/>
      <c r="I44" s="205"/>
      <c r="J44" s="245"/>
    </row>
    <row r="45" spans="1:11" ht="21.75" customHeight="1" x14ac:dyDescent="0.25">
      <c r="A45" s="378"/>
      <c r="B45" s="361"/>
      <c r="C45" s="241" t="s">
        <v>85</v>
      </c>
      <c r="D45" s="241" t="s">
        <v>17</v>
      </c>
      <c r="E45" s="241" t="s">
        <v>161</v>
      </c>
      <c r="F45" s="196">
        <v>45089</v>
      </c>
      <c r="G45" s="192">
        <v>0.4375</v>
      </c>
      <c r="H45" s="204"/>
      <c r="I45" s="205"/>
      <c r="J45" s="245"/>
    </row>
    <row r="46" spans="1:11" ht="21.75" customHeight="1" x14ac:dyDescent="0.25">
      <c r="A46" s="378"/>
      <c r="B46" s="361"/>
      <c r="C46" s="241" t="s">
        <v>85</v>
      </c>
      <c r="D46" s="241" t="s">
        <v>24</v>
      </c>
      <c r="E46" s="241" t="s">
        <v>43</v>
      </c>
      <c r="F46" s="196">
        <v>45090</v>
      </c>
      <c r="G46" s="192">
        <v>0.4375</v>
      </c>
      <c r="H46" s="204"/>
      <c r="I46" s="205"/>
      <c r="J46" s="245"/>
      <c r="K46" s="4"/>
    </row>
    <row r="47" spans="1:11" ht="21.75" customHeight="1" x14ac:dyDescent="0.25">
      <c r="A47" s="378"/>
      <c r="B47" s="361"/>
      <c r="C47" s="241" t="s">
        <v>85</v>
      </c>
      <c r="D47" s="241" t="s">
        <v>42</v>
      </c>
      <c r="E47" s="241" t="s">
        <v>161</v>
      </c>
      <c r="F47" s="196">
        <v>45090</v>
      </c>
      <c r="G47" s="192">
        <v>0.4375</v>
      </c>
      <c r="H47" s="204"/>
      <c r="I47" s="205"/>
      <c r="J47" s="245"/>
      <c r="K47" s="4"/>
    </row>
    <row r="48" spans="1:11" ht="21.75" customHeight="1" x14ac:dyDescent="0.25">
      <c r="A48" s="378"/>
      <c r="B48" s="361"/>
      <c r="C48" s="241" t="s">
        <v>85</v>
      </c>
      <c r="D48" s="241" t="s">
        <v>162</v>
      </c>
      <c r="E48" s="241" t="s">
        <v>17</v>
      </c>
      <c r="F48" s="196">
        <v>45090</v>
      </c>
      <c r="G48" s="192">
        <v>0.4375</v>
      </c>
      <c r="H48" s="204"/>
      <c r="I48" s="205"/>
      <c r="J48" s="245"/>
      <c r="K48" s="4"/>
    </row>
    <row r="49" spans="1:11" ht="21.75" customHeight="1" x14ac:dyDescent="0.25">
      <c r="A49" s="378"/>
      <c r="B49" s="361"/>
      <c r="C49" s="241" t="s">
        <v>85</v>
      </c>
      <c r="D49" s="241" t="s">
        <v>24</v>
      </c>
      <c r="E49" s="241" t="s">
        <v>161</v>
      </c>
      <c r="F49" s="196">
        <v>45091</v>
      </c>
      <c r="G49" s="192">
        <v>0.4375</v>
      </c>
      <c r="H49" s="204"/>
      <c r="I49" s="205"/>
      <c r="J49" s="245"/>
    </row>
    <row r="50" spans="1:11" ht="21.75" customHeight="1" x14ac:dyDescent="0.25">
      <c r="A50" s="378"/>
      <c r="B50" s="361"/>
      <c r="C50" s="241" t="s">
        <v>85</v>
      </c>
      <c r="D50" s="241" t="s">
        <v>43</v>
      </c>
      <c r="E50" s="241" t="s">
        <v>17</v>
      </c>
      <c r="F50" s="196">
        <v>45091</v>
      </c>
      <c r="G50" s="192">
        <v>0.4375</v>
      </c>
      <c r="H50" s="204"/>
      <c r="I50" s="205"/>
      <c r="J50" s="245"/>
    </row>
    <row r="51" spans="1:11" ht="21.75" customHeight="1" x14ac:dyDescent="0.25">
      <c r="A51" s="378"/>
      <c r="B51" s="361"/>
      <c r="C51" s="241" t="s">
        <v>85</v>
      </c>
      <c r="D51" s="241" t="s">
        <v>42</v>
      </c>
      <c r="E51" s="241" t="s">
        <v>162</v>
      </c>
      <c r="F51" s="196">
        <v>45091</v>
      </c>
      <c r="G51" s="192">
        <v>0.4375</v>
      </c>
      <c r="H51" s="204"/>
      <c r="I51" s="205"/>
      <c r="J51" s="245"/>
    </row>
    <row r="52" spans="1:11" ht="21.75" customHeight="1" x14ac:dyDescent="0.25">
      <c r="A52" s="378"/>
      <c r="B52" s="361"/>
      <c r="C52" s="241" t="s">
        <v>85</v>
      </c>
      <c r="D52" s="241" t="s">
        <v>24</v>
      </c>
      <c r="E52" s="241" t="s">
        <v>17</v>
      </c>
      <c r="F52" s="196">
        <v>45092</v>
      </c>
      <c r="G52" s="192">
        <v>0.4375</v>
      </c>
      <c r="H52" s="204"/>
      <c r="I52" s="205"/>
      <c r="J52" s="245"/>
    </row>
    <row r="53" spans="1:11" ht="21.75" customHeight="1" x14ac:dyDescent="0.25">
      <c r="A53" s="378"/>
      <c r="B53" s="361"/>
      <c r="C53" s="241" t="s">
        <v>85</v>
      </c>
      <c r="D53" s="241" t="s">
        <v>161</v>
      </c>
      <c r="E53" s="241" t="s">
        <v>162</v>
      </c>
      <c r="F53" s="196">
        <v>45092</v>
      </c>
      <c r="G53" s="192">
        <v>0.4375</v>
      </c>
      <c r="H53" s="204"/>
      <c r="I53" s="205"/>
      <c r="J53" s="245"/>
    </row>
    <row r="54" spans="1:11" ht="21.75" customHeight="1" x14ac:dyDescent="0.25">
      <c r="A54" s="378"/>
      <c r="B54" s="361"/>
      <c r="C54" s="241" t="s">
        <v>85</v>
      </c>
      <c r="D54" s="241" t="s">
        <v>43</v>
      </c>
      <c r="E54" s="241" t="s">
        <v>42</v>
      </c>
      <c r="F54" s="196">
        <v>45092</v>
      </c>
      <c r="G54" s="192">
        <v>0.4375</v>
      </c>
      <c r="H54" s="204"/>
      <c r="I54" s="205"/>
      <c r="J54" s="245"/>
    </row>
    <row r="55" spans="1:11" ht="21.75" customHeight="1" x14ac:dyDescent="0.25">
      <c r="A55" s="378"/>
      <c r="B55" s="361"/>
      <c r="C55" s="241" t="s">
        <v>85</v>
      </c>
      <c r="D55" s="241" t="s">
        <v>24</v>
      </c>
      <c r="E55" s="241" t="s">
        <v>162</v>
      </c>
      <c r="F55" s="196">
        <v>45093</v>
      </c>
      <c r="G55" s="192">
        <v>0.4375</v>
      </c>
      <c r="H55" s="204"/>
      <c r="I55" s="205"/>
      <c r="J55" s="245"/>
    </row>
    <row r="56" spans="1:11" ht="21.75" customHeight="1" x14ac:dyDescent="0.25">
      <c r="A56" s="378"/>
      <c r="B56" s="361"/>
      <c r="C56" s="241" t="s">
        <v>85</v>
      </c>
      <c r="D56" s="241" t="s">
        <v>17</v>
      </c>
      <c r="E56" s="241" t="s">
        <v>42</v>
      </c>
      <c r="F56" s="196">
        <v>45093</v>
      </c>
      <c r="G56" s="192">
        <v>0.4375</v>
      </c>
      <c r="H56" s="204"/>
      <c r="I56" s="205"/>
      <c r="J56" s="245"/>
    </row>
    <row r="57" spans="1:11" ht="21.75" customHeight="1" thickBot="1" x14ac:dyDescent="0.3">
      <c r="A57" s="379"/>
      <c r="B57" s="362"/>
      <c r="C57" s="242" t="s">
        <v>85</v>
      </c>
      <c r="D57" s="242" t="s">
        <v>161</v>
      </c>
      <c r="E57" s="242" t="s">
        <v>43</v>
      </c>
      <c r="F57" s="200">
        <v>45093</v>
      </c>
      <c r="G57" s="192">
        <v>0.4375</v>
      </c>
      <c r="H57" s="206"/>
      <c r="I57" s="207"/>
      <c r="J57" s="246"/>
    </row>
    <row r="58" spans="1:11" ht="21" customHeight="1" x14ac:dyDescent="0.25">
      <c r="A58" s="377" t="s">
        <v>263</v>
      </c>
      <c r="B58" s="357" t="s">
        <v>52</v>
      </c>
      <c r="C58" s="218" t="s">
        <v>84</v>
      </c>
      <c r="D58" s="218" t="s">
        <v>2</v>
      </c>
      <c r="E58" s="218" t="s">
        <v>165</v>
      </c>
      <c r="F58" s="212">
        <v>45089</v>
      </c>
      <c r="G58" s="223">
        <v>0.4375</v>
      </c>
      <c r="H58" s="213"/>
      <c r="I58" s="214"/>
      <c r="J58" s="219"/>
    </row>
    <row r="59" spans="1:11" ht="21" customHeight="1" x14ac:dyDescent="0.25">
      <c r="A59" s="378"/>
      <c r="B59" s="358"/>
      <c r="C59" s="221" t="s">
        <v>84</v>
      </c>
      <c r="D59" s="221" t="s">
        <v>1</v>
      </c>
      <c r="E59" s="221" t="s">
        <v>3</v>
      </c>
      <c r="F59" s="215">
        <v>45089</v>
      </c>
      <c r="G59" s="223">
        <v>0.4375</v>
      </c>
      <c r="H59" s="216"/>
      <c r="I59" s="217"/>
      <c r="J59" s="222"/>
    </row>
    <row r="60" spans="1:11" ht="21" customHeight="1" x14ac:dyDescent="0.25">
      <c r="A60" s="378"/>
      <c r="B60" s="358"/>
      <c r="C60" s="221" t="s">
        <v>84</v>
      </c>
      <c r="D60" s="221" t="s">
        <v>163</v>
      </c>
      <c r="E60" s="221" t="s">
        <v>164</v>
      </c>
      <c r="F60" s="215">
        <v>45089</v>
      </c>
      <c r="G60" s="223">
        <v>0.4375</v>
      </c>
      <c r="H60" s="216"/>
      <c r="I60" s="217"/>
      <c r="J60" s="222"/>
    </row>
    <row r="61" spans="1:11" ht="21.75" customHeight="1" x14ac:dyDescent="0.25">
      <c r="A61" s="378"/>
      <c r="B61" s="358"/>
      <c r="C61" s="221" t="s">
        <v>84</v>
      </c>
      <c r="D61" s="221" t="s">
        <v>2</v>
      </c>
      <c r="E61" s="221" t="s">
        <v>3</v>
      </c>
      <c r="F61" s="215">
        <v>45090</v>
      </c>
      <c r="G61" s="223">
        <v>0.4375</v>
      </c>
      <c r="H61" s="216"/>
      <c r="I61" s="217"/>
      <c r="J61" s="222"/>
      <c r="K61" s="4"/>
    </row>
    <row r="62" spans="1:11" ht="21.75" customHeight="1" x14ac:dyDescent="0.25">
      <c r="A62" s="378"/>
      <c r="B62" s="358"/>
      <c r="C62" s="221" t="s">
        <v>84</v>
      </c>
      <c r="D62" s="221" t="s">
        <v>165</v>
      </c>
      <c r="E62" s="221" t="s">
        <v>164</v>
      </c>
      <c r="F62" s="215">
        <v>45090</v>
      </c>
      <c r="G62" s="223">
        <v>0.4375</v>
      </c>
      <c r="H62" s="216"/>
      <c r="I62" s="217"/>
      <c r="J62" s="222"/>
      <c r="K62" s="4"/>
    </row>
    <row r="63" spans="1:11" ht="21.75" customHeight="1" x14ac:dyDescent="0.25">
      <c r="A63" s="378"/>
      <c r="B63" s="358"/>
      <c r="C63" s="221" t="s">
        <v>84</v>
      </c>
      <c r="D63" s="221" t="s">
        <v>1</v>
      </c>
      <c r="E63" s="221" t="s">
        <v>163</v>
      </c>
      <c r="F63" s="215">
        <v>45090</v>
      </c>
      <c r="G63" s="223">
        <v>0.4375</v>
      </c>
      <c r="H63" s="216"/>
      <c r="I63" s="217"/>
      <c r="J63" s="222"/>
      <c r="K63" s="4"/>
    </row>
    <row r="64" spans="1:11" ht="21.75" customHeight="1" x14ac:dyDescent="0.25">
      <c r="A64" s="378"/>
      <c r="B64" s="358"/>
      <c r="C64" s="221" t="s">
        <v>84</v>
      </c>
      <c r="D64" s="221" t="s">
        <v>2</v>
      </c>
      <c r="E64" s="221" t="s">
        <v>164</v>
      </c>
      <c r="F64" s="215">
        <v>45091</v>
      </c>
      <c r="G64" s="223">
        <v>0.4375</v>
      </c>
      <c r="H64" s="216"/>
      <c r="I64" s="217"/>
      <c r="J64" s="222"/>
    </row>
    <row r="65" spans="1:11" ht="21.75" customHeight="1" x14ac:dyDescent="0.25">
      <c r="A65" s="378"/>
      <c r="B65" s="358"/>
      <c r="C65" s="221" t="s">
        <v>84</v>
      </c>
      <c r="D65" s="221" t="s">
        <v>3</v>
      </c>
      <c r="E65" s="221" t="s">
        <v>163</v>
      </c>
      <c r="F65" s="215">
        <v>45091</v>
      </c>
      <c r="G65" s="223">
        <v>0.4375</v>
      </c>
      <c r="H65" s="216"/>
      <c r="I65" s="217"/>
      <c r="J65" s="222"/>
    </row>
    <row r="66" spans="1:11" ht="21.75" customHeight="1" x14ac:dyDescent="0.25">
      <c r="A66" s="378"/>
      <c r="B66" s="358"/>
      <c r="C66" s="221" t="s">
        <v>84</v>
      </c>
      <c r="D66" s="221" t="s">
        <v>165</v>
      </c>
      <c r="E66" s="221" t="s">
        <v>1</v>
      </c>
      <c r="F66" s="215">
        <v>45091</v>
      </c>
      <c r="G66" s="223">
        <v>0.4375</v>
      </c>
      <c r="H66" s="216"/>
      <c r="I66" s="217"/>
      <c r="J66" s="222"/>
    </row>
    <row r="67" spans="1:11" ht="21.75" customHeight="1" x14ac:dyDescent="0.25">
      <c r="A67" s="378"/>
      <c r="B67" s="358"/>
      <c r="C67" s="221" t="s">
        <v>84</v>
      </c>
      <c r="D67" s="221" t="s">
        <v>2</v>
      </c>
      <c r="E67" s="221" t="s">
        <v>163</v>
      </c>
      <c r="F67" s="215">
        <v>45092</v>
      </c>
      <c r="G67" s="223">
        <v>0.4375</v>
      </c>
      <c r="H67" s="216"/>
      <c r="I67" s="217"/>
      <c r="J67" s="222"/>
    </row>
    <row r="68" spans="1:11" ht="21.75" customHeight="1" x14ac:dyDescent="0.25">
      <c r="A68" s="378"/>
      <c r="B68" s="358"/>
      <c r="C68" s="221" t="s">
        <v>84</v>
      </c>
      <c r="D68" s="221" t="s">
        <v>164</v>
      </c>
      <c r="E68" s="221" t="s">
        <v>1</v>
      </c>
      <c r="F68" s="215">
        <v>45092</v>
      </c>
      <c r="G68" s="223">
        <v>0.4375</v>
      </c>
      <c r="H68" s="216"/>
      <c r="I68" s="217"/>
      <c r="J68" s="222"/>
    </row>
    <row r="69" spans="1:11" ht="21.75" customHeight="1" x14ac:dyDescent="0.25">
      <c r="A69" s="378"/>
      <c r="B69" s="358"/>
      <c r="C69" s="221" t="s">
        <v>84</v>
      </c>
      <c r="D69" s="221" t="s">
        <v>3</v>
      </c>
      <c r="E69" s="221" t="s">
        <v>165</v>
      </c>
      <c r="F69" s="215">
        <v>45092</v>
      </c>
      <c r="G69" s="223">
        <v>0.4375</v>
      </c>
      <c r="H69" s="216"/>
      <c r="I69" s="217"/>
      <c r="J69" s="222"/>
    </row>
    <row r="70" spans="1:11" ht="21.75" customHeight="1" x14ac:dyDescent="0.25">
      <c r="A70" s="378"/>
      <c r="B70" s="358"/>
      <c r="C70" s="221" t="s">
        <v>84</v>
      </c>
      <c r="D70" s="221" t="s">
        <v>2</v>
      </c>
      <c r="E70" s="221" t="s">
        <v>1</v>
      </c>
      <c r="F70" s="215">
        <v>45093</v>
      </c>
      <c r="G70" s="223">
        <v>0.4375</v>
      </c>
      <c r="H70" s="216"/>
      <c r="I70" s="217"/>
      <c r="J70" s="222"/>
    </row>
    <row r="71" spans="1:11" ht="21.75" customHeight="1" x14ac:dyDescent="0.25">
      <c r="A71" s="378"/>
      <c r="B71" s="358"/>
      <c r="C71" s="221" t="s">
        <v>84</v>
      </c>
      <c r="D71" s="221" t="s">
        <v>163</v>
      </c>
      <c r="E71" s="221" t="s">
        <v>165</v>
      </c>
      <c r="F71" s="215">
        <v>45093</v>
      </c>
      <c r="G71" s="223">
        <v>0.4375</v>
      </c>
      <c r="H71" s="216"/>
      <c r="I71" s="217"/>
      <c r="J71" s="222"/>
    </row>
    <row r="72" spans="1:11" ht="21.75" customHeight="1" thickBot="1" x14ac:dyDescent="0.3">
      <c r="A72" s="378"/>
      <c r="B72" s="359"/>
      <c r="C72" s="249" t="s">
        <v>84</v>
      </c>
      <c r="D72" s="249" t="s">
        <v>164</v>
      </c>
      <c r="E72" s="249" t="s">
        <v>3</v>
      </c>
      <c r="F72" s="228">
        <v>45093</v>
      </c>
      <c r="G72" s="223">
        <v>0.4375</v>
      </c>
      <c r="H72" s="229"/>
      <c r="I72" s="230"/>
      <c r="J72" s="250"/>
    </row>
    <row r="73" spans="1:11" ht="21" customHeight="1" x14ac:dyDescent="0.25">
      <c r="A73" s="378"/>
      <c r="B73" s="360" t="s">
        <v>52</v>
      </c>
      <c r="C73" s="243" t="s">
        <v>85</v>
      </c>
      <c r="D73" s="243" t="s">
        <v>1</v>
      </c>
      <c r="E73" s="243" t="s">
        <v>2</v>
      </c>
      <c r="F73" s="194">
        <v>45089</v>
      </c>
      <c r="G73" s="192">
        <v>0.4375</v>
      </c>
      <c r="H73" s="202"/>
      <c r="I73" s="203"/>
      <c r="J73" s="243"/>
    </row>
    <row r="74" spans="1:11" ht="21" customHeight="1" x14ac:dyDescent="0.25">
      <c r="A74" s="378"/>
      <c r="B74" s="361"/>
      <c r="C74" s="241" t="s">
        <v>85</v>
      </c>
      <c r="D74" s="241" t="s">
        <v>163</v>
      </c>
      <c r="E74" s="241" t="s">
        <v>165</v>
      </c>
      <c r="F74" s="196">
        <v>45089</v>
      </c>
      <c r="G74" s="192">
        <v>0.4375</v>
      </c>
      <c r="H74" s="204"/>
      <c r="I74" s="205"/>
      <c r="J74" s="241"/>
    </row>
    <row r="75" spans="1:11" ht="21" customHeight="1" x14ac:dyDescent="0.25">
      <c r="A75" s="378"/>
      <c r="B75" s="361"/>
      <c r="C75" s="241" t="s">
        <v>85</v>
      </c>
      <c r="D75" s="241" t="s">
        <v>164</v>
      </c>
      <c r="E75" s="241" t="s">
        <v>3</v>
      </c>
      <c r="F75" s="196">
        <v>45089</v>
      </c>
      <c r="G75" s="192">
        <v>0.4375</v>
      </c>
      <c r="H75" s="204"/>
      <c r="I75" s="205"/>
      <c r="J75" s="241"/>
    </row>
    <row r="76" spans="1:11" ht="21.75" customHeight="1" x14ac:dyDescent="0.25">
      <c r="A76" s="378"/>
      <c r="B76" s="361"/>
      <c r="C76" s="241" t="s">
        <v>85</v>
      </c>
      <c r="D76" s="241" t="s">
        <v>1</v>
      </c>
      <c r="E76" s="241" t="s">
        <v>165</v>
      </c>
      <c r="F76" s="196">
        <v>45090</v>
      </c>
      <c r="G76" s="192">
        <v>0.4375</v>
      </c>
      <c r="H76" s="204"/>
      <c r="I76" s="205"/>
      <c r="J76" s="241"/>
      <c r="K76" s="4"/>
    </row>
    <row r="77" spans="1:11" ht="21.75" customHeight="1" x14ac:dyDescent="0.25">
      <c r="A77" s="378"/>
      <c r="B77" s="361"/>
      <c r="C77" s="241" t="s">
        <v>85</v>
      </c>
      <c r="D77" s="241" t="s">
        <v>2</v>
      </c>
      <c r="E77" s="241" t="s">
        <v>3</v>
      </c>
      <c r="F77" s="196">
        <v>45090</v>
      </c>
      <c r="G77" s="192">
        <v>0.4375</v>
      </c>
      <c r="H77" s="204"/>
      <c r="I77" s="205"/>
      <c r="J77" s="241"/>
    </row>
    <row r="78" spans="1:11" ht="21.75" customHeight="1" x14ac:dyDescent="0.25">
      <c r="A78" s="378"/>
      <c r="B78" s="361"/>
      <c r="C78" s="241" t="s">
        <v>85</v>
      </c>
      <c r="D78" s="241" t="s">
        <v>163</v>
      </c>
      <c r="E78" s="241" t="s">
        <v>164</v>
      </c>
      <c r="F78" s="196">
        <v>45090</v>
      </c>
      <c r="G78" s="192">
        <v>0.4375</v>
      </c>
      <c r="H78" s="204"/>
      <c r="I78" s="205"/>
      <c r="J78" s="241"/>
    </row>
    <row r="79" spans="1:11" ht="21.75" customHeight="1" x14ac:dyDescent="0.25">
      <c r="A79" s="378"/>
      <c r="B79" s="361"/>
      <c r="C79" s="241" t="s">
        <v>85</v>
      </c>
      <c r="D79" s="241" t="s">
        <v>1</v>
      </c>
      <c r="E79" s="241" t="s">
        <v>3</v>
      </c>
      <c r="F79" s="196">
        <v>45091</v>
      </c>
      <c r="G79" s="192">
        <v>0.4375</v>
      </c>
      <c r="H79" s="204"/>
      <c r="I79" s="205"/>
      <c r="J79" s="241"/>
    </row>
    <row r="80" spans="1:11" ht="21.75" customHeight="1" x14ac:dyDescent="0.25">
      <c r="A80" s="378"/>
      <c r="B80" s="361"/>
      <c r="C80" s="241" t="s">
        <v>85</v>
      </c>
      <c r="D80" s="241" t="s">
        <v>165</v>
      </c>
      <c r="E80" s="241" t="s">
        <v>164</v>
      </c>
      <c r="F80" s="196">
        <v>45091</v>
      </c>
      <c r="G80" s="192">
        <v>0.4375</v>
      </c>
      <c r="H80" s="204"/>
      <c r="I80" s="205"/>
      <c r="J80" s="241"/>
    </row>
    <row r="81" spans="1:10" ht="21.75" customHeight="1" x14ac:dyDescent="0.25">
      <c r="A81" s="378"/>
      <c r="B81" s="361"/>
      <c r="C81" s="241" t="s">
        <v>85</v>
      </c>
      <c r="D81" s="241" t="s">
        <v>2</v>
      </c>
      <c r="E81" s="241" t="s">
        <v>163</v>
      </c>
      <c r="F81" s="196">
        <v>45091</v>
      </c>
      <c r="G81" s="192">
        <v>0.4375</v>
      </c>
      <c r="H81" s="204"/>
      <c r="I81" s="205"/>
      <c r="J81" s="241"/>
    </row>
    <row r="82" spans="1:10" ht="21.75" customHeight="1" x14ac:dyDescent="0.25">
      <c r="A82" s="378"/>
      <c r="B82" s="361"/>
      <c r="C82" s="241" t="s">
        <v>85</v>
      </c>
      <c r="D82" s="241" t="s">
        <v>1</v>
      </c>
      <c r="E82" s="241" t="s">
        <v>164</v>
      </c>
      <c r="F82" s="196">
        <v>45092</v>
      </c>
      <c r="G82" s="192">
        <v>0.4375</v>
      </c>
      <c r="H82" s="204"/>
      <c r="I82" s="205"/>
      <c r="J82" s="241"/>
    </row>
    <row r="83" spans="1:10" ht="21.75" customHeight="1" x14ac:dyDescent="0.25">
      <c r="A83" s="378"/>
      <c r="B83" s="361"/>
      <c r="C83" s="241" t="s">
        <v>85</v>
      </c>
      <c r="D83" s="241" t="s">
        <v>3</v>
      </c>
      <c r="E83" s="241" t="s">
        <v>163</v>
      </c>
      <c r="F83" s="196">
        <v>45092</v>
      </c>
      <c r="G83" s="192">
        <v>0.4375</v>
      </c>
      <c r="H83" s="204"/>
      <c r="I83" s="205"/>
      <c r="J83" s="241"/>
    </row>
    <row r="84" spans="1:10" ht="21.75" customHeight="1" x14ac:dyDescent="0.25">
      <c r="A84" s="378"/>
      <c r="B84" s="361"/>
      <c r="C84" s="241" t="s">
        <v>85</v>
      </c>
      <c r="D84" s="241" t="s">
        <v>165</v>
      </c>
      <c r="E84" s="241" t="s">
        <v>2</v>
      </c>
      <c r="F84" s="196">
        <v>45092</v>
      </c>
      <c r="G84" s="192">
        <v>0.4375</v>
      </c>
      <c r="H84" s="204"/>
      <c r="I84" s="205"/>
      <c r="J84" s="241"/>
    </row>
    <row r="85" spans="1:10" ht="21.75" customHeight="1" x14ac:dyDescent="0.25">
      <c r="A85" s="378"/>
      <c r="B85" s="361"/>
      <c r="C85" s="241" t="s">
        <v>85</v>
      </c>
      <c r="D85" s="241" t="s">
        <v>1</v>
      </c>
      <c r="E85" s="241" t="s">
        <v>163</v>
      </c>
      <c r="F85" s="196">
        <v>45093</v>
      </c>
      <c r="G85" s="192">
        <v>0.4375</v>
      </c>
      <c r="H85" s="204"/>
      <c r="I85" s="205"/>
      <c r="J85" s="241"/>
    </row>
    <row r="86" spans="1:10" ht="21.75" customHeight="1" x14ac:dyDescent="0.25">
      <c r="A86" s="378"/>
      <c r="B86" s="361"/>
      <c r="C86" s="241" t="s">
        <v>85</v>
      </c>
      <c r="D86" s="241" t="s">
        <v>164</v>
      </c>
      <c r="E86" s="241" t="s">
        <v>2</v>
      </c>
      <c r="F86" s="196">
        <v>45093</v>
      </c>
      <c r="G86" s="192">
        <v>0.4375</v>
      </c>
      <c r="H86" s="204"/>
      <c r="I86" s="205"/>
      <c r="J86" s="241"/>
    </row>
    <row r="87" spans="1:10" ht="21.75" customHeight="1" thickBot="1" x14ac:dyDescent="0.3">
      <c r="A87" s="378"/>
      <c r="B87" s="362"/>
      <c r="C87" s="242" t="s">
        <v>85</v>
      </c>
      <c r="D87" s="242" t="s">
        <v>3</v>
      </c>
      <c r="E87" s="242" t="s">
        <v>165</v>
      </c>
      <c r="F87" s="200">
        <v>45093</v>
      </c>
      <c r="G87" s="192">
        <v>0.4375</v>
      </c>
      <c r="H87" s="206"/>
      <c r="I87" s="207"/>
      <c r="J87" s="242"/>
    </row>
    <row r="88" spans="1:10" ht="21" customHeight="1" x14ac:dyDescent="0.25">
      <c r="A88" s="378"/>
      <c r="B88" s="357" t="s">
        <v>53</v>
      </c>
      <c r="C88" s="218" t="s">
        <v>84</v>
      </c>
      <c r="D88" s="218" t="s">
        <v>6</v>
      </c>
      <c r="E88" s="218" t="s">
        <v>7</v>
      </c>
      <c r="F88" s="212">
        <v>45090</v>
      </c>
      <c r="G88" s="223">
        <v>0.4375</v>
      </c>
      <c r="H88" s="213"/>
      <c r="I88" s="214"/>
      <c r="J88" s="218"/>
    </row>
    <row r="89" spans="1:10" ht="21" customHeight="1" x14ac:dyDescent="0.25">
      <c r="A89" s="378"/>
      <c r="B89" s="358"/>
      <c r="C89" s="221" t="s">
        <v>84</v>
      </c>
      <c r="D89" s="221" t="s">
        <v>5</v>
      </c>
      <c r="E89" s="221" t="s">
        <v>166</v>
      </c>
      <c r="F89" s="215">
        <v>45090</v>
      </c>
      <c r="G89" s="223">
        <v>0.4375</v>
      </c>
      <c r="H89" s="216"/>
      <c r="I89" s="217"/>
      <c r="J89" s="221"/>
    </row>
    <row r="90" spans="1:10" ht="21" customHeight="1" x14ac:dyDescent="0.25">
      <c r="A90" s="378"/>
      <c r="B90" s="358"/>
      <c r="C90" s="221" t="s">
        <v>84</v>
      </c>
      <c r="D90" s="221" t="s">
        <v>6</v>
      </c>
      <c r="E90" s="221" t="s">
        <v>166</v>
      </c>
      <c r="F90" s="215">
        <v>45091</v>
      </c>
      <c r="G90" s="223">
        <v>0.4375</v>
      </c>
      <c r="H90" s="216"/>
      <c r="I90" s="217"/>
      <c r="J90" s="221"/>
    </row>
    <row r="91" spans="1:10" ht="23.25" customHeight="1" x14ac:dyDescent="0.25">
      <c r="A91" s="378"/>
      <c r="B91" s="358"/>
      <c r="C91" s="221" t="s">
        <v>84</v>
      </c>
      <c r="D91" s="221" t="s">
        <v>5</v>
      </c>
      <c r="E91" s="221" t="s">
        <v>7</v>
      </c>
      <c r="F91" s="215">
        <v>45091</v>
      </c>
      <c r="G91" s="223">
        <v>0.4375</v>
      </c>
      <c r="H91" s="216"/>
      <c r="I91" s="217"/>
      <c r="J91" s="221"/>
    </row>
    <row r="92" spans="1:10" ht="23.25" customHeight="1" x14ac:dyDescent="0.25">
      <c r="A92" s="378"/>
      <c r="B92" s="358"/>
      <c r="C92" s="221" t="s">
        <v>84</v>
      </c>
      <c r="D92" s="221" t="s">
        <v>6</v>
      </c>
      <c r="E92" s="221" t="s">
        <v>5</v>
      </c>
      <c r="F92" s="215">
        <v>45092</v>
      </c>
      <c r="G92" s="223">
        <v>0.4375</v>
      </c>
      <c r="H92" s="216"/>
      <c r="I92" s="217"/>
      <c r="J92" s="221"/>
    </row>
    <row r="93" spans="1:10" ht="23.25" customHeight="1" thickBot="1" x14ac:dyDescent="0.3">
      <c r="A93" s="378"/>
      <c r="B93" s="359"/>
      <c r="C93" s="244" t="s">
        <v>84</v>
      </c>
      <c r="D93" s="244" t="s">
        <v>166</v>
      </c>
      <c r="E93" s="244" t="s">
        <v>7</v>
      </c>
      <c r="F93" s="224">
        <v>45092</v>
      </c>
      <c r="G93" s="223">
        <v>0.4375</v>
      </c>
      <c r="H93" s="226"/>
      <c r="I93" s="227"/>
      <c r="J93" s="244"/>
    </row>
    <row r="94" spans="1:10" ht="21" customHeight="1" x14ac:dyDescent="0.25">
      <c r="A94" s="378"/>
      <c r="B94" s="360" t="s">
        <v>243</v>
      </c>
      <c r="C94" s="243" t="s">
        <v>85</v>
      </c>
      <c r="D94" s="243" t="s">
        <v>6</v>
      </c>
      <c r="E94" s="243" t="s">
        <v>7</v>
      </c>
      <c r="F94" s="194">
        <v>45090</v>
      </c>
      <c r="G94" s="192">
        <v>0.4375</v>
      </c>
      <c r="H94" s="202"/>
      <c r="I94" s="203"/>
      <c r="J94" s="248"/>
    </row>
    <row r="95" spans="1:10" ht="21" customHeight="1" x14ac:dyDescent="0.25">
      <c r="A95" s="378"/>
      <c r="B95" s="361"/>
      <c r="C95" s="241" t="s">
        <v>85</v>
      </c>
      <c r="D95" s="241" t="s">
        <v>5</v>
      </c>
      <c r="E95" s="241" t="s">
        <v>166</v>
      </c>
      <c r="F95" s="196">
        <v>45090</v>
      </c>
      <c r="G95" s="192">
        <v>0.4375</v>
      </c>
      <c r="H95" s="204"/>
      <c r="I95" s="205"/>
      <c r="J95" s="245"/>
    </row>
    <row r="96" spans="1:10" ht="21.75" customHeight="1" x14ac:dyDescent="0.25">
      <c r="A96" s="378"/>
      <c r="B96" s="361"/>
      <c r="C96" s="241" t="s">
        <v>85</v>
      </c>
      <c r="D96" s="241" t="s">
        <v>6</v>
      </c>
      <c r="E96" s="241" t="s">
        <v>166</v>
      </c>
      <c r="F96" s="196">
        <v>45091</v>
      </c>
      <c r="G96" s="192">
        <v>0.4375</v>
      </c>
      <c r="H96" s="204"/>
      <c r="I96" s="205"/>
      <c r="J96" s="245"/>
    </row>
    <row r="97" spans="1:10" ht="21.75" customHeight="1" x14ac:dyDescent="0.25">
      <c r="A97" s="378"/>
      <c r="B97" s="361"/>
      <c r="C97" s="241" t="s">
        <v>85</v>
      </c>
      <c r="D97" s="241" t="s">
        <v>5</v>
      </c>
      <c r="E97" s="241" t="s">
        <v>7</v>
      </c>
      <c r="F97" s="196">
        <v>45091</v>
      </c>
      <c r="G97" s="192">
        <v>0.4375</v>
      </c>
      <c r="H97" s="204"/>
      <c r="I97" s="205"/>
      <c r="J97" s="245"/>
    </row>
    <row r="98" spans="1:10" ht="21.75" customHeight="1" x14ac:dyDescent="0.25">
      <c r="A98" s="378"/>
      <c r="B98" s="361"/>
      <c r="C98" s="241" t="s">
        <v>85</v>
      </c>
      <c r="D98" s="241" t="s">
        <v>6</v>
      </c>
      <c r="E98" s="241" t="s">
        <v>5</v>
      </c>
      <c r="F98" s="196">
        <v>45092</v>
      </c>
      <c r="G98" s="192">
        <v>0.4375</v>
      </c>
      <c r="H98" s="204"/>
      <c r="I98" s="205"/>
      <c r="J98" s="245"/>
    </row>
    <row r="99" spans="1:10" ht="21.75" customHeight="1" thickBot="1" x14ac:dyDescent="0.3">
      <c r="A99" s="378"/>
      <c r="B99" s="362"/>
      <c r="C99" s="242" t="s">
        <v>85</v>
      </c>
      <c r="D99" s="242" t="s">
        <v>166</v>
      </c>
      <c r="E99" s="242" t="s">
        <v>7</v>
      </c>
      <c r="F99" s="200">
        <v>45092</v>
      </c>
      <c r="G99" s="192">
        <v>0.4375</v>
      </c>
      <c r="H99" s="206"/>
      <c r="I99" s="207"/>
      <c r="J99" s="246"/>
    </row>
    <row r="100" spans="1:10" ht="21" customHeight="1" x14ac:dyDescent="0.25">
      <c r="A100" s="378"/>
      <c r="B100" s="357" t="s">
        <v>244</v>
      </c>
      <c r="C100" s="218" t="s">
        <v>84</v>
      </c>
      <c r="D100" s="218" t="s">
        <v>15</v>
      </c>
      <c r="E100" s="218" t="s">
        <v>246</v>
      </c>
      <c r="F100" s="212">
        <v>45089</v>
      </c>
      <c r="G100" s="223">
        <v>0.4375</v>
      </c>
      <c r="H100" s="213"/>
      <c r="I100" s="214"/>
      <c r="J100" s="219"/>
    </row>
    <row r="101" spans="1:10" ht="21" customHeight="1" x14ac:dyDescent="0.25">
      <c r="A101" s="378"/>
      <c r="B101" s="358"/>
      <c r="C101" s="221" t="s">
        <v>84</v>
      </c>
      <c r="D101" s="221" t="s">
        <v>245</v>
      </c>
      <c r="E101" s="221" t="s">
        <v>0</v>
      </c>
      <c r="F101" s="215">
        <v>45089</v>
      </c>
      <c r="G101" s="223">
        <v>0.4375</v>
      </c>
      <c r="H101" s="216"/>
      <c r="I101" s="217"/>
      <c r="J101" s="222"/>
    </row>
    <row r="102" spans="1:10" ht="21" customHeight="1" x14ac:dyDescent="0.25">
      <c r="A102" s="378"/>
      <c r="B102" s="358"/>
      <c r="C102" s="221" t="s">
        <v>84</v>
      </c>
      <c r="D102" s="221" t="s">
        <v>15</v>
      </c>
      <c r="E102" s="221" t="s">
        <v>0</v>
      </c>
      <c r="F102" s="215">
        <v>45090</v>
      </c>
      <c r="G102" s="223">
        <v>0.4375</v>
      </c>
      <c r="H102" s="216"/>
      <c r="I102" s="217"/>
      <c r="J102" s="222"/>
    </row>
    <row r="103" spans="1:10" ht="21" customHeight="1" x14ac:dyDescent="0.25">
      <c r="A103" s="378"/>
      <c r="B103" s="358"/>
      <c r="C103" s="221" t="s">
        <v>84</v>
      </c>
      <c r="D103" s="221" t="s">
        <v>245</v>
      </c>
      <c r="E103" s="221" t="s">
        <v>246</v>
      </c>
      <c r="F103" s="215">
        <v>45090</v>
      </c>
      <c r="G103" s="223">
        <v>0.4375</v>
      </c>
      <c r="H103" s="216"/>
      <c r="I103" s="217"/>
      <c r="J103" s="222"/>
    </row>
    <row r="104" spans="1:10" ht="21" customHeight="1" x14ac:dyDescent="0.25">
      <c r="A104" s="378"/>
      <c r="B104" s="358"/>
      <c r="C104" s="221" t="s">
        <v>84</v>
      </c>
      <c r="D104" s="221" t="s">
        <v>15</v>
      </c>
      <c r="E104" s="221" t="s">
        <v>245</v>
      </c>
      <c r="F104" s="215">
        <v>45091</v>
      </c>
      <c r="G104" s="223">
        <v>0.4375</v>
      </c>
      <c r="H104" s="216"/>
      <c r="I104" s="217"/>
      <c r="J104" s="222"/>
    </row>
    <row r="105" spans="1:10" ht="21.75" customHeight="1" x14ac:dyDescent="0.25">
      <c r="A105" s="378"/>
      <c r="B105" s="358"/>
      <c r="C105" s="221" t="s">
        <v>84</v>
      </c>
      <c r="D105" s="221" t="s">
        <v>0</v>
      </c>
      <c r="E105" s="221" t="s">
        <v>246</v>
      </c>
      <c r="F105" s="215">
        <v>45091</v>
      </c>
      <c r="G105" s="223">
        <v>0.4375</v>
      </c>
      <c r="H105" s="216"/>
      <c r="I105" s="217"/>
      <c r="J105" s="222"/>
    </row>
    <row r="106" spans="1:10" ht="21" customHeight="1" x14ac:dyDescent="0.25">
      <c r="A106" s="378"/>
      <c r="B106" s="358"/>
      <c r="C106" s="221" t="s">
        <v>84</v>
      </c>
      <c r="D106" s="221" t="s">
        <v>168</v>
      </c>
      <c r="E106" s="221" t="s">
        <v>247</v>
      </c>
      <c r="F106" s="215">
        <v>45089</v>
      </c>
      <c r="G106" s="223">
        <v>0.4375</v>
      </c>
      <c r="H106" s="216"/>
      <c r="I106" s="217"/>
      <c r="J106" s="222"/>
    </row>
    <row r="107" spans="1:10" ht="21" customHeight="1" x14ac:dyDescent="0.25">
      <c r="A107" s="378"/>
      <c r="B107" s="358"/>
      <c r="C107" s="221" t="s">
        <v>84</v>
      </c>
      <c r="D107" s="221" t="s">
        <v>169</v>
      </c>
      <c r="E107" s="221" t="s">
        <v>14</v>
      </c>
      <c r="F107" s="215">
        <v>45089</v>
      </c>
      <c r="G107" s="223">
        <v>0.4375</v>
      </c>
      <c r="H107" s="216"/>
      <c r="I107" s="217"/>
      <c r="J107" s="222"/>
    </row>
    <row r="108" spans="1:10" ht="21.75" customHeight="1" x14ac:dyDescent="0.25">
      <c r="A108" s="378"/>
      <c r="B108" s="358"/>
      <c r="C108" s="221" t="s">
        <v>84</v>
      </c>
      <c r="D108" s="221" t="s">
        <v>168</v>
      </c>
      <c r="E108" s="221" t="s">
        <v>14</v>
      </c>
      <c r="F108" s="215">
        <v>45090</v>
      </c>
      <c r="G108" s="223">
        <v>0.4375</v>
      </c>
      <c r="H108" s="216"/>
      <c r="I108" s="217"/>
      <c r="J108" s="222"/>
    </row>
    <row r="109" spans="1:10" ht="21.75" customHeight="1" x14ac:dyDescent="0.25">
      <c r="A109" s="378"/>
      <c r="B109" s="358"/>
      <c r="C109" s="221" t="s">
        <v>84</v>
      </c>
      <c r="D109" s="221" t="s">
        <v>169</v>
      </c>
      <c r="E109" s="221" t="s">
        <v>247</v>
      </c>
      <c r="F109" s="215">
        <v>45090</v>
      </c>
      <c r="G109" s="223">
        <v>0.4375</v>
      </c>
      <c r="H109" s="216"/>
      <c r="I109" s="217"/>
      <c r="J109" s="222"/>
    </row>
    <row r="110" spans="1:10" ht="21.75" customHeight="1" x14ac:dyDescent="0.25">
      <c r="A110" s="378"/>
      <c r="B110" s="358"/>
      <c r="C110" s="221" t="s">
        <v>84</v>
      </c>
      <c r="D110" s="221" t="s">
        <v>168</v>
      </c>
      <c r="E110" s="221" t="s">
        <v>169</v>
      </c>
      <c r="F110" s="215">
        <v>45091</v>
      </c>
      <c r="G110" s="223">
        <v>0.4375</v>
      </c>
      <c r="H110" s="216"/>
      <c r="I110" s="217"/>
      <c r="J110" s="222"/>
    </row>
    <row r="111" spans="1:10" ht="21.75" customHeight="1" x14ac:dyDescent="0.25">
      <c r="A111" s="378"/>
      <c r="B111" s="358"/>
      <c r="C111" s="221" t="s">
        <v>84</v>
      </c>
      <c r="D111" s="221" t="s">
        <v>14</v>
      </c>
      <c r="E111" s="221" t="s">
        <v>247</v>
      </c>
      <c r="F111" s="215">
        <v>45091</v>
      </c>
      <c r="G111" s="223">
        <v>0.4375</v>
      </c>
      <c r="H111" s="216"/>
      <c r="I111" s="217"/>
      <c r="J111" s="222"/>
    </row>
    <row r="112" spans="1:10" ht="21.75" customHeight="1" thickBot="1" x14ac:dyDescent="0.3">
      <c r="A112" s="378"/>
      <c r="B112" s="359"/>
      <c r="C112" s="244" t="s">
        <v>84</v>
      </c>
      <c r="D112" s="244" t="s">
        <v>256</v>
      </c>
      <c r="E112" s="244" t="s">
        <v>257</v>
      </c>
      <c r="F112" s="224">
        <v>45092</v>
      </c>
      <c r="G112" s="223">
        <v>0.4375</v>
      </c>
      <c r="H112" s="226"/>
      <c r="I112" s="227"/>
      <c r="J112" s="247"/>
    </row>
    <row r="113" spans="1:10" ht="21" customHeight="1" x14ac:dyDescent="0.25">
      <c r="A113" s="378"/>
      <c r="B113" s="360" t="s">
        <v>244</v>
      </c>
      <c r="C113" s="243" t="s">
        <v>85</v>
      </c>
      <c r="D113" s="243" t="s">
        <v>15</v>
      </c>
      <c r="E113" s="243" t="s">
        <v>225</v>
      </c>
      <c r="F113" s="194">
        <v>45089</v>
      </c>
      <c r="G113" s="192">
        <v>0.4375</v>
      </c>
      <c r="H113" s="202"/>
      <c r="I113" s="203"/>
      <c r="J113" s="248"/>
    </row>
    <row r="114" spans="1:10" ht="21" customHeight="1" x14ac:dyDescent="0.25">
      <c r="A114" s="378"/>
      <c r="B114" s="361"/>
      <c r="C114" s="241" t="s">
        <v>85</v>
      </c>
      <c r="D114" s="241" t="s">
        <v>8</v>
      </c>
      <c r="E114" s="241" t="s">
        <v>169</v>
      </c>
      <c r="F114" s="196">
        <v>45089</v>
      </c>
      <c r="G114" s="192">
        <v>0.4375</v>
      </c>
      <c r="H114" s="204"/>
      <c r="I114" s="205"/>
      <c r="J114" s="245"/>
    </row>
    <row r="115" spans="1:10" ht="21" customHeight="1" x14ac:dyDescent="0.25">
      <c r="A115" s="378"/>
      <c r="B115" s="361"/>
      <c r="C115" s="241" t="s">
        <v>85</v>
      </c>
      <c r="D115" s="241" t="s">
        <v>15</v>
      </c>
      <c r="E115" s="241" t="s">
        <v>169</v>
      </c>
      <c r="F115" s="196">
        <v>45090</v>
      </c>
      <c r="G115" s="192">
        <v>0.4375</v>
      </c>
      <c r="H115" s="204"/>
      <c r="I115" s="205"/>
      <c r="J115" s="245"/>
    </row>
    <row r="116" spans="1:10" ht="21" customHeight="1" x14ac:dyDescent="0.25">
      <c r="A116" s="378"/>
      <c r="B116" s="361"/>
      <c r="C116" s="241" t="s">
        <v>85</v>
      </c>
      <c r="D116" s="241" t="s">
        <v>8</v>
      </c>
      <c r="E116" s="241" t="s">
        <v>225</v>
      </c>
      <c r="F116" s="196">
        <v>45090</v>
      </c>
      <c r="G116" s="192">
        <v>0.4375</v>
      </c>
      <c r="H116" s="204"/>
      <c r="I116" s="205"/>
      <c r="J116" s="245"/>
    </row>
    <row r="117" spans="1:10" ht="21" customHeight="1" x14ac:dyDescent="0.25">
      <c r="A117" s="378"/>
      <c r="B117" s="361"/>
      <c r="C117" s="241" t="s">
        <v>85</v>
      </c>
      <c r="D117" s="241" t="s">
        <v>15</v>
      </c>
      <c r="E117" s="241" t="s">
        <v>8</v>
      </c>
      <c r="F117" s="196">
        <v>45091</v>
      </c>
      <c r="G117" s="192">
        <v>0.4375</v>
      </c>
      <c r="H117" s="204"/>
      <c r="I117" s="205"/>
      <c r="J117" s="245"/>
    </row>
    <row r="118" spans="1:10" ht="21.75" customHeight="1" x14ac:dyDescent="0.25">
      <c r="A118" s="378"/>
      <c r="B118" s="361"/>
      <c r="C118" s="241" t="s">
        <v>85</v>
      </c>
      <c r="D118" s="241" t="s">
        <v>169</v>
      </c>
      <c r="E118" s="241" t="s">
        <v>225</v>
      </c>
      <c r="F118" s="196">
        <v>45091</v>
      </c>
      <c r="G118" s="192">
        <v>0.4375</v>
      </c>
      <c r="H118" s="204"/>
      <c r="I118" s="205"/>
      <c r="J118" s="245"/>
    </row>
    <row r="119" spans="1:10" ht="21" customHeight="1" x14ac:dyDescent="0.25">
      <c r="A119" s="378"/>
      <c r="B119" s="361"/>
      <c r="C119" s="241" t="s">
        <v>85</v>
      </c>
      <c r="D119" s="241" t="s">
        <v>0</v>
      </c>
      <c r="E119" s="241" t="s">
        <v>168</v>
      </c>
      <c r="F119" s="196">
        <v>45089</v>
      </c>
      <c r="G119" s="192">
        <v>0.4375</v>
      </c>
      <c r="H119" s="204"/>
      <c r="I119" s="205"/>
      <c r="J119" s="245"/>
    </row>
    <row r="120" spans="1:10" ht="21" customHeight="1" x14ac:dyDescent="0.25">
      <c r="A120" s="378"/>
      <c r="B120" s="361"/>
      <c r="C120" s="241" t="s">
        <v>85</v>
      </c>
      <c r="D120" s="241" t="s">
        <v>167</v>
      </c>
      <c r="E120" s="241" t="s">
        <v>14</v>
      </c>
      <c r="F120" s="196">
        <v>45089</v>
      </c>
      <c r="G120" s="192">
        <v>0.4375</v>
      </c>
      <c r="H120" s="204"/>
      <c r="I120" s="205"/>
      <c r="J120" s="245"/>
    </row>
    <row r="121" spans="1:10" ht="21.75" customHeight="1" x14ac:dyDescent="0.25">
      <c r="A121" s="378"/>
      <c r="B121" s="361"/>
      <c r="C121" s="241" t="s">
        <v>85</v>
      </c>
      <c r="D121" s="241" t="s">
        <v>0</v>
      </c>
      <c r="E121" s="241" t="s">
        <v>14</v>
      </c>
      <c r="F121" s="196">
        <v>45090</v>
      </c>
      <c r="G121" s="192">
        <v>0.4375</v>
      </c>
      <c r="H121" s="204"/>
      <c r="I121" s="205"/>
      <c r="J121" s="245"/>
    </row>
    <row r="122" spans="1:10" ht="21.75" customHeight="1" x14ac:dyDescent="0.25">
      <c r="A122" s="378"/>
      <c r="B122" s="361"/>
      <c r="C122" s="241" t="s">
        <v>85</v>
      </c>
      <c r="D122" s="241" t="s">
        <v>167</v>
      </c>
      <c r="E122" s="241" t="s">
        <v>168</v>
      </c>
      <c r="F122" s="196">
        <v>45090</v>
      </c>
      <c r="G122" s="192">
        <v>0.4375</v>
      </c>
      <c r="H122" s="204"/>
      <c r="I122" s="205"/>
      <c r="J122" s="245"/>
    </row>
    <row r="123" spans="1:10" ht="21.75" customHeight="1" x14ac:dyDescent="0.25">
      <c r="A123" s="378"/>
      <c r="B123" s="361"/>
      <c r="C123" s="241" t="s">
        <v>85</v>
      </c>
      <c r="D123" s="241" t="s">
        <v>0</v>
      </c>
      <c r="E123" s="241" t="s">
        <v>167</v>
      </c>
      <c r="F123" s="196">
        <v>45091</v>
      </c>
      <c r="G123" s="192">
        <v>0.4375</v>
      </c>
      <c r="H123" s="204"/>
      <c r="I123" s="205"/>
      <c r="J123" s="245"/>
    </row>
    <row r="124" spans="1:10" ht="21.75" customHeight="1" x14ac:dyDescent="0.25">
      <c r="A124" s="378"/>
      <c r="B124" s="361"/>
      <c r="C124" s="241" t="s">
        <v>85</v>
      </c>
      <c r="D124" s="241" t="s">
        <v>14</v>
      </c>
      <c r="E124" s="241" t="s">
        <v>168</v>
      </c>
      <c r="F124" s="196">
        <v>45091</v>
      </c>
      <c r="G124" s="192">
        <v>0.4375</v>
      </c>
      <c r="H124" s="204"/>
      <c r="I124" s="205"/>
      <c r="J124" s="245"/>
    </row>
    <row r="125" spans="1:10" ht="21.75" customHeight="1" thickBot="1" x14ac:dyDescent="0.3">
      <c r="A125" s="378"/>
      <c r="B125" s="362"/>
      <c r="C125" s="242" t="s">
        <v>85</v>
      </c>
      <c r="D125" s="242" t="s">
        <v>256</v>
      </c>
      <c r="E125" s="242" t="s">
        <v>257</v>
      </c>
      <c r="F125" s="200">
        <v>45092</v>
      </c>
      <c r="G125" s="192">
        <v>0.4375</v>
      </c>
      <c r="H125" s="206"/>
      <c r="I125" s="207"/>
      <c r="J125" s="246"/>
    </row>
    <row r="126" spans="1:10" ht="24" customHeight="1" x14ac:dyDescent="0.25">
      <c r="A126" s="378"/>
      <c r="B126" s="375" t="s">
        <v>248</v>
      </c>
      <c r="C126" s="218" t="s">
        <v>84</v>
      </c>
      <c r="D126" s="218" t="s">
        <v>220</v>
      </c>
      <c r="E126" s="218" t="s">
        <v>221</v>
      </c>
      <c r="F126" s="212">
        <v>45089</v>
      </c>
      <c r="G126" s="223">
        <v>0.4375</v>
      </c>
      <c r="H126" s="213"/>
      <c r="I126" s="214"/>
      <c r="J126" s="219"/>
    </row>
    <row r="127" spans="1:10" ht="23.25" customHeight="1" thickBot="1" x14ac:dyDescent="0.3">
      <c r="A127" s="378"/>
      <c r="B127" s="376"/>
      <c r="C127" s="242" t="s">
        <v>85</v>
      </c>
      <c r="D127" s="242" t="s">
        <v>220</v>
      </c>
      <c r="E127" s="242" t="s">
        <v>221</v>
      </c>
      <c r="F127" s="200">
        <v>45089</v>
      </c>
      <c r="G127" s="192">
        <v>0.4375</v>
      </c>
      <c r="H127" s="206"/>
      <c r="I127" s="207"/>
      <c r="J127" s="246"/>
    </row>
    <row r="128" spans="1:10" ht="21" customHeight="1" x14ac:dyDescent="0.25">
      <c r="A128" s="378"/>
      <c r="B128" s="357" t="s">
        <v>59</v>
      </c>
      <c r="C128" s="218" t="s">
        <v>84</v>
      </c>
      <c r="D128" s="218" t="s">
        <v>170</v>
      </c>
      <c r="E128" s="218" t="s">
        <v>172</v>
      </c>
      <c r="F128" s="212">
        <v>45089</v>
      </c>
      <c r="G128" s="223">
        <v>0.4375</v>
      </c>
      <c r="H128" s="213"/>
      <c r="I128" s="214"/>
      <c r="J128" s="219"/>
    </row>
    <row r="129" spans="1:10" ht="21" customHeight="1" x14ac:dyDescent="0.25">
      <c r="A129" s="378"/>
      <c r="B129" s="358"/>
      <c r="C129" s="221" t="s">
        <v>84</v>
      </c>
      <c r="D129" s="221" t="s">
        <v>10</v>
      </c>
      <c r="E129" s="221" t="s">
        <v>171</v>
      </c>
      <c r="F129" s="215">
        <v>45089</v>
      </c>
      <c r="G129" s="223">
        <v>0.4375</v>
      </c>
      <c r="H129" s="216"/>
      <c r="I129" s="217"/>
      <c r="J129" s="222"/>
    </row>
    <row r="130" spans="1:10" ht="21" customHeight="1" x14ac:dyDescent="0.25">
      <c r="A130" s="378"/>
      <c r="B130" s="358"/>
      <c r="C130" s="221" t="s">
        <v>84</v>
      </c>
      <c r="D130" s="221" t="s">
        <v>170</v>
      </c>
      <c r="E130" s="221" t="s">
        <v>171</v>
      </c>
      <c r="F130" s="215">
        <v>45090</v>
      </c>
      <c r="G130" s="223">
        <v>0.4375</v>
      </c>
      <c r="H130" s="216"/>
      <c r="I130" s="217"/>
      <c r="J130" s="222"/>
    </row>
    <row r="131" spans="1:10" ht="21" customHeight="1" x14ac:dyDescent="0.25">
      <c r="A131" s="378"/>
      <c r="B131" s="358"/>
      <c r="C131" s="221" t="s">
        <v>84</v>
      </c>
      <c r="D131" s="221" t="s">
        <v>10</v>
      </c>
      <c r="E131" s="221" t="s">
        <v>172</v>
      </c>
      <c r="F131" s="215">
        <v>45090</v>
      </c>
      <c r="G131" s="223">
        <v>0.4375</v>
      </c>
      <c r="H131" s="216"/>
      <c r="I131" s="217"/>
      <c r="J131" s="222"/>
    </row>
    <row r="132" spans="1:10" ht="21" customHeight="1" x14ac:dyDescent="0.25">
      <c r="A132" s="378"/>
      <c r="B132" s="358"/>
      <c r="C132" s="221" t="s">
        <v>84</v>
      </c>
      <c r="D132" s="221" t="s">
        <v>170</v>
      </c>
      <c r="E132" s="221" t="s">
        <v>10</v>
      </c>
      <c r="F132" s="215">
        <v>45091</v>
      </c>
      <c r="G132" s="223">
        <v>0.4375</v>
      </c>
      <c r="H132" s="216"/>
      <c r="I132" s="217"/>
      <c r="J132" s="222"/>
    </row>
    <row r="133" spans="1:10" ht="21.75" customHeight="1" thickBot="1" x14ac:dyDescent="0.3">
      <c r="A133" s="378"/>
      <c r="B133" s="359"/>
      <c r="C133" s="244" t="s">
        <v>84</v>
      </c>
      <c r="D133" s="244" t="s">
        <v>171</v>
      </c>
      <c r="E133" s="244" t="s">
        <v>172</v>
      </c>
      <c r="F133" s="224">
        <v>45091</v>
      </c>
      <c r="G133" s="223">
        <v>0.4375</v>
      </c>
      <c r="H133" s="226"/>
      <c r="I133" s="227"/>
      <c r="J133" s="247"/>
    </row>
    <row r="134" spans="1:10" ht="21" customHeight="1" x14ac:dyDescent="0.25">
      <c r="A134" s="378"/>
      <c r="B134" s="360" t="s">
        <v>258</v>
      </c>
      <c r="C134" s="241" t="s">
        <v>85</v>
      </c>
      <c r="D134" s="241" t="s">
        <v>171</v>
      </c>
      <c r="E134" s="241" t="s">
        <v>172</v>
      </c>
      <c r="F134" s="196">
        <v>45089</v>
      </c>
      <c r="G134" s="192">
        <v>0.4375</v>
      </c>
      <c r="H134" s="204"/>
      <c r="I134" s="205"/>
      <c r="J134" s="245"/>
    </row>
    <row r="135" spans="1:10" ht="21.75" customHeight="1" x14ac:dyDescent="0.25">
      <c r="A135" s="378"/>
      <c r="B135" s="361"/>
      <c r="C135" s="241" t="s">
        <v>85</v>
      </c>
      <c r="D135" s="241" t="s">
        <v>10</v>
      </c>
      <c r="E135" s="241" t="s">
        <v>172</v>
      </c>
      <c r="F135" s="196">
        <v>45090</v>
      </c>
      <c r="G135" s="192">
        <v>0.4375</v>
      </c>
      <c r="H135" s="204"/>
      <c r="I135" s="205"/>
      <c r="J135" s="245"/>
    </row>
    <row r="136" spans="1:10" ht="21.75" customHeight="1" thickBot="1" x14ac:dyDescent="0.3">
      <c r="A136" s="378"/>
      <c r="B136" s="362"/>
      <c r="C136" s="242" t="s">
        <v>85</v>
      </c>
      <c r="D136" s="242" t="s">
        <v>10</v>
      </c>
      <c r="E136" s="242" t="s">
        <v>171</v>
      </c>
      <c r="F136" s="200">
        <v>45091</v>
      </c>
      <c r="G136" s="192">
        <v>0.4375</v>
      </c>
      <c r="H136" s="206"/>
      <c r="I136" s="207"/>
      <c r="J136" s="246"/>
    </row>
    <row r="137" spans="1:10" ht="21" customHeight="1" x14ac:dyDescent="0.25">
      <c r="A137" s="378"/>
      <c r="B137" s="357" t="s">
        <v>250</v>
      </c>
      <c r="C137" s="218" t="s">
        <v>84</v>
      </c>
      <c r="D137" s="218" t="s">
        <v>20</v>
      </c>
      <c r="E137" s="218" t="s">
        <v>176</v>
      </c>
      <c r="F137" s="212">
        <v>45089</v>
      </c>
      <c r="G137" s="223">
        <v>0.4375</v>
      </c>
      <c r="H137" s="213"/>
      <c r="I137" s="214"/>
      <c r="J137" s="219"/>
    </row>
    <row r="138" spans="1:10" ht="21" customHeight="1" x14ac:dyDescent="0.25">
      <c r="A138" s="378"/>
      <c r="B138" s="358"/>
      <c r="C138" s="221" t="s">
        <v>84</v>
      </c>
      <c r="D138" s="221" t="s">
        <v>175</v>
      </c>
      <c r="E138" s="221" t="s">
        <v>176</v>
      </c>
      <c r="F138" s="215">
        <v>45090</v>
      </c>
      <c r="G138" s="223">
        <v>0.4375</v>
      </c>
      <c r="H138" s="216"/>
      <c r="I138" s="217"/>
      <c r="J138" s="222"/>
    </row>
    <row r="139" spans="1:10" ht="21" customHeight="1" x14ac:dyDescent="0.25">
      <c r="A139" s="378"/>
      <c r="B139" s="358"/>
      <c r="C139" s="221" t="s">
        <v>84</v>
      </c>
      <c r="D139" s="221" t="s">
        <v>175</v>
      </c>
      <c r="E139" s="221" t="s">
        <v>20</v>
      </c>
      <c r="F139" s="215">
        <v>45091</v>
      </c>
      <c r="G139" s="223">
        <v>0.4375</v>
      </c>
      <c r="H139" s="216"/>
      <c r="I139" s="217"/>
      <c r="J139" s="222"/>
    </row>
    <row r="140" spans="1:10" ht="21" customHeight="1" x14ac:dyDescent="0.25">
      <c r="A140" s="378"/>
      <c r="B140" s="358"/>
      <c r="C140" s="221" t="s">
        <v>84</v>
      </c>
      <c r="D140" s="221" t="s">
        <v>174</v>
      </c>
      <c r="E140" s="221" t="s">
        <v>177</v>
      </c>
      <c r="F140" s="215">
        <v>45089</v>
      </c>
      <c r="G140" s="223">
        <v>0.4375</v>
      </c>
      <c r="H140" s="216"/>
      <c r="I140" s="217"/>
      <c r="J140" s="222"/>
    </row>
    <row r="141" spans="1:10" ht="21" customHeight="1" x14ac:dyDescent="0.25">
      <c r="A141" s="378"/>
      <c r="B141" s="358"/>
      <c r="C141" s="221" t="s">
        <v>84</v>
      </c>
      <c r="D141" s="221" t="s">
        <v>92</v>
      </c>
      <c r="E141" s="221" t="s">
        <v>173</v>
      </c>
      <c r="F141" s="215">
        <v>45089</v>
      </c>
      <c r="G141" s="223">
        <v>0.4375</v>
      </c>
      <c r="H141" s="216"/>
      <c r="I141" s="217"/>
      <c r="J141" s="222"/>
    </row>
    <row r="142" spans="1:10" ht="21.75" customHeight="1" x14ac:dyDescent="0.25">
      <c r="A142" s="378"/>
      <c r="B142" s="358"/>
      <c r="C142" s="221" t="s">
        <v>84</v>
      </c>
      <c r="D142" s="221" t="s">
        <v>174</v>
      </c>
      <c r="E142" s="221" t="s">
        <v>173</v>
      </c>
      <c r="F142" s="215">
        <v>45090</v>
      </c>
      <c r="G142" s="223">
        <v>0.4375</v>
      </c>
      <c r="H142" s="216"/>
      <c r="I142" s="217"/>
      <c r="J142" s="222"/>
    </row>
    <row r="143" spans="1:10" ht="21.75" customHeight="1" x14ac:dyDescent="0.25">
      <c r="A143" s="378"/>
      <c r="B143" s="358"/>
      <c r="C143" s="221" t="s">
        <v>84</v>
      </c>
      <c r="D143" s="221" t="s">
        <v>92</v>
      </c>
      <c r="E143" s="221" t="s">
        <v>177</v>
      </c>
      <c r="F143" s="215">
        <v>45090</v>
      </c>
      <c r="G143" s="223">
        <v>0.4375</v>
      </c>
      <c r="H143" s="216"/>
      <c r="I143" s="217"/>
      <c r="J143" s="222"/>
    </row>
    <row r="144" spans="1:10" ht="21.75" customHeight="1" x14ac:dyDescent="0.25">
      <c r="A144" s="378"/>
      <c r="B144" s="358"/>
      <c r="C144" s="221" t="s">
        <v>84</v>
      </c>
      <c r="D144" s="221" t="s">
        <v>174</v>
      </c>
      <c r="E144" s="221" t="s">
        <v>92</v>
      </c>
      <c r="F144" s="215">
        <v>45091</v>
      </c>
      <c r="G144" s="223">
        <v>0.4375</v>
      </c>
      <c r="H144" s="216"/>
      <c r="I144" s="217"/>
      <c r="J144" s="222"/>
    </row>
    <row r="145" spans="1:10" ht="21.75" customHeight="1" x14ac:dyDescent="0.25">
      <c r="A145" s="378"/>
      <c r="B145" s="358"/>
      <c r="C145" s="221" t="s">
        <v>84</v>
      </c>
      <c r="D145" s="221" t="s">
        <v>173</v>
      </c>
      <c r="E145" s="221" t="s">
        <v>177</v>
      </c>
      <c r="F145" s="215">
        <v>45091</v>
      </c>
      <c r="G145" s="223">
        <v>0.4375</v>
      </c>
      <c r="H145" s="216"/>
      <c r="I145" s="217"/>
      <c r="J145" s="222"/>
    </row>
    <row r="146" spans="1:10" ht="21.75" customHeight="1" thickBot="1" x14ac:dyDescent="0.3">
      <c r="A146" s="378"/>
      <c r="B146" s="359"/>
      <c r="C146" s="244" t="s">
        <v>84</v>
      </c>
      <c r="D146" s="244" t="s">
        <v>256</v>
      </c>
      <c r="E146" s="244" t="s">
        <v>257</v>
      </c>
      <c r="F146" s="224">
        <v>45092</v>
      </c>
      <c r="G146" s="223">
        <v>0.4375</v>
      </c>
      <c r="H146" s="226"/>
      <c r="I146" s="227"/>
      <c r="J146" s="247"/>
    </row>
    <row r="147" spans="1:10" ht="21" customHeight="1" x14ac:dyDescent="0.25">
      <c r="A147" s="378"/>
      <c r="B147" s="360" t="s">
        <v>250</v>
      </c>
      <c r="C147" s="243" t="s">
        <v>85</v>
      </c>
      <c r="D147" s="243" t="s">
        <v>173</v>
      </c>
      <c r="E147" s="243" t="s">
        <v>177</v>
      </c>
      <c r="F147" s="194">
        <v>45089</v>
      </c>
      <c r="G147" s="192">
        <v>0.4375</v>
      </c>
      <c r="H147" s="202"/>
      <c r="I147" s="203"/>
      <c r="J147" s="248"/>
    </row>
    <row r="148" spans="1:10" ht="21" customHeight="1" x14ac:dyDescent="0.25">
      <c r="A148" s="378"/>
      <c r="B148" s="361"/>
      <c r="C148" s="241" t="s">
        <v>85</v>
      </c>
      <c r="D148" s="241" t="s">
        <v>175</v>
      </c>
      <c r="E148" s="241" t="s">
        <v>177</v>
      </c>
      <c r="F148" s="196">
        <v>45090</v>
      </c>
      <c r="G148" s="192">
        <v>0.4375</v>
      </c>
      <c r="H148" s="204"/>
      <c r="I148" s="205"/>
      <c r="J148" s="245"/>
    </row>
    <row r="149" spans="1:10" ht="21.75" customHeight="1" x14ac:dyDescent="0.25">
      <c r="A149" s="378"/>
      <c r="B149" s="361"/>
      <c r="C149" s="241" t="s">
        <v>85</v>
      </c>
      <c r="D149" s="241" t="s">
        <v>175</v>
      </c>
      <c r="E149" s="241" t="s">
        <v>173</v>
      </c>
      <c r="F149" s="196">
        <v>45091</v>
      </c>
      <c r="G149" s="192">
        <v>0.4375</v>
      </c>
      <c r="H149" s="204"/>
      <c r="I149" s="205"/>
      <c r="J149" s="245"/>
    </row>
    <row r="150" spans="1:10" ht="21" customHeight="1" x14ac:dyDescent="0.25">
      <c r="A150" s="378"/>
      <c r="B150" s="361"/>
      <c r="C150" s="241" t="s">
        <v>85</v>
      </c>
      <c r="D150" s="241" t="s">
        <v>174</v>
      </c>
      <c r="E150" s="241" t="s">
        <v>176</v>
      </c>
      <c r="F150" s="196">
        <v>45089</v>
      </c>
      <c r="G150" s="192">
        <v>0.4375</v>
      </c>
      <c r="H150" s="204"/>
      <c r="I150" s="205"/>
      <c r="J150" s="245"/>
    </row>
    <row r="151" spans="1:10" ht="21" customHeight="1" x14ac:dyDescent="0.25">
      <c r="A151" s="378"/>
      <c r="B151" s="361"/>
      <c r="C151" s="241" t="s">
        <v>85</v>
      </c>
      <c r="D151" s="241" t="s">
        <v>92</v>
      </c>
      <c r="E151" s="241" t="s">
        <v>20</v>
      </c>
      <c r="F151" s="196">
        <v>45089</v>
      </c>
      <c r="G151" s="192">
        <v>0.4375</v>
      </c>
      <c r="H151" s="204"/>
      <c r="I151" s="205"/>
      <c r="J151" s="245"/>
    </row>
    <row r="152" spans="1:10" ht="21.75" customHeight="1" x14ac:dyDescent="0.25">
      <c r="A152" s="378"/>
      <c r="B152" s="361"/>
      <c r="C152" s="241" t="s">
        <v>85</v>
      </c>
      <c r="D152" s="241" t="s">
        <v>174</v>
      </c>
      <c r="E152" s="241" t="s">
        <v>20</v>
      </c>
      <c r="F152" s="196">
        <v>45090</v>
      </c>
      <c r="G152" s="192">
        <v>0.4375</v>
      </c>
      <c r="H152" s="204"/>
      <c r="I152" s="205"/>
      <c r="J152" s="245"/>
    </row>
    <row r="153" spans="1:10" ht="21" customHeight="1" x14ac:dyDescent="0.25">
      <c r="A153" s="378"/>
      <c r="B153" s="361"/>
      <c r="C153" s="241" t="s">
        <v>85</v>
      </c>
      <c r="D153" s="241" t="s">
        <v>92</v>
      </c>
      <c r="E153" s="241" t="s">
        <v>176</v>
      </c>
      <c r="F153" s="196">
        <v>45090</v>
      </c>
      <c r="G153" s="192">
        <v>0.4375</v>
      </c>
      <c r="H153" s="204"/>
      <c r="I153" s="205"/>
      <c r="J153" s="245"/>
    </row>
    <row r="154" spans="1:10" ht="21" customHeight="1" x14ac:dyDescent="0.25">
      <c r="A154" s="378"/>
      <c r="B154" s="361"/>
      <c r="C154" s="241" t="s">
        <v>85</v>
      </c>
      <c r="D154" s="241" t="s">
        <v>174</v>
      </c>
      <c r="E154" s="241" t="s">
        <v>92</v>
      </c>
      <c r="F154" s="196">
        <v>45091</v>
      </c>
      <c r="G154" s="192">
        <v>0.4375</v>
      </c>
      <c r="H154" s="204"/>
      <c r="I154" s="205"/>
      <c r="J154" s="245"/>
    </row>
    <row r="155" spans="1:10" ht="21.75" customHeight="1" x14ac:dyDescent="0.25">
      <c r="A155" s="378"/>
      <c r="B155" s="361"/>
      <c r="C155" s="241" t="s">
        <v>85</v>
      </c>
      <c r="D155" s="241" t="s">
        <v>20</v>
      </c>
      <c r="E155" s="241" t="s">
        <v>176</v>
      </c>
      <c r="F155" s="196">
        <v>45091</v>
      </c>
      <c r="G155" s="192">
        <v>0.4375</v>
      </c>
      <c r="H155" s="204"/>
      <c r="I155" s="205"/>
      <c r="J155" s="245"/>
    </row>
    <row r="156" spans="1:10" ht="21.75" customHeight="1" thickBot="1" x14ac:dyDescent="0.3">
      <c r="A156" s="378"/>
      <c r="B156" s="362"/>
      <c r="C156" s="242" t="s">
        <v>85</v>
      </c>
      <c r="D156" s="242" t="s">
        <v>256</v>
      </c>
      <c r="E156" s="242" t="s">
        <v>257</v>
      </c>
      <c r="F156" s="200">
        <v>45092</v>
      </c>
      <c r="G156" s="192">
        <v>0.4375</v>
      </c>
      <c r="H156" s="206"/>
      <c r="I156" s="207"/>
      <c r="J156" s="246"/>
    </row>
    <row r="157" spans="1:10" ht="21" customHeight="1" x14ac:dyDescent="0.25">
      <c r="A157" s="378"/>
      <c r="B157" s="357" t="s">
        <v>62</v>
      </c>
      <c r="C157" s="218" t="s">
        <v>84</v>
      </c>
      <c r="D157" s="218" t="s">
        <v>22</v>
      </c>
      <c r="E157" s="218" t="s">
        <v>180</v>
      </c>
      <c r="F157" s="212">
        <v>45091</v>
      </c>
      <c r="G157" s="223">
        <v>0.4375</v>
      </c>
      <c r="H157" s="213"/>
      <c r="I157" s="214"/>
      <c r="J157" s="219"/>
    </row>
    <row r="158" spans="1:10" ht="21" customHeight="1" x14ac:dyDescent="0.25">
      <c r="A158" s="378"/>
      <c r="B158" s="358"/>
      <c r="C158" s="221" t="s">
        <v>84</v>
      </c>
      <c r="D158" s="221" t="s">
        <v>178</v>
      </c>
      <c r="E158" s="221" t="s">
        <v>23</v>
      </c>
      <c r="F158" s="215">
        <v>45091</v>
      </c>
      <c r="G158" s="223">
        <v>0.4375</v>
      </c>
      <c r="H158" s="216"/>
      <c r="I158" s="217"/>
      <c r="J158" s="222"/>
    </row>
    <row r="159" spans="1:10" ht="21" customHeight="1" x14ac:dyDescent="0.25">
      <c r="A159" s="378"/>
      <c r="B159" s="358"/>
      <c r="C159" s="221" t="s">
        <v>84</v>
      </c>
      <c r="D159" s="221" t="s">
        <v>179</v>
      </c>
      <c r="E159" s="221" t="s">
        <v>21</v>
      </c>
      <c r="F159" s="215">
        <v>45091</v>
      </c>
      <c r="G159" s="223">
        <v>0.4375</v>
      </c>
      <c r="H159" s="216"/>
      <c r="I159" s="217"/>
      <c r="J159" s="222"/>
    </row>
    <row r="160" spans="1:10" ht="21" customHeight="1" x14ac:dyDescent="0.25">
      <c r="A160" s="378"/>
      <c r="B160" s="358"/>
      <c r="C160" s="221" t="s">
        <v>84</v>
      </c>
      <c r="D160" s="221" t="s">
        <v>22</v>
      </c>
      <c r="E160" s="221" t="s">
        <v>23</v>
      </c>
      <c r="F160" s="215">
        <v>45092</v>
      </c>
      <c r="G160" s="223">
        <v>0.4375</v>
      </c>
      <c r="H160" s="216"/>
      <c r="I160" s="217"/>
      <c r="J160" s="222"/>
    </row>
    <row r="161" spans="1:10" ht="21" customHeight="1" x14ac:dyDescent="0.25">
      <c r="A161" s="378"/>
      <c r="B161" s="358"/>
      <c r="C161" s="221" t="s">
        <v>84</v>
      </c>
      <c r="D161" s="221" t="s">
        <v>180</v>
      </c>
      <c r="E161" s="221" t="s">
        <v>21</v>
      </c>
      <c r="F161" s="215">
        <v>45092</v>
      </c>
      <c r="G161" s="223">
        <v>0.4375</v>
      </c>
      <c r="H161" s="216"/>
      <c r="I161" s="217"/>
      <c r="J161" s="222"/>
    </row>
    <row r="162" spans="1:10" ht="21" customHeight="1" x14ac:dyDescent="0.25">
      <c r="A162" s="378"/>
      <c r="B162" s="358"/>
      <c r="C162" s="221" t="s">
        <v>84</v>
      </c>
      <c r="D162" s="221" t="s">
        <v>178</v>
      </c>
      <c r="E162" s="221" t="s">
        <v>179</v>
      </c>
      <c r="F162" s="215">
        <v>45092</v>
      </c>
      <c r="G162" s="223">
        <v>0.4375</v>
      </c>
      <c r="H162" s="216"/>
      <c r="I162" s="217"/>
      <c r="J162" s="222"/>
    </row>
    <row r="163" spans="1:10" ht="21" customHeight="1" x14ac:dyDescent="0.25">
      <c r="A163" s="378"/>
      <c r="B163" s="358"/>
      <c r="C163" s="221" t="s">
        <v>84</v>
      </c>
      <c r="D163" s="221" t="s">
        <v>22</v>
      </c>
      <c r="E163" s="221" t="s">
        <v>21</v>
      </c>
      <c r="F163" s="215">
        <v>45093</v>
      </c>
      <c r="G163" s="223">
        <v>0.4375</v>
      </c>
      <c r="H163" s="216"/>
      <c r="I163" s="217"/>
      <c r="J163" s="222"/>
    </row>
    <row r="164" spans="1:10" ht="21" customHeight="1" x14ac:dyDescent="0.25">
      <c r="A164" s="378"/>
      <c r="B164" s="358"/>
      <c r="C164" s="221" t="s">
        <v>84</v>
      </c>
      <c r="D164" s="221" t="s">
        <v>23</v>
      </c>
      <c r="E164" s="221" t="s">
        <v>179</v>
      </c>
      <c r="F164" s="215">
        <v>45093</v>
      </c>
      <c r="G164" s="223">
        <v>0.4375</v>
      </c>
      <c r="H164" s="216"/>
      <c r="I164" s="217"/>
      <c r="J164" s="222"/>
    </row>
    <row r="165" spans="1:10" ht="21" customHeight="1" x14ac:dyDescent="0.25">
      <c r="A165" s="378"/>
      <c r="B165" s="358"/>
      <c r="C165" s="221" t="s">
        <v>84</v>
      </c>
      <c r="D165" s="221" t="s">
        <v>180</v>
      </c>
      <c r="E165" s="221" t="s">
        <v>178</v>
      </c>
      <c r="F165" s="215">
        <v>45093</v>
      </c>
      <c r="G165" s="223">
        <v>0.4375</v>
      </c>
      <c r="H165" s="216"/>
      <c r="I165" s="217"/>
      <c r="J165" s="222"/>
    </row>
    <row r="166" spans="1:10" ht="21.75" customHeight="1" x14ac:dyDescent="0.25">
      <c r="A166" s="378"/>
      <c r="B166" s="358"/>
      <c r="C166" s="221" t="s">
        <v>84</v>
      </c>
      <c r="D166" s="221" t="s">
        <v>22</v>
      </c>
      <c r="E166" s="221" t="s">
        <v>179</v>
      </c>
      <c r="F166" s="215">
        <v>45094</v>
      </c>
      <c r="G166" s="223">
        <v>0.4375</v>
      </c>
      <c r="H166" s="216"/>
      <c r="I166" s="217"/>
      <c r="J166" s="222"/>
    </row>
    <row r="167" spans="1:10" ht="21.75" customHeight="1" x14ac:dyDescent="0.25">
      <c r="A167" s="378"/>
      <c r="B167" s="358"/>
      <c r="C167" s="221" t="s">
        <v>84</v>
      </c>
      <c r="D167" s="221" t="s">
        <v>21</v>
      </c>
      <c r="E167" s="221" t="s">
        <v>178</v>
      </c>
      <c r="F167" s="215">
        <v>45094</v>
      </c>
      <c r="G167" s="223">
        <v>0.4375</v>
      </c>
      <c r="H167" s="216"/>
      <c r="I167" s="217"/>
      <c r="J167" s="222"/>
    </row>
    <row r="168" spans="1:10" ht="21.75" customHeight="1" x14ac:dyDescent="0.25">
      <c r="A168" s="378"/>
      <c r="B168" s="358"/>
      <c r="C168" s="221" t="s">
        <v>84</v>
      </c>
      <c r="D168" s="221" t="s">
        <v>23</v>
      </c>
      <c r="E168" s="221" t="s">
        <v>180</v>
      </c>
      <c r="F168" s="215">
        <v>45094</v>
      </c>
      <c r="G168" s="223">
        <v>0.4375</v>
      </c>
      <c r="H168" s="216"/>
      <c r="I168" s="217"/>
      <c r="J168" s="222"/>
    </row>
    <row r="169" spans="1:10" ht="21.75" customHeight="1" x14ac:dyDescent="0.25">
      <c r="A169" s="378"/>
      <c r="B169" s="358"/>
      <c r="C169" s="221" t="s">
        <v>84</v>
      </c>
      <c r="D169" s="221" t="s">
        <v>22</v>
      </c>
      <c r="E169" s="221" t="s">
        <v>178</v>
      </c>
      <c r="F169" s="215">
        <v>45095</v>
      </c>
      <c r="G169" s="223">
        <v>0.4375</v>
      </c>
      <c r="H169" s="216"/>
      <c r="I169" s="217"/>
      <c r="J169" s="222"/>
    </row>
    <row r="170" spans="1:10" ht="21.75" customHeight="1" x14ac:dyDescent="0.25">
      <c r="A170" s="378"/>
      <c r="B170" s="358"/>
      <c r="C170" s="221" t="s">
        <v>84</v>
      </c>
      <c r="D170" s="221" t="s">
        <v>179</v>
      </c>
      <c r="E170" s="221" t="s">
        <v>180</v>
      </c>
      <c r="F170" s="215">
        <v>45095</v>
      </c>
      <c r="G170" s="223">
        <v>0.4375</v>
      </c>
      <c r="H170" s="216"/>
      <c r="I170" s="217"/>
      <c r="J170" s="222"/>
    </row>
    <row r="171" spans="1:10" ht="21.75" customHeight="1" thickBot="1" x14ac:dyDescent="0.3">
      <c r="A171" s="378"/>
      <c r="B171" s="359"/>
      <c r="C171" s="244" t="s">
        <v>84</v>
      </c>
      <c r="D171" s="244" t="s">
        <v>21</v>
      </c>
      <c r="E171" s="244" t="s">
        <v>23</v>
      </c>
      <c r="F171" s="224">
        <v>45095</v>
      </c>
      <c r="G171" s="223">
        <v>0.4375</v>
      </c>
      <c r="H171" s="226"/>
      <c r="I171" s="227"/>
      <c r="J171" s="247"/>
    </row>
    <row r="172" spans="1:10" ht="21.75" customHeight="1" x14ac:dyDescent="0.25">
      <c r="A172" s="378"/>
      <c r="B172" s="360" t="s">
        <v>62</v>
      </c>
      <c r="C172" s="243" t="s">
        <v>85</v>
      </c>
      <c r="D172" s="243" t="s">
        <v>178</v>
      </c>
      <c r="E172" s="243" t="s">
        <v>227</v>
      </c>
      <c r="F172" s="194">
        <v>45091</v>
      </c>
      <c r="G172" s="192">
        <v>0.4375</v>
      </c>
      <c r="H172" s="202"/>
      <c r="I172" s="203"/>
      <c r="J172" s="248"/>
    </row>
    <row r="173" spans="1:10" ht="21.75" customHeight="1" x14ac:dyDescent="0.25">
      <c r="A173" s="378"/>
      <c r="B173" s="361"/>
      <c r="C173" s="241" t="s">
        <v>85</v>
      </c>
      <c r="D173" s="241" t="s">
        <v>179</v>
      </c>
      <c r="E173" s="241" t="s">
        <v>23</v>
      </c>
      <c r="F173" s="196">
        <v>45091</v>
      </c>
      <c r="G173" s="192">
        <v>0.4375</v>
      </c>
      <c r="H173" s="204"/>
      <c r="I173" s="205"/>
      <c r="J173" s="245"/>
    </row>
    <row r="174" spans="1:10" ht="21.75" customHeight="1" x14ac:dyDescent="0.25">
      <c r="A174" s="378"/>
      <c r="B174" s="361"/>
      <c r="C174" s="241" t="s">
        <v>85</v>
      </c>
      <c r="D174" s="241" t="s">
        <v>21</v>
      </c>
      <c r="E174" s="241" t="s">
        <v>22</v>
      </c>
      <c r="F174" s="196">
        <v>45091</v>
      </c>
      <c r="G174" s="192">
        <v>0.4375</v>
      </c>
      <c r="H174" s="204"/>
      <c r="I174" s="205"/>
      <c r="J174" s="245"/>
    </row>
    <row r="175" spans="1:10" ht="21.75" customHeight="1" x14ac:dyDescent="0.25">
      <c r="A175" s="378"/>
      <c r="B175" s="361"/>
      <c r="C175" s="241" t="s">
        <v>85</v>
      </c>
      <c r="D175" s="241" t="s">
        <v>178</v>
      </c>
      <c r="E175" s="241" t="s">
        <v>23</v>
      </c>
      <c r="F175" s="196">
        <v>45092</v>
      </c>
      <c r="G175" s="192">
        <v>0.4375</v>
      </c>
      <c r="H175" s="204"/>
      <c r="I175" s="205"/>
      <c r="J175" s="245"/>
    </row>
    <row r="176" spans="1:10" ht="21.75" customHeight="1" x14ac:dyDescent="0.25">
      <c r="A176" s="378"/>
      <c r="B176" s="361"/>
      <c r="C176" s="241" t="s">
        <v>85</v>
      </c>
      <c r="D176" s="241" t="s">
        <v>227</v>
      </c>
      <c r="E176" s="241" t="s">
        <v>22</v>
      </c>
      <c r="F176" s="196">
        <v>45092</v>
      </c>
      <c r="G176" s="192">
        <v>0.4375</v>
      </c>
      <c r="H176" s="204"/>
      <c r="I176" s="205"/>
      <c r="J176" s="245"/>
    </row>
    <row r="177" spans="1:10" ht="21.75" customHeight="1" x14ac:dyDescent="0.25">
      <c r="A177" s="378"/>
      <c r="B177" s="361"/>
      <c r="C177" s="241" t="s">
        <v>85</v>
      </c>
      <c r="D177" s="241" t="s">
        <v>179</v>
      </c>
      <c r="E177" s="241" t="s">
        <v>21</v>
      </c>
      <c r="F177" s="196">
        <v>45092</v>
      </c>
      <c r="G177" s="192">
        <v>0.4375</v>
      </c>
      <c r="H177" s="204"/>
      <c r="I177" s="205"/>
      <c r="J177" s="245"/>
    </row>
    <row r="178" spans="1:10" ht="21.75" customHeight="1" x14ac:dyDescent="0.25">
      <c r="A178" s="378"/>
      <c r="B178" s="361"/>
      <c r="C178" s="241" t="s">
        <v>85</v>
      </c>
      <c r="D178" s="241" t="s">
        <v>178</v>
      </c>
      <c r="E178" s="241" t="s">
        <v>22</v>
      </c>
      <c r="F178" s="196">
        <v>45093</v>
      </c>
      <c r="G178" s="192">
        <v>0.4375</v>
      </c>
      <c r="H178" s="204"/>
      <c r="I178" s="205"/>
      <c r="J178" s="245"/>
    </row>
    <row r="179" spans="1:10" ht="21.75" customHeight="1" x14ac:dyDescent="0.25">
      <c r="A179" s="378"/>
      <c r="B179" s="361"/>
      <c r="C179" s="241" t="s">
        <v>85</v>
      </c>
      <c r="D179" s="241" t="s">
        <v>23</v>
      </c>
      <c r="E179" s="241" t="s">
        <v>21</v>
      </c>
      <c r="F179" s="196">
        <v>45093</v>
      </c>
      <c r="G179" s="192">
        <v>0.4375</v>
      </c>
      <c r="H179" s="204"/>
      <c r="I179" s="205"/>
      <c r="J179" s="245"/>
    </row>
    <row r="180" spans="1:10" ht="21.75" customHeight="1" x14ac:dyDescent="0.25">
      <c r="A180" s="378"/>
      <c r="B180" s="361"/>
      <c r="C180" s="241" t="s">
        <v>85</v>
      </c>
      <c r="D180" s="241" t="s">
        <v>227</v>
      </c>
      <c r="E180" s="241" t="s">
        <v>179</v>
      </c>
      <c r="F180" s="196">
        <v>45093</v>
      </c>
      <c r="G180" s="192">
        <v>0.4375</v>
      </c>
      <c r="H180" s="204"/>
      <c r="I180" s="205"/>
      <c r="J180" s="245"/>
    </row>
    <row r="181" spans="1:10" ht="21.75" customHeight="1" x14ac:dyDescent="0.25">
      <c r="A181" s="378"/>
      <c r="B181" s="361"/>
      <c r="C181" s="241" t="s">
        <v>85</v>
      </c>
      <c r="D181" s="241" t="s">
        <v>178</v>
      </c>
      <c r="E181" s="241" t="s">
        <v>21</v>
      </c>
      <c r="F181" s="196">
        <v>45094</v>
      </c>
      <c r="G181" s="192">
        <v>0.4375</v>
      </c>
      <c r="H181" s="204"/>
      <c r="I181" s="205"/>
      <c r="J181" s="245"/>
    </row>
    <row r="182" spans="1:10" ht="21.75" customHeight="1" x14ac:dyDescent="0.25">
      <c r="A182" s="378"/>
      <c r="B182" s="361"/>
      <c r="C182" s="241" t="s">
        <v>85</v>
      </c>
      <c r="D182" s="241" t="s">
        <v>22</v>
      </c>
      <c r="E182" s="241" t="s">
        <v>179</v>
      </c>
      <c r="F182" s="196">
        <v>45094</v>
      </c>
      <c r="G182" s="192">
        <v>0.4375</v>
      </c>
      <c r="H182" s="204"/>
      <c r="I182" s="205"/>
      <c r="J182" s="245"/>
    </row>
    <row r="183" spans="1:10" ht="21.75" customHeight="1" x14ac:dyDescent="0.25">
      <c r="A183" s="378"/>
      <c r="B183" s="361"/>
      <c r="C183" s="241" t="s">
        <v>85</v>
      </c>
      <c r="D183" s="241" t="s">
        <v>23</v>
      </c>
      <c r="E183" s="241" t="s">
        <v>227</v>
      </c>
      <c r="F183" s="196">
        <v>45094</v>
      </c>
      <c r="G183" s="192">
        <v>0.4375</v>
      </c>
      <c r="H183" s="204"/>
      <c r="I183" s="205"/>
      <c r="J183" s="245"/>
    </row>
    <row r="184" spans="1:10" ht="21.75" customHeight="1" x14ac:dyDescent="0.25">
      <c r="A184" s="378"/>
      <c r="B184" s="361"/>
      <c r="C184" s="241" t="s">
        <v>85</v>
      </c>
      <c r="D184" s="241" t="s">
        <v>178</v>
      </c>
      <c r="E184" s="241" t="s">
        <v>179</v>
      </c>
      <c r="F184" s="196">
        <v>45095</v>
      </c>
      <c r="G184" s="192">
        <v>0.4375</v>
      </c>
      <c r="H184" s="204"/>
      <c r="I184" s="205"/>
      <c r="J184" s="245"/>
    </row>
    <row r="185" spans="1:10" ht="21.75" customHeight="1" x14ac:dyDescent="0.25">
      <c r="A185" s="378"/>
      <c r="B185" s="361"/>
      <c r="C185" s="241" t="s">
        <v>85</v>
      </c>
      <c r="D185" s="241" t="s">
        <v>21</v>
      </c>
      <c r="E185" s="241" t="s">
        <v>227</v>
      </c>
      <c r="F185" s="196">
        <v>45095</v>
      </c>
      <c r="G185" s="192">
        <v>0.4375</v>
      </c>
      <c r="H185" s="204"/>
      <c r="I185" s="205"/>
      <c r="J185" s="245"/>
    </row>
    <row r="186" spans="1:10" ht="21.75" customHeight="1" thickBot="1" x14ac:dyDescent="0.3">
      <c r="A186" s="378"/>
      <c r="B186" s="362"/>
      <c r="C186" s="242" t="s">
        <v>85</v>
      </c>
      <c r="D186" s="242" t="s">
        <v>22</v>
      </c>
      <c r="E186" s="242" t="s">
        <v>23</v>
      </c>
      <c r="F186" s="200">
        <v>45095</v>
      </c>
      <c r="G186" s="192">
        <v>0.4375</v>
      </c>
      <c r="H186" s="206"/>
      <c r="I186" s="207"/>
      <c r="J186" s="246"/>
    </row>
    <row r="187" spans="1:10" ht="21" customHeight="1" x14ac:dyDescent="0.25">
      <c r="A187" s="378"/>
      <c r="B187" s="375" t="s">
        <v>259</v>
      </c>
      <c r="C187" s="218" t="s">
        <v>84</v>
      </c>
      <c r="D187" s="218" t="s">
        <v>232</v>
      </c>
      <c r="E187" s="218" t="s">
        <v>210</v>
      </c>
      <c r="F187" s="212">
        <v>45089</v>
      </c>
      <c r="G187" s="223">
        <v>0.4375</v>
      </c>
      <c r="H187" s="213"/>
      <c r="I187" s="214"/>
      <c r="J187" s="219"/>
    </row>
    <row r="188" spans="1:10" ht="21.75" customHeight="1" thickBot="1" x14ac:dyDescent="0.3">
      <c r="A188" s="378"/>
      <c r="B188" s="376"/>
      <c r="C188" s="242" t="s">
        <v>85</v>
      </c>
      <c r="D188" s="242" t="s">
        <v>209</v>
      </c>
      <c r="E188" s="242" t="s">
        <v>210</v>
      </c>
      <c r="F188" s="200">
        <v>45089</v>
      </c>
      <c r="G188" s="192">
        <v>0.4375</v>
      </c>
      <c r="H188" s="206"/>
      <c r="I188" s="207"/>
      <c r="J188" s="246"/>
    </row>
    <row r="189" spans="1:10" ht="21" customHeight="1" x14ac:dyDescent="0.25">
      <c r="A189" s="378"/>
      <c r="B189" s="357" t="s">
        <v>260</v>
      </c>
      <c r="C189" s="218" t="s">
        <v>84</v>
      </c>
      <c r="D189" s="218" t="s">
        <v>25</v>
      </c>
      <c r="E189" s="218" t="s">
        <v>200</v>
      </c>
      <c r="F189" s="212">
        <v>45089</v>
      </c>
      <c r="G189" s="223">
        <v>0.4375</v>
      </c>
      <c r="H189" s="213"/>
      <c r="I189" s="214"/>
      <c r="J189" s="219"/>
    </row>
    <row r="190" spans="1:10" ht="21" customHeight="1" x14ac:dyDescent="0.25">
      <c r="A190" s="378"/>
      <c r="B190" s="358"/>
      <c r="C190" s="221" t="s">
        <v>84</v>
      </c>
      <c r="D190" s="221" t="s">
        <v>18</v>
      </c>
      <c r="E190" s="221" t="s">
        <v>26</v>
      </c>
      <c r="F190" s="215">
        <v>45089</v>
      </c>
      <c r="G190" s="223">
        <v>0.4375</v>
      </c>
      <c r="H190" s="216"/>
      <c r="I190" s="217"/>
      <c r="J190" s="222"/>
    </row>
    <row r="191" spans="1:10" ht="21.75" customHeight="1" x14ac:dyDescent="0.25">
      <c r="A191" s="378"/>
      <c r="B191" s="358"/>
      <c r="C191" s="221" t="s">
        <v>84</v>
      </c>
      <c r="D191" s="221" t="s">
        <v>96</v>
      </c>
      <c r="E191" s="221" t="s">
        <v>200</v>
      </c>
      <c r="F191" s="215">
        <v>45090</v>
      </c>
      <c r="G191" s="223">
        <v>0.4375</v>
      </c>
      <c r="H191" s="216"/>
      <c r="I191" s="217"/>
      <c r="J191" s="222"/>
    </row>
    <row r="192" spans="1:10" ht="21.75" customHeight="1" x14ac:dyDescent="0.25">
      <c r="A192" s="378"/>
      <c r="B192" s="358"/>
      <c r="C192" s="221" t="s">
        <v>84</v>
      </c>
      <c r="D192" s="221" t="s">
        <v>25</v>
      </c>
      <c r="E192" s="221" t="s">
        <v>18</v>
      </c>
      <c r="F192" s="215">
        <v>45090</v>
      </c>
      <c r="G192" s="223">
        <v>0.4375</v>
      </c>
      <c r="H192" s="216"/>
      <c r="I192" s="217"/>
      <c r="J192" s="222"/>
    </row>
    <row r="193" spans="1:10" ht="21.75" customHeight="1" x14ac:dyDescent="0.25">
      <c r="A193" s="378"/>
      <c r="B193" s="358"/>
      <c r="C193" s="221" t="s">
        <v>84</v>
      </c>
      <c r="D193" s="221" t="s">
        <v>96</v>
      </c>
      <c r="E193" s="221" t="s">
        <v>26</v>
      </c>
      <c r="F193" s="215">
        <v>45091</v>
      </c>
      <c r="G193" s="223">
        <v>0.4375</v>
      </c>
      <c r="H193" s="216"/>
      <c r="I193" s="217"/>
      <c r="J193" s="222"/>
    </row>
    <row r="194" spans="1:10" ht="21.75" customHeight="1" x14ac:dyDescent="0.25">
      <c r="A194" s="378"/>
      <c r="B194" s="358"/>
      <c r="C194" s="221" t="s">
        <v>84</v>
      </c>
      <c r="D194" s="221" t="s">
        <v>200</v>
      </c>
      <c r="E194" s="221" t="s">
        <v>18</v>
      </c>
      <c r="F194" s="215">
        <v>45091</v>
      </c>
      <c r="G194" s="223">
        <v>0.4375</v>
      </c>
      <c r="H194" s="216"/>
      <c r="I194" s="217"/>
      <c r="J194" s="222"/>
    </row>
    <row r="195" spans="1:10" ht="21.75" customHeight="1" x14ac:dyDescent="0.25">
      <c r="A195" s="378"/>
      <c r="B195" s="358"/>
      <c r="C195" s="221" t="s">
        <v>84</v>
      </c>
      <c r="D195" s="221" t="s">
        <v>96</v>
      </c>
      <c r="E195" s="221" t="s">
        <v>18</v>
      </c>
      <c r="F195" s="215">
        <v>45092</v>
      </c>
      <c r="G195" s="223">
        <v>0.4375</v>
      </c>
      <c r="H195" s="216"/>
      <c r="I195" s="217"/>
      <c r="J195" s="222"/>
    </row>
    <row r="196" spans="1:10" ht="21.75" customHeight="1" x14ac:dyDescent="0.25">
      <c r="A196" s="378"/>
      <c r="B196" s="358"/>
      <c r="C196" s="221" t="s">
        <v>84</v>
      </c>
      <c r="D196" s="221" t="s">
        <v>26</v>
      </c>
      <c r="E196" s="221" t="s">
        <v>25</v>
      </c>
      <c r="F196" s="215">
        <v>45092</v>
      </c>
      <c r="G196" s="223">
        <v>0.4375</v>
      </c>
      <c r="H196" s="216"/>
      <c r="I196" s="217"/>
      <c r="J196" s="222"/>
    </row>
    <row r="197" spans="1:10" ht="21.75" customHeight="1" x14ac:dyDescent="0.25">
      <c r="A197" s="378"/>
      <c r="B197" s="358"/>
      <c r="C197" s="221" t="s">
        <v>84</v>
      </c>
      <c r="D197" s="221" t="s">
        <v>96</v>
      </c>
      <c r="E197" s="221" t="s">
        <v>25</v>
      </c>
      <c r="F197" s="215">
        <v>45093</v>
      </c>
      <c r="G197" s="223">
        <v>0.4375</v>
      </c>
      <c r="H197" s="216"/>
      <c r="I197" s="217"/>
      <c r="J197" s="222"/>
    </row>
    <row r="198" spans="1:10" ht="21.75" customHeight="1" thickBot="1" x14ac:dyDescent="0.3">
      <c r="A198" s="378"/>
      <c r="B198" s="359"/>
      <c r="C198" s="244" t="s">
        <v>84</v>
      </c>
      <c r="D198" s="244" t="s">
        <v>26</v>
      </c>
      <c r="E198" s="244" t="s">
        <v>200</v>
      </c>
      <c r="F198" s="224">
        <v>45093</v>
      </c>
      <c r="G198" s="223">
        <v>0.4375</v>
      </c>
      <c r="H198" s="226"/>
      <c r="I198" s="227"/>
      <c r="J198" s="247"/>
    </row>
    <row r="199" spans="1:10" ht="21" customHeight="1" x14ac:dyDescent="0.25">
      <c r="A199" s="378"/>
      <c r="B199" s="360" t="s">
        <v>260</v>
      </c>
      <c r="C199" s="243" t="s">
        <v>85</v>
      </c>
      <c r="D199" s="243" t="s">
        <v>26</v>
      </c>
      <c r="E199" s="243" t="s">
        <v>96</v>
      </c>
      <c r="F199" s="194">
        <v>45089</v>
      </c>
      <c r="G199" s="192">
        <v>0.4375</v>
      </c>
      <c r="H199" s="202"/>
      <c r="I199" s="203"/>
      <c r="J199" s="248"/>
    </row>
    <row r="200" spans="1:10" ht="21" customHeight="1" x14ac:dyDescent="0.25">
      <c r="A200" s="378"/>
      <c r="B200" s="361"/>
      <c r="C200" s="241" t="s">
        <v>85</v>
      </c>
      <c r="D200" s="241" t="s">
        <v>200</v>
      </c>
      <c r="E200" s="241" t="s">
        <v>25</v>
      </c>
      <c r="F200" s="196">
        <v>45089</v>
      </c>
      <c r="G200" s="192">
        <v>0.4375</v>
      </c>
      <c r="H200" s="204"/>
      <c r="I200" s="205"/>
      <c r="J200" s="245"/>
    </row>
    <row r="201" spans="1:10" ht="21.75" customHeight="1" x14ac:dyDescent="0.25">
      <c r="A201" s="378"/>
      <c r="B201" s="361"/>
      <c r="C201" s="241" t="s">
        <v>85</v>
      </c>
      <c r="D201" s="241" t="s">
        <v>18</v>
      </c>
      <c r="E201" s="241" t="s">
        <v>96</v>
      </c>
      <c r="F201" s="196">
        <v>45090</v>
      </c>
      <c r="G201" s="192">
        <v>0.4375</v>
      </c>
      <c r="H201" s="204"/>
      <c r="I201" s="205"/>
      <c r="J201" s="245"/>
    </row>
    <row r="202" spans="1:10" ht="21.75" customHeight="1" x14ac:dyDescent="0.25">
      <c r="A202" s="378"/>
      <c r="B202" s="361"/>
      <c r="C202" s="241" t="s">
        <v>85</v>
      </c>
      <c r="D202" s="241" t="s">
        <v>26</v>
      </c>
      <c r="E202" s="241" t="s">
        <v>200</v>
      </c>
      <c r="F202" s="196">
        <v>45090</v>
      </c>
      <c r="G202" s="192">
        <v>0.4375</v>
      </c>
      <c r="H202" s="204"/>
      <c r="I202" s="205"/>
      <c r="J202" s="245"/>
    </row>
    <row r="203" spans="1:10" ht="21.75" customHeight="1" x14ac:dyDescent="0.25">
      <c r="A203" s="378"/>
      <c r="B203" s="361"/>
      <c r="C203" s="241" t="s">
        <v>85</v>
      </c>
      <c r="D203" s="241" t="s">
        <v>18</v>
      </c>
      <c r="E203" s="241" t="s">
        <v>25</v>
      </c>
      <c r="F203" s="196">
        <v>45091</v>
      </c>
      <c r="G203" s="192">
        <v>0.4375</v>
      </c>
      <c r="H203" s="204"/>
      <c r="I203" s="205"/>
      <c r="J203" s="245"/>
    </row>
    <row r="204" spans="1:10" ht="21.75" customHeight="1" x14ac:dyDescent="0.25">
      <c r="A204" s="378"/>
      <c r="B204" s="361"/>
      <c r="C204" s="241" t="s">
        <v>85</v>
      </c>
      <c r="D204" s="241" t="s">
        <v>96</v>
      </c>
      <c r="E204" s="241" t="s">
        <v>200</v>
      </c>
      <c r="F204" s="196">
        <v>45091</v>
      </c>
      <c r="G204" s="192">
        <v>0.4375</v>
      </c>
      <c r="H204" s="204"/>
      <c r="I204" s="205"/>
      <c r="J204" s="245"/>
    </row>
    <row r="205" spans="1:10" ht="21.75" customHeight="1" x14ac:dyDescent="0.25">
      <c r="A205" s="378"/>
      <c r="B205" s="361"/>
      <c r="C205" s="241" t="s">
        <v>85</v>
      </c>
      <c r="D205" s="241" t="s">
        <v>18</v>
      </c>
      <c r="E205" s="241" t="s">
        <v>200</v>
      </c>
      <c r="F205" s="196">
        <v>45092</v>
      </c>
      <c r="G205" s="192">
        <v>0.4375</v>
      </c>
      <c r="H205" s="204"/>
      <c r="I205" s="205"/>
      <c r="J205" s="245"/>
    </row>
    <row r="206" spans="1:10" ht="21.75" customHeight="1" x14ac:dyDescent="0.25">
      <c r="A206" s="378"/>
      <c r="B206" s="361"/>
      <c r="C206" s="241" t="s">
        <v>85</v>
      </c>
      <c r="D206" s="241" t="s">
        <v>25</v>
      </c>
      <c r="E206" s="241" t="s">
        <v>26</v>
      </c>
      <c r="F206" s="196">
        <v>45092</v>
      </c>
      <c r="G206" s="192">
        <v>0.4375</v>
      </c>
      <c r="H206" s="204"/>
      <c r="I206" s="205"/>
      <c r="J206" s="245"/>
    </row>
    <row r="207" spans="1:10" ht="21.75" customHeight="1" x14ac:dyDescent="0.25">
      <c r="A207" s="378"/>
      <c r="B207" s="361"/>
      <c r="C207" s="241" t="s">
        <v>85</v>
      </c>
      <c r="D207" s="241" t="s">
        <v>18</v>
      </c>
      <c r="E207" s="241" t="s">
        <v>26</v>
      </c>
      <c r="F207" s="196">
        <v>45093</v>
      </c>
      <c r="G207" s="192">
        <v>0.4375</v>
      </c>
      <c r="H207" s="204"/>
      <c r="I207" s="205"/>
      <c r="J207" s="245"/>
    </row>
    <row r="208" spans="1:10" ht="21.75" customHeight="1" thickBot="1" x14ac:dyDescent="0.3">
      <c r="A208" s="378"/>
      <c r="B208" s="362"/>
      <c r="C208" s="242" t="s">
        <v>85</v>
      </c>
      <c r="D208" s="242" t="s">
        <v>25</v>
      </c>
      <c r="E208" s="242" t="s">
        <v>96</v>
      </c>
      <c r="F208" s="200">
        <v>45093</v>
      </c>
      <c r="G208" s="192">
        <v>0.4375</v>
      </c>
      <c r="H208" s="206"/>
      <c r="I208" s="207"/>
      <c r="J208" s="246"/>
    </row>
    <row r="209" spans="1:10" ht="21" customHeight="1" x14ac:dyDescent="0.25">
      <c r="A209" s="378"/>
      <c r="B209" s="357" t="s">
        <v>261</v>
      </c>
      <c r="C209" s="218" t="s">
        <v>84</v>
      </c>
      <c r="D209" s="218" t="s">
        <v>28</v>
      </c>
      <c r="E209" s="218" t="s">
        <v>181</v>
      </c>
      <c r="F209" s="215">
        <v>45089</v>
      </c>
      <c r="G209" s="223">
        <v>0.4375</v>
      </c>
      <c r="H209" s="213"/>
      <c r="I209" s="214"/>
      <c r="J209" s="219"/>
    </row>
    <row r="210" spans="1:10" ht="21.75" customHeight="1" x14ac:dyDescent="0.25">
      <c r="A210" s="378"/>
      <c r="B210" s="358"/>
      <c r="C210" s="221" t="s">
        <v>84</v>
      </c>
      <c r="D210" s="221" t="s">
        <v>27</v>
      </c>
      <c r="E210" s="221" t="s">
        <v>181</v>
      </c>
      <c r="F210" s="215">
        <v>45090</v>
      </c>
      <c r="G210" s="223">
        <v>0.4375</v>
      </c>
      <c r="H210" s="216"/>
      <c r="I210" s="217"/>
      <c r="J210" s="222"/>
    </row>
    <row r="211" spans="1:10" ht="21.75" customHeight="1" thickBot="1" x14ac:dyDescent="0.3">
      <c r="A211" s="378"/>
      <c r="B211" s="359"/>
      <c r="C211" s="249" t="s">
        <v>84</v>
      </c>
      <c r="D211" s="249" t="s">
        <v>27</v>
      </c>
      <c r="E211" s="249" t="s">
        <v>28</v>
      </c>
      <c r="F211" s="228">
        <v>45091</v>
      </c>
      <c r="G211" s="264">
        <v>0.4375</v>
      </c>
      <c r="H211" s="229"/>
      <c r="I211" s="230"/>
      <c r="J211" s="250"/>
    </row>
    <row r="212" spans="1:10" ht="21" customHeight="1" x14ac:dyDescent="0.25">
      <c r="A212" s="378"/>
      <c r="B212" s="360" t="s">
        <v>261</v>
      </c>
      <c r="C212" s="243" t="s">
        <v>85</v>
      </c>
      <c r="D212" s="243" t="s">
        <v>28</v>
      </c>
      <c r="E212" s="243" t="s">
        <v>181</v>
      </c>
      <c r="F212" s="194">
        <v>45089</v>
      </c>
      <c r="G212" s="195">
        <v>0.4375</v>
      </c>
      <c r="H212" s="202"/>
      <c r="I212" s="203"/>
      <c r="J212" s="248"/>
    </row>
    <row r="213" spans="1:10" ht="21.75" customHeight="1" x14ac:dyDescent="0.25">
      <c r="A213" s="378"/>
      <c r="B213" s="361"/>
      <c r="C213" s="241" t="s">
        <v>85</v>
      </c>
      <c r="D213" s="241" t="s">
        <v>27</v>
      </c>
      <c r="E213" s="241" t="s">
        <v>181</v>
      </c>
      <c r="F213" s="196">
        <v>45090</v>
      </c>
      <c r="G213" s="192">
        <v>0.4375</v>
      </c>
      <c r="H213" s="204"/>
      <c r="I213" s="205"/>
      <c r="J213" s="245"/>
    </row>
    <row r="214" spans="1:10" ht="21.75" customHeight="1" thickBot="1" x14ac:dyDescent="0.3">
      <c r="A214" s="378"/>
      <c r="B214" s="362"/>
      <c r="C214" s="242" t="s">
        <v>85</v>
      </c>
      <c r="D214" s="242" t="s">
        <v>27</v>
      </c>
      <c r="E214" s="242" t="s">
        <v>28</v>
      </c>
      <c r="F214" s="200">
        <v>45091</v>
      </c>
      <c r="G214" s="193">
        <v>0.4375</v>
      </c>
      <c r="H214" s="206"/>
      <c r="I214" s="207"/>
      <c r="J214" s="246"/>
    </row>
    <row r="215" spans="1:10" ht="21" customHeight="1" x14ac:dyDescent="0.25">
      <c r="A215" s="378"/>
      <c r="B215" s="357" t="s">
        <v>262</v>
      </c>
      <c r="C215" s="218" t="s">
        <v>84</v>
      </c>
      <c r="D215" s="218" t="s">
        <v>215</v>
      </c>
      <c r="E215" s="218" t="s">
        <v>268</v>
      </c>
      <c r="F215" s="212">
        <v>45089</v>
      </c>
      <c r="G215" s="265">
        <v>0.4375</v>
      </c>
      <c r="H215" s="213"/>
      <c r="I215" s="214"/>
      <c r="J215" s="219"/>
    </row>
    <row r="216" spans="1:10" ht="21" customHeight="1" x14ac:dyDescent="0.25">
      <c r="A216" s="378"/>
      <c r="B216" s="358"/>
      <c r="C216" s="221" t="s">
        <v>84</v>
      </c>
      <c r="D216" s="221" t="s">
        <v>217</v>
      </c>
      <c r="E216" s="221" t="s">
        <v>216</v>
      </c>
      <c r="F216" s="215">
        <v>45089</v>
      </c>
      <c r="G216" s="223">
        <v>0.4375</v>
      </c>
      <c r="H216" s="216"/>
      <c r="I216" s="217"/>
      <c r="J216" s="222"/>
    </row>
    <row r="217" spans="1:10" ht="21" customHeight="1" x14ac:dyDescent="0.25">
      <c r="A217" s="378"/>
      <c r="B217" s="358"/>
      <c r="C217" s="221" t="s">
        <v>84</v>
      </c>
      <c r="D217" s="221" t="s">
        <v>213</v>
      </c>
      <c r="E217" s="221" t="s">
        <v>214</v>
      </c>
      <c r="F217" s="215">
        <v>45089</v>
      </c>
      <c r="G217" s="223">
        <v>0.4375</v>
      </c>
      <c r="H217" s="216"/>
      <c r="I217" s="217"/>
      <c r="J217" s="222"/>
    </row>
    <row r="218" spans="1:10" ht="21.75" customHeight="1" x14ac:dyDescent="0.25">
      <c r="A218" s="378"/>
      <c r="B218" s="358"/>
      <c r="C218" s="221" t="s">
        <v>84</v>
      </c>
      <c r="D218" s="221" t="s">
        <v>215</v>
      </c>
      <c r="E218" s="221" t="s">
        <v>216</v>
      </c>
      <c r="F218" s="215">
        <v>45090</v>
      </c>
      <c r="G218" s="223">
        <v>0.4375</v>
      </c>
      <c r="H218" s="216"/>
      <c r="I218" s="217"/>
      <c r="J218" s="222"/>
    </row>
    <row r="219" spans="1:10" ht="21.75" customHeight="1" x14ac:dyDescent="0.25">
      <c r="A219" s="378"/>
      <c r="B219" s="358"/>
      <c r="C219" s="221" t="s">
        <v>84</v>
      </c>
      <c r="D219" s="221" t="s">
        <v>268</v>
      </c>
      <c r="E219" s="221" t="s">
        <v>214</v>
      </c>
      <c r="F219" s="215">
        <v>45090</v>
      </c>
      <c r="G219" s="223">
        <v>0.4375</v>
      </c>
      <c r="H219" s="216"/>
      <c r="I219" s="217"/>
      <c r="J219" s="222"/>
    </row>
    <row r="220" spans="1:10" ht="21.75" customHeight="1" x14ac:dyDescent="0.25">
      <c r="A220" s="378"/>
      <c r="B220" s="358"/>
      <c r="C220" s="221" t="s">
        <v>84</v>
      </c>
      <c r="D220" s="221" t="s">
        <v>217</v>
      </c>
      <c r="E220" s="221" t="s">
        <v>213</v>
      </c>
      <c r="F220" s="215">
        <v>45090</v>
      </c>
      <c r="G220" s="223">
        <v>0.4375</v>
      </c>
      <c r="H220" s="216"/>
      <c r="I220" s="217"/>
      <c r="J220" s="222"/>
    </row>
    <row r="221" spans="1:10" ht="21.75" customHeight="1" x14ac:dyDescent="0.25">
      <c r="A221" s="378"/>
      <c r="B221" s="358"/>
      <c r="C221" s="221" t="s">
        <v>84</v>
      </c>
      <c r="D221" s="221" t="s">
        <v>215</v>
      </c>
      <c r="E221" s="221" t="s">
        <v>214</v>
      </c>
      <c r="F221" s="215">
        <v>45091</v>
      </c>
      <c r="G221" s="223">
        <v>0.4375</v>
      </c>
      <c r="H221" s="216"/>
      <c r="I221" s="217"/>
      <c r="J221" s="222"/>
    </row>
    <row r="222" spans="1:10" ht="21.75" customHeight="1" x14ac:dyDescent="0.25">
      <c r="A222" s="378"/>
      <c r="B222" s="358"/>
      <c r="C222" s="221" t="s">
        <v>84</v>
      </c>
      <c r="D222" s="221" t="s">
        <v>216</v>
      </c>
      <c r="E222" s="221" t="s">
        <v>213</v>
      </c>
      <c r="F222" s="215">
        <v>45091</v>
      </c>
      <c r="G222" s="223">
        <v>0.4375</v>
      </c>
      <c r="H222" s="216"/>
      <c r="I222" s="217"/>
      <c r="J222" s="222"/>
    </row>
    <row r="223" spans="1:10" ht="21.75" customHeight="1" x14ac:dyDescent="0.25">
      <c r="A223" s="378"/>
      <c r="B223" s="358"/>
      <c r="C223" s="221" t="s">
        <v>84</v>
      </c>
      <c r="D223" s="221" t="s">
        <v>268</v>
      </c>
      <c r="E223" s="221" t="s">
        <v>217</v>
      </c>
      <c r="F223" s="215">
        <v>45091</v>
      </c>
      <c r="G223" s="223">
        <v>0.4375</v>
      </c>
      <c r="H223" s="216"/>
      <c r="I223" s="217"/>
      <c r="J223" s="222"/>
    </row>
    <row r="224" spans="1:10" ht="21.75" customHeight="1" x14ac:dyDescent="0.25">
      <c r="A224" s="378"/>
      <c r="B224" s="358"/>
      <c r="C224" s="221" t="s">
        <v>84</v>
      </c>
      <c r="D224" s="221" t="s">
        <v>215</v>
      </c>
      <c r="E224" s="221" t="s">
        <v>213</v>
      </c>
      <c r="F224" s="215">
        <v>45092</v>
      </c>
      <c r="G224" s="223">
        <v>0.4375</v>
      </c>
      <c r="H224" s="216"/>
      <c r="I224" s="217"/>
      <c r="J224" s="222"/>
    </row>
    <row r="225" spans="1:10" ht="21.75" customHeight="1" x14ac:dyDescent="0.25">
      <c r="A225" s="378"/>
      <c r="B225" s="358"/>
      <c r="C225" s="221" t="s">
        <v>84</v>
      </c>
      <c r="D225" s="221" t="s">
        <v>214</v>
      </c>
      <c r="E225" s="221" t="s">
        <v>217</v>
      </c>
      <c r="F225" s="215">
        <v>45092</v>
      </c>
      <c r="G225" s="223">
        <v>0.4375</v>
      </c>
      <c r="H225" s="216"/>
      <c r="I225" s="217"/>
      <c r="J225" s="222"/>
    </row>
    <row r="226" spans="1:10" ht="21.75" customHeight="1" x14ac:dyDescent="0.25">
      <c r="A226" s="378"/>
      <c r="B226" s="358"/>
      <c r="C226" s="221" t="s">
        <v>84</v>
      </c>
      <c r="D226" s="221" t="s">
        <v>216</v>
      </c>
      <c r="E226" s="221" t="s">
        <v>268</v>
      </c>
      <c r="F226" s="215">
        <v>45092</v>
      </c>
      <c r="G226" s="223">
        <v>0.4375</v>
      </c>
      <c r="H226" s="216"/>
      <c r="I226" s="217"/>
      <c r="J226" s="222"/>
    </row>
    <row r="227" spans="1:10" ht="21.75" customHeight="1" x14ac:dyDescent="0.25">
      <c r="A227" s="378"/>
      <c r="B227" s="358"/>
      <c r="C227" s="221" t="s">
        <v>84</v>
      </c>
      <c r="D227" s="221" t="s">
        <v>215</v>
      </c>
      <c r="E227" s="221" t="s">
        <v>217</v>
      </c>
      <c r="F227" s="215">
        <v>45093</v>
      </c>
      <c r="G227" s="223">
        <v>0.4375</v>
      </c>
      <c r="H227" s="216"/>
      <c r="I227" s="217"/>
      <c r="J227" s="222"/>
    </row>
    <row r="228" spans="1:10" ht="21.75" customHeight="1" x14ac:dyDescent="0.25">
      <c r="A228" s="378"/>
      <c r="B228" s="358"/>
      <c r="C228" s="221" t="s">
        <v>84</v>
      </c>
      <c r="D228" s="221" t="s">
        <v>213</v>
      </c>
      <c r="E228" s="221" t="s">
        <v>268</v>
      </c>
      <c r="F228" s="215">
        <v>45093</v>
      </c>
      <c r="G228" s="223">
        <v>0.4375</v>
      </c>
      <c r="H228" s="216"/>
      <c r="I228" s="217"/>
      <c r="J228" s="222"/>
    </row>
    <row r="229" spans="1:10" ht="21.75" customHeight="1" thickBot="1" x14ac:dyDescent="0.3">
      <c r="A229" s="378"/>
      <c r="B229" s="359"/>
      <c r="C229" s="244" t="s">
        <v>84</v>
      </c>
      <c r="D229" s="244" t="s">
        <v>214</v>
      </c>
      <c r="E229" s="244" t="s">
        <v>216</v>
      </c>
      <c r="F229" s="224">
        <v>45093</v>
      </c>
      <c r="G229" s="223">
        <v>0.4375</v>
      </c>
      <c r="H229" s="226"/>
      <c r="I229" s="227"/>
      <c r="J229" s="247"/>
    </row>
    <row r="230" spans="1:10" ht="21" customHeight="1" x14ac:dyDescent="0.25">
      <c r="A230" s="378"/>
      <c r="B230" s="360" t="s">
        <v>262</v>
      </c>
      <c r="C230" s="243" t="s">
        <v>85</v>
      </c>
      <c r="D230" s="243" t="s">
        <v>217</v>
      </c>
      <c r="E230" s="243" t="s">
        <v>268</v>
      </c>
      <c r="F230" s="194">
        <v>45089</v>
      </c>
      <c r="G230" s="192">
        <v>0.4375</v>
      </c>
      <c r="H230" s="202"/>
      <c r="I230" s="203"/>
      <c r="J230" s="248"/>
    </row>
    <row r="231" spans="1:10" ht="21" customHeight="1" x14ac:dyDescent="0.25">
      <c r="A231" s="378"/>
      <c r="B231" s="361"/>
      <c r="C231" s="241" t="s">
        <v>85</v>
      </c>
      <c r="D231" s="241" t="s">
        <v>213</v>
      </c>
      <c r="E231" s="241" t="s">
        <v>215</v>
      </c>
      <c r="F231" s="196">
        <v>45089</v>
      </c>
      <c r="G231" s="192">
        <v>0.4375</v>
      </c>
      <c r="H231" s="204"/>
      <c r="I231" s="205"/>
      <c r="J231" s="245"/>
    </row>
    <row r="232" spans="1:10" ht="21" customHeight="1" x14ac:dyDescent="0.25">
      <c r="A232" s="378"/>
      <c r="B232" s="361"/>
      <c r="C232" s="241" t="s">
        <v>85</v>
      </c>
      <c r="D232" s="241" t="s">
        <v>214</v>
      </c>
      <c r="E232" s="241" t="s">
        <v>216</v>
      </c>
      <c r="F232" s="196">
        <v>45089</v>
      </c>
      <c r="G232" s="192">
        <v>0.4375</v>
      </c>
      <c r="H232" s="204"/>
      <c r="I232" s="205"/>
      <c r="J232" s="245"/>
    </row>
    <row r="233" spans="1:10" ht="21.75" customHeight="1" x14ac:dyDescent="0.25">
      <c r="A233" s="378"/>
      <c r="B233" s="361"/>
      <c r="C233" s="241" t="s">
        <v>85</v>
      </c>
      <c r="D233" s="241" t="s">
        <v>217</v>
      </c>
      <c r="E233" s="241" t="s">
        <v>215</v>
      </c>
      <c r="F233" s="196">
        <v>45090</v>
      </c>
      <c r="G233" s="192">
        <v>0.4375</v>
      </c>
      <c r="H233" s="204"/>
      <c r="I233" s="205"/>
      <c r="J233" s="245"/>
    </row>
    <row r="234" spans="1:10" ht="21.75" customHeight="1" x14ac:dyDescent="0.25">
      <c r="A234" s="378"/>
      <c r="B234" s="361"/>
      <c r="C234" s="241" t="s">
        <v>85</v>
      </c>
      <c r="D234" s="241" t="s">
        <v>268</v>
      </c>
      <c r="E234" s="241" t="s">
        <v>216</v>
      </c>
      <c r="F234" s="196">
        <v>45090</v>
      </c>
      <c r="G234" s="192">
        <v>0.4375</v>
      </c>
      <c r="H234" s="204"/>
      <c r="I234" s="205"/>
      <c r="J234" s="245"/>
    </row>
    <row r="235" spans="1:10" ht="21.75" customHeight="1" x14ac:dyDescent="0.25">
      <c r="A235" s="378"/>
      <c r="B235" s="361"/>
      <c r="C235" s="241" t="s">
        <v>85</v>
      </c>
      <c r="D235" s="241" t="s">
        <v>213</v>
      </c>
      <c r="E235" s="241" t="s">
        <v>214</v>
      </c>
      <c r="F235" s="196">
        <v>45090</v>
      </c>
      <c r="G235" s="192">
        <v>0.4375</v>
      </c>
      <c r="H235" s="204"/>
      <c r="I235" s="205"/>
      <c r="J235" s="245"/>
    </row>
    <row r="236" spans="1:10" ht="21.75" customHeight="1" x14ac:dyDescent="0.25">
      <c r="A236" s="378"/>
      <c r="B236" s="361"/>
      <c r="C236" s="241" t="s">
        <v>85</v>
      </c>
      <c r="D236" s="241" t="s">
        <v>217</v>
      </c>
      <c r="E236" s="241" t="s">
        <v>216</v>
      </c>
      <c r="F236" s="196">
        <v>45091</v>
      </c>
      <c r="G236" s="192">
        <v>0.4375</v>
      </c>
      <c r="H236" s="204"/>
      <c r="I236" s="205"/>
      <c r="J236" s="245"/>
    </row>
    <row r="237" spans="1:10" ht="21.75" customHeight="1" x14ac:dyDescent="0.25">
      <c r="A237" s="378"/>
      <c r="B237" s="361"/>
      <c r="C237" s="241" t="s">
        <v>85</v>
      </c>
      <c r="D237" s="241" t="s">
        <v>215</v>
      </c>
      <c r="E237" s="241" t="s">
        <v>214</v>
      </c>
      <c r="F237" s="196">
        <v>45091</v>
      </c>
      <c r="G237" s="192">
        <v>0.4375</v>
      </c>
      <c r="H237" s="204"/>
      <c r="I237" s="205"/>
      <c r="J237" s="245"/>
    </row>
    <row r="238" spans="1:10" ht="21.75" customHeight="1" x14ac:dyDescent="0.25">
      <c r="A238" s="378"/>
      <c r="B238" s="361"/>
      <c r="C238" s="241" t="s">
        <v>85</v>
      </c>
      <c r="D238" s="241" t="s">
        <v>268</v>
      </c>
      <c r="E238" s="241" t="s">
        <v>213</v>
      </c>
      <c r="F238" s="196">
        <v>45091</v>
      </c>
      <c r="G238" s="192">
        <v>0.4375</v>
      </c>
      <c r="H238" s="204"/>
      <c r="I238" s="205"/>
      <c r="J238" s="245"/>
    </row>
    <row r="239" spans="1:10" ht="21.75" customHeight="1" x14ac:dyDescent="0.25">
      <c r="A239" s="378"/>
      <c r="B239" s="361"/>
      <c r="C239" s="241" t="s">
        <v>85</v>
      </c>
      <c r="D239" s="241" t="s">
        <v>217</v>
      </c>
      <c r="E239" s="241" t="s">
        <v>214</v>
      </c>
      <c r="F239" s="196">
        <v>45092</v>
      </c>
      <c r="G239" s="192">
        <v>0.4375</v>
      </c>
      <c r="H239" s="204"/>
      <c r="I239" s="205"/>
      <c r="J239" s="245"/>
    </row>
    <row r="240" spans="1:10" ht="21.75" customHeight="1" x14ac:dyDescent="0.25">
      <c r="A240" s="378"/>
      <c r="B240" s="361"/>
      <c r="C240" s="241" t="s">
        <v>85</v>
      </c>
      <c r="D240" s="241" t="s">
        <v>216</v>
      </c>
      <c r="E240" s="241" t="s">
        <v>213</v>
      </c>
      <c r="F240" s="196">
        <v>45092</v>
      </c>
      <c r="G240" s="192">
        <v>0.4375</v>
      </c>
      <c r="H240" s="204"/>
      <c r="I240" s="205"/>
      <c r="J240" s="245"/>
    </row>
    <row r="241" spans="1:10" ht="21.75" customHeight="1" x14ac:dyDescent="0.25">
      <c r="A241" s="378"/>
      <c r="B241" s="361"/>
      <c r="C241" s="241" t="s">
        <v>85</v>
      </c>
      <c r="D241" s="241" t="s">
        <v>215</v>
      </c>
      <c r="E241" s="241" t="s">
        <v>268</v>
      </c>
      <c r="F241" s="196">
        <v>45092</v>
      </c>
      <c r="G241" s="192">
        <v>0.4375</v>
      </c>
      <c r="H241" s="204"/>
      <c r="I241" s="205"/>
      <c r="J241" s="245"/>
    </row>
    <row r="242" spans="1:10" ht="21.75" customHeight="1" x14ac:dyDescent="0.25">
      <c r="A242" s="378"/>
      <c r="B242" s="361"/>
      <c r="C242" s="241" t="s">
        <v>85</v>
      </c>
      <c r="D242" s="241" t="s">
        <v>217</v>
      </c>
      <c r="E242" s="241" t="s">
        <v>213</v>
      </c>
      <c r="F242" s="196">
        <v>45093</v>
      </c>
      <c r="G242" s="192">
        <v>0.4375</v>
      </c>
      <c r="H242" s="204"/>
      <c r="I242" s="205"/>
      <c r="J242" s="245"/>
    </row>
    <row r="243" spans="1:10" ht="21.75" customHeight="1" x14ac:dyDescent="0.25">
      <c r="A243" s="378"/>
      <c r="B243" s="361"/>
      <c r="C243" s="241" t="s">
        <v>85</v>
      </c>
      <c r="D243" s="241" t="s">
        <v>214</v>
      </c>
      <c r="E243" s="241" t="s">
        <v>268</v>
      </c>
      <c r="F243" s="196">
        <v>45093</v>
      </c>
      <c r="G243" s="192">
        <v>0.4375</v>
      </c>
      <c r="H243" s="204"/>
      <c r="I243" s="205"/>
      <c r="J243" s="245"/>
    </row>
    <row r="244" spans="1:10" ht="21.75" customHeight="1" thickBot="1" x14ac:dyDescent="0.3">
      <c r="A244" s="378"/>
      <c r="B244" s="362"/>
      <c r="C244" s="242" t="s">
        <v>85</v>
      </c>
      <c r="D244" s="242" t="s">
        <v>216</v>
      </c>
      <c r="E244" s="242" t="s">
        <v>215</v>
      </c>
      <c r="F244" s="200">
        <v>45093</v>
      </c>
      <c r="G244" s="192">
        <v>0.4375</v>
      </c>
      <c r="H244" s="206"/>
      <c r="I244" s="207"/>
      <c r="J244" s="246"/>
    </row>
    <row r="245" spans="1:10" ht="21" customHeight="1" x14ac:dyDescent="0.25">
      <c r="A245" s="378"/>
      <c r="B245" s="363" t="s">
        <v>68</v>
      </c>
      <c r="C245" s="188" t="s">
        <v>84</v>
      </c>
      <c r="D245" s="188" t="s">
        <v>190</v>
      </c>
      <c r="E245" s="188" t="s">
        <v>183</v>
      </c>
      <c r="F245" s="215">
        <v>45089</v>
      </c>
      <c r="G245" s="223">
        <v>0.4375</v>
      </c>
      <c r="H245" s="208"/>
      <c r="I245" s="209"/>
      <c r="J245" s="189"/>
    </row>
    <row r="246" spans="1:10" ht="21.75" customHeight="1" x14ac:dyDescent="0.25">
      <c r="A246" s="378"/>
      <c r="B246" s="364"/>
      <c r="C246" s="190" t="s">
        <v>84</v>
      </c>
      <c r="D246" s="190" t="s">
        <v>182</v>
      </c>
      <c r="E246" s="190" t="s">
        <v>183</v>
      </c>
      <c r="F246" s="215">
        <v>45090</v>
      </c>
      <c r="G246" s="223">
        <v>0.4375</v>
      </c>
      <c r="H246" s="210"/>
      <c r="I246" s="211"/>
      <c r="J246" s="191"/>
    </row>
    <row r="247" spans="1:10" ht="21.75" customHeight="1" thickBot="1" x14ac:dyDescent="0.3">
      <c r="A247" s="378"/>
      <c r="B247" s="365"/>
      <c r="C247" s="251" t="s">
        <v>84</v>
      </c>
      <c r="D247" s="251" t="s">
        <v>182</v>
      </c>
      <c r="E247" s="251" t="s">
        <v>190</v>
      </c>
      <c r="F247" s="228">
        <v>45091</v>
      </c>
      <c r="G247" s="223">
        <v>0.4375</v>
      </c>
      <c r="H247" s="231"/>
      <c r="I247" s="232"/>
      <c r="J247" s="252"/>
    </row>
    <row r="248" spans="1:10" ht="21" customHeight="1" x14ac:dyDescent="0.25">
      <c r="A248" s="378"/>
      <c r="B248" s="360" t="s">
        <v>68</v>
      </c>
      <c r="C248" s="243" t="s">
        <v>85</v>
      </c>
      <c r="D248" s="243" t="s">
        <v>190</v>
      </c>
      <c r="E248" s="243" t="s">
        <v>183</v>
      </c>
      <c r="F248" s="194">
        <v>45089</v>
      </c>
      <c r="G248" s="192">
        <v>0.4375</v>
      </c>
      <c r="H248" s="202"/>
      <c r="I248" s="203"/>
      <c r="J248" s="248"/>
    </row>
    <row r="249" spans="1:10" ht="21.75" customHeight="1" x14ac:dyDescent="0.25">
      <c r="A249" s="378"/>
      <c r="B249" s="361"/>
      <c r="C249" s="241" t="s">
        <v>85</v>
      </c>
      <c r="D249" s="241" t="s">
        <v>182</v>
      </c>
      <c r="E249" s="241" t="s">
        <v>183</v>
      </c>
      <c r="F249" s="196">
        <v>45090</v>
      </c>
      <c r="G249" s="192">
        <v>0.4375</v>
      </c>
      <c r="H249" s="204"/>
      <c r="I249" s="205"/>
      <c r="J249" s="245"/>
    </row>
    <row r="250" spans="1:10" ht="21.75" customHeight="1" thickBot="1" x14ac:dyDescent="0.3">
      <c r="A250" s="378"/>
      <c r="B250" s="362"/>
      <c r="C250" s="242" t="s">
        <v>85</v>
      </c>
      <c r="D250" s="242" t="s">
        <v>182</v>
      </c>
      <c r="E250" s="242" t="s">
        <v>190</v>
      </c>
      <c r="F250" s="200">
        <v>45091</v>
      </c>
      <c r="G250" s="192">
        <v>0.4375</v>
      </c>
      <c r="H250" s="206"/>
      <c r="I250" s="207"/>
      <c r="J250" s="246"/>
    </row>
    <row r="251" spans="1:10" ht="21" customHeight="1" x14ac:dyDescent="0.25">
      <c r="A251" s="378"/>
      <c r="B251" s="363" t="s">
        <v>72</v>
      </c>
      <c r="C251" s="188" t="s">
        <v>84</v>
      </c>
      <c r="D251" s="188" t="s">
        <v>184</v>
      </c>
      <c r="E251" s="188" t="s">
        <v>35</v>
      </c>
      <c r="F251" s="215">
        <v>45089</v>
      </c>
      <c r="G251" s="223">
        <v>0.4375</v>
      </c>
      <c r="H251" s="208"/>
      <c r="I251" s="209"/>
      <c r="J251" s="189"/>
    </row>
    <row r="252" spans="1:10" ht="21.75" customHeight="1" x14ac:dyDescent="0.25">
      <c r="A252" s="378"/>
      <c r="B252" s="364"/>
      <c r="C252" s="190" t="s">
        <v>84</v>
      </c>
      <c r="D252" s="190" t="s">
        <v>34</v>
      </c>
      <c r="E252" s="190" t="s">
        <v>35</v>
      </c>
      <c r="F252" s="215">
        <v>45090</v>
      </c>
      <c r="G252" s="223">
        <v>0.4375</v>
      </c>
      <c r="H252" s="210"/>
      <c r="I252" s="211"/>
      <c r="J252" s="191"/>
    </row>
    <row r="253" spans="1:10" ht="21.75" customHeight="1" thickBot="1" x14ac:dyDescent="0.3">
      <c r="A253" s="378"/>
      <c r="B253" s="365"/>
      <c r="C253" s="251" t="s">
        <v>84</v>
      </c>
      <c r="D253" s="251" t="s">
        <v>34</v>
      </c>
      <c r="E253" s="251" t="s">
        <v>184</v>
      </c>
      <c r="F253" s="228">
        <v>45091</v>
      </c>
      <c r="G253" s="223">
        <v>0.4375</v>
      </c>
      <c r="H253" s="231"/>
      <c r="I253" s="232"/>
      <c r="J253" s="252"/>
    </row>
    <row r="254" spans="1:10" ht="21" customHeight="1" x14ac:dyDescent="0.25">
      <c r="A254" s="378"/>
      <c r="B254" s="360" t="s">
        <v>72</v>
      </c>
      <c r="C254" s="243" t="s">
        <v>85</v>
      </c>
      <c r="D254" s="243" t="s">
        <v>184</v>
      </c>
      <c r="E254" s="243" t="s">
        <v>35</v>
      </c>
      <c r="F254" s="194">
        <v>45089</v>
      </c>
      <c r="G254" s="192">
        <v>0.4375</v>
      </c>
      <c r="H254" s="202"/>
      <c r="I254" s="203"/>
      <c r="J254" s="248"/>
    </row>
    <row r="255" spans="1:10" ht="21.75" customHeight="1" x14ac:dyDescent="0.25">
      <c r="A255" s="378"/>
      <c r="B255" s="361"/>
      <c r="C255" s="241" t="s">
        <v>85</v>
      </c>
      <c r="D255" s="241" t="s">
        <v>34</v>
      </c>
      <c r="E255" s="241" t="s">
        <v>35</v>
      </c>
      <c r="F255" s="196">
        <v>45090</v>
      </c>
      <c r="G255" s="192">
        <v>0.4375</v>
      </c>
      <c r="H255" s="204"/>
      <c r="I255" s="205"/>
      <c r="J255" s="245"/>
    </row>
    <row r="256" spans="1:10" ht="21.75" customHeight="1" thickBot="1" x14ac:dyDescent="0.3">
      <c r="A256" s="378"/>
      <c r="B256" s="362"/>
      <c r="C256" s="242" t="s">
        <v>85</v>
      </c>
      <c r="D256" s="242" t="s">
        <v>34</v>
      </c>
      <c r="E256" s="242" t="s">
        <v>184</v>
      </c>
      <c r="F256" s="200">
        <v>45091</v>
      </c>
      <c r="G256" s="192">
        <v>0.4375</v>
      </c>
      <c r="H256" s="206"/>
      <c r="I256" s="207"/>
      <c r="J256" s="246"/>
    </row>
    <row r="257" spans="1:10" ht="21" customHeight="1" x14ac:dyDescent="0.25">
      <c r="A257" s="378"/>
      <c r="B257" s="363" t="s">
        <v>185</v>
      </c>
      <c r="C257" s="188" t="s">
        <v>84</v>
      </c>
      <c r="D257" s="188" t="s">
        <v>189</v>
      </c>
      <c r="E257" s="188" t="s">
        <v>186</v>
      </c>
      <c r="F257" s="215">
        <v>45089</v>
      </c>
      <c r="G257" s="223">
        <v>0.4375</v>
      </c>
      <c r="H257" s="208"/>
      <c r="I257" s="209"/>
      <c r="J257" s="189"/>
    </row>
    <row r="258" spans="1:10" ht="21.75" customHeight="1" x14ac:dyDescent="0.25">
      <c r="A258" s="378"/>
      <c r="B258" s="364"/>
      <c r="C258" s="190" t="s">
        <v>84</v>
      </c>
      <c r="D258" s="190" t="s">
        <v>187</v>
      </c>
      <c r="E258" s="190" t="s">
        <v>186</v>
      </c>
      <c r="F258" s="215">
        <v>45090</v>
      </c>
      <c r="G258" s="223">
        <v>0.4375</v>
      </c>
      <c r="H258" s="210"/>
      <c r="I258" s="211"/>
      <c r="J258" s="191"/>
    </row>
    <row r="259" spans="1:10" ht="21.75" customHeight="1" thickBot="1" x14ac:dyDescent="0.3">
      <c r="A259" s="378"/>
      <c r="B259" s="365"/>
      <c r="C259" s="251" t="s">
        <v>84</v>
      </c>
      <c r="D259" s="251" t="s">
        <v>187</v>
      </c>
      <c r="E259" s="251" t="s">
        <v>189</v>
      </c>
      <c r="F259" s="228">
        <v>45091</v>
      </c>
      <c r="G259" s="223">
        <v>0.4375</v>
      </c>
      <c r="H259" s="231"/>
      <c r="I259" s="232"/>
      <c r="J259" s="252"/>
    </row>
    <row r="260" spans="1:10" ht="21" customHeight="1" x14ac:dyDescent="0.25">
      <c r="A260" s="378"/>
      <c r="B260" s="360" t="s">
        <v>185</v>
      </c>
      <c r="C260" s="243" t="s">
        <v>85</v>
      </c>
      <c r="D260" s="243" t="s">
        <v>187</v>
      </c>
      <c r="E260" s="243" t="s">
        <v>186</v>
      </c>
      <c r="F260" s="194">
        <v>45089</v>
      </c>
      <c r="G260" s="192">
        <v>0.4375</v>
      </c>
      <c r="H260" s="202"/>
      <c r="I260" s="203"/>
      <c r="J260" s="248"/>
    </row>
    <row r="261" spans="1:10" ht="21.75" customHeight="1" x14ac:dyDescent="0.25">
      <c r="A261" s="378"/>
      <c r="B261" s="361"/>
      <c r="C261" s="241" t="s">
        <v>85</v>
      </c>
      <c r="D261" s="241" t="s">
        <v>189</v>
      </c>
      <c r="E261" s="241" t="s">
        <v>186</v>
      </c>
      <c r="F261" s="196">
        <v>45090</v>
      </c>
      <c r="G261" s="192">
        <v>0.4375</v>
      </c>
      <c r="H261" s="204"/>
      <c r="I261" s="205"/>
      <c r="J261" s="245"/>
    </row>
    <row r="262" spans="1:10" ht="21.75" customHeight="1" thickBot="1" x14ac:dyDescent="0.3">
      <c r="A262" s="379"/>
      <c r="B262" s="362"/>
      <c r="C262" s="242" t="s">
        <v>85</v>
      </c>
      <c r="D262" s="242" t="s">
        <v>189</v>
      </c>
      <c r="E262" s="242" t="s">
        <v>187</v>
      </c>
      <c r="F262" s="200">
        <v>45091</v>
      </c>
      <c r="G262" s="192">
        <v>0.4375</v>
      </c>
      <c r="H262" s="206"/>
      <c r="I262" s="207"/>
      <c r="J262" s="246"/>
    </row>
    <row r="263" spans="1:10" ht="21" customHeight="1" x14ac:dyDescent="0.25">
      <c r="A263" s="372" t="s">
        <v>86</v>
      </c>
      <c r="B263" s="366" t="s">
        <v>54</v>
      </c>
      <c r="C263" s="188" t="s">
        <v>84</v>
      </c>
      <c r="D263" s="188" t="s">
        <v>11</v>
      </c>
      <c r="E263" s="188" t="s">
        <v>90</v>
      </c>
      <c r="F263" s="199">
        <v>45089</v>
      </c>
      <c r="G263" s="223">
        <v>0.4375</v>
      </c>
      <c r="H263" s="208"/>
      <c r="I263" s="209"/>
      <c r="J263" s="189"/>
    </row>
    <row r="264" spans="1:10" ht="21" customHeight="1" x14ac:dyDescent="0.25">
      <c r="A264" s="373"/>
      <c r="B264" s="367"/>
      <c r="C264" s="190" t="s">
        <v>84</v>
      </c>
      <c r="D264" s="190" t="s">
        <v>41</v>
      </c>
      <c r="E264" s="190" t="s">
        <v>188</v>
      </c>
      <c r="F264" s="197">
        <v>45089</v>
      </c>
      <c r="G264" s="223">
        <v>0.4375</v>
      </c>
      <c r="H264" s="210"/>
      <c r="I264" s="211"/>
      <c r="J264" s="191"/>
    </row>
    <row r="265" spans="1:10" ht="21" customHeight="1" x14ac:dyDescent="0.25">
      <c r="A265" s="373"/>
      <c r="B265" s="367"/>
      <c r="C265" s="190" t="s">
        <v>84</v>
      </c>
      <c r="D265" s="190" t="s">
        <v>229</v>
      </c>
      <c r="E265" s="190" t="s">
        <v>90</v>
      </c>
      <c r="F265" s="197">
        <v>45090</v>
      </c>
      <c r="G265" s="223">
        <v>0.4375</v>
      </c>
      <c r="H265" s="210"/>
      <c r="I265" s="211"/>
      <c r="J265" s="191"/>
    </row>
    <row r="266" spans="1:10" ht="21" customHeight="1" x14ac:dyDescent="0.25">
      <c r="A266" s="373"/>
      <c r="B266" s="367"/>
      <c r="C266" s="190" t="s">
        <v>84</v>
      </c>
      <c r="D266" s="190" t="s">
        <v>11</v>
      </c>
      <c r="E266" s="190" t="s">
        <v>41</v>
      </c>
      <c r="F266" s="197">
        <v>45090</v>
      </c>
      <c r="G266" s="223">
        <v>0.4375</v>
      </c>
      <c r="H266" s="210"/>
      <c r="I266" s="211"/>
      <c r="J266" s="191"/>
    </row>
    <row r="267" spans="1:10" ht="21" customHeight="1" x14ac:dyDescent="0.25">
      <c r="A267" s="373"/>
      <c r="B267" s="367"/>
      <c r="C267" s="190" t="s">
        <v>84</v>
      </c>
      <c r="D267" s="190" t="s">
        <v>229</v>
      </c>
      <c r="E267" s="190" t="s">
        <v>188</v>
      </c>
      <c r="F267" s="197">
        <v>45091</v>
      </c>
      <c r="G267" s="223">
        <v>0.4375</v>
      </c>
      <c r="H267" s="210"/>
      <c r="I267" s="211"/>
      <c r="J267" s="191"/>
    </row>
    <row r="268" spans="1:10" ht="21" customHeight="1" x14ac:dyDescent="0.25">
      <c r="A268" s="373"/>
      <c r="B268" s="367"/>
      <c r="C268" s="190" t="s">
        <v>84</v>
      </c>
      <c r="D268" s="190" t="s">
        <v>90</v>
      </c>
      <c r="E268" s="190" t="s">
        <v>41</v>
      </c>
      <c r="F268" s="197">
        <v>45091</v>
      </c>
      <c r="G268" s="223">
        <v>0.4375</v>
      </c>
      <c r="H268" s="210"/>
      <c r="I268" s="211"/>
      <c r="J268" s="191"/>
    </row>
    <row r="269" spans="1:10" ht="21" customHeight="1" x14ac:dyDescent="0.25">
      <c r="A269" s="373"/>
      <c r="B269" s="367"/>
      <c r="C269" s="190" t="s">
        <v>84</v>
      </c>
      <c r="D269" s="190" t="s">
        <v>229</v>
      </c>
      <c r="E269" s="190" t="s">
        <v>41</v>
      </c>
      <c r="F269" s="197">
        <v>45092</v>
      </c>
      <c r="G269" s="223">
        <v>0.4375</v>
      </c>
      <c r="H269" s="210"/>
      <c r="I269" s="211"/>
      <c r="J269" s="191"/>
    </row>
    <row r="270" spans="1:10" ht="21" customHeight="1" x14ac:dyDescent="0.25">
      <c r="A270" s="373"/>
      <c r="B270" s="367"/>
      <c r="C270" s="190" t="s">
        <v>84</v>
      </c>
      <c r="D270" s="190" t="s">
        <v>188</v>
      </c>
      <c r="E270" s="190" t="s">
        <v>11</v>
      </c>
      <c r="F270" s="197">
        <v>45092</v>
      </c>
      <c r="G270" s="223">
        <v>0.4375</v>
      </c>
      <c r="H270" s="210"/>
      <c r="I270" s="211"/>
      <c r="J270" s="191"/>
    </row>
    <row r="271" spans="1:10" ht="21" customHeight="1" x14ac:dyDescent="0.25">
      <c r="A271" s="373"/>
      <c r="B271" s="367"/>
      <c r="C271" s="190" t="s">
        <v>84</v>
      </c>
      <c r="D271" s="190" t="s">
        <v>229</v>
      </c>
      <c r="E271" s="190" t="s">
        <v>11</v>
      </c>
      <c r="F271" s="197">
        <v>45093</v>
      </c>
      <c r="G271" s="223">
        <v>0.4375</v>
      </c>
      <c r="H271" s="210"/>
      <c r="I271" s="211"/>
      <c r="J271" s="191"/>
    </row>
    <row r="272" spans="1:10" ht="21" customHeight="1" x14ac:dyDescent="0.25">
      <c r="A272" s="373"/>
      <c r="B272" s="368"/>
      <c r="C272" s="190" t="s">
        <v>84</v>
      </c>
      <c r="D272" s="190" t="s">
        <v>188</v>
      </c>
      <c r="E272" s="190" t="s">
        <v>90</v>
      </c>
      <c r="F272" s="197">
        <v>45093</v>
      </c>
      <c r="G272" s="223">
        <v>0.4375</v>
      </c>
      <c r="H272" s="210"/>
      <c r="I272" s="211"/>
      <c r="J272" s="191"/>
    </row>
    <row r="273" spans="1:10" ht="21.75" customHeight="1" x14ac:dyDescent="0.25">
      <c r="A273" s="373"/>
      <c r="B273" s="369" t="s">
        <v>54</v>
      </c>
      <c r="C273" s="241" t="s">
        <v>85</v>
      </c>
      <c r="D273" s="241" t="s">
        <v>36</v>
      </c>
      <c r="E273" s="241" t="s">
        <v>90</v>
      </c>
      <c r="F273" s="196">
        <v>45089</v>
      </c>
      <c r="G273" s="192">
        <v>0.4375</v>
      </c>
      <c r="H273" s="204"/>
      <c r="I273" s="205"/>
      <c r="J273" s="245"/>
    </row>
    <row r="274" spans="1:10" ht="21.75" customHeight="1" x14ac:dyDescent="0.25">
      <c r="A274" s="373"/>
      <c r="B274" s="370"/>
      <c r="C274" s="241" t="s">
        <v>85</v>
      </c>
      <c r="D274" s="241" t="s">
        <v>11</v>
      </c>
      <c r="E274" s="241" t="s">
        <v>41</v>
      </c>
      <c r="F274" s="196">
        <v>45089</v>
      </c>
      <c r="G274" s="192">
        <v>0.4375</v>
      </c>
      <c r="H274" s="204"/>
      <c r="I274" s="205"/>
      <c r="J274" s="245"/>
    </row>
    <row r="275" spans="1:10" ht="21.75" customHeight="1" x14ac:dyDescent="0.25">
      <c r="A275" s="373"/>
      <c r="B275" s="370"/>
      <c r="C275" s="241" t="s">
        <v>85</v>
      </c>
      <c r="D275" s="241" t="s">
        <v>36</v>
      </c>
      <c r="E275" s="241" t="s">
        <v>41</v>
      </c>
      <c r="F275" s="196">
        <v>45090</v>
      </c>
      <c r="G275" s="192">
        <v>0.4375</v>
      </c>
      <c r="H275" s="204"/>
      <c r="I275" s="205"/>
      <c r="J275" s="245"/>
    </row>
    <row r="276" spans="1:10" ht="21.75" customHeight="1" x14ac:dyDescent="0.25">
      <c r="A276" s="373"/>
      <c r="B276" s="370"/>
      <c r="C276" s="241" t="s">
        <v>85</v>
      </c>
      <c r="D276" s="241" t="s">
        <v>11</v>
      </c>
      <c r="E276" s="241" t="s">
        <v>90</v>
      </c>
      <c r="F276" s="196">
        <v>45090</v>
      </c>
      <c r="G276" s="192">
        <v>0.4375</v>
      </c>
      <c r="H276" s="204"/>
      <c r="I276" s="205"/>
      <c r="J276" s="245"/>
    </row>
    <row r="277" spans="1:10" ht="21.75" customHeight="1" x14ac:dyDescent="0.25">
      <c r="A277" s="373"/>
      <c r="B277" s="370"/>
      <c r="C277" s="241" t="s">
        <v>85</v>
      </c>
      <c r="D277" s="241" t="s">
        <v>36</v>
      </c>
      <c r="E277" s="241" t="s">
        <v>11</v>
      </c>
      <c r="F277" s="196">
        <v>45091</v>
      </c>
      <c r="G277" s="192">
        <v>0.4375</v>
      </c>
      <c r="H277" s="204"/>
      <c r="I277" s="205"/>
      <c r="J277" s="245"/>
    </row>
    <row r="278" spans="1:10" ht="21.75" customHeight="1" thickBot="1" x14ac:dyDescent="0.3">
      <c r="A278" s="374"/>
      <c r="B278" s="371"/>
      <c r="C278" s="242" t="s">
        <v>85</v>
      </c>
      <c r="D278" s="242" t="s">
        <v>41</v>
      </c>
      <c r="E278" s="242" t="s">
        <v>90</v>
      </c>
      <c r="F278" s="200">
        <v>45091</v>
      </c>
      <c r="G278" s="192">
        <v>0.4375</v>
      </c>
      <c r="H278" s="206"/>
      <c r="I278" s="207"/>
      <c r="J278" s="246"/>
    </row>
    <row r="279" spans="1:10" ht="21.75" customHeight="1" x14ac:dyDescent="0.25">
      <c r="B279" s="375" t="s">
        <v>264</v>
      </c>
      <c r="C279" s="188" t="s">
        <v>84</v>
      </c>
      <c r="D279" s="188" t="s">
        <v>32</v>
      </c>
      <c r="E279" s="188" t="s">
        <v>197</v>
      </c>
      <c r="F279" s="197">
        <v>45092</v>
      </c>
      <c r="G279" s="223">
        <v>0.4375</v>
      </c>
      <c r="H279" s="208"/>
      <c r="I279" s="209"/>
      <c r="J279" s="189"/>
    </row>
    <row r="280" spans="1:10" ht="21.75" customHeight="1" thickBot="1" x14ac:dyDescent="0.3">
      <c r="B280" s="376"/>
      <c r="C280" s="242" t="s">
        <v>85</v>
      </c>
      <c r="D280" s="242" t="s">
        <v>32</v>
      </c>
      <c r="E280" s="242" t="s">
        <v>197</v>
      </c>
      <c r="F280" s="196">
        <v>45092</v>
      </c>
      <c r="G280" s="192">
        <v>0.4375</v>
      </c>
      <c r="H280" s="206"/>
      <c r="I280" s="207"/>
      <c r="J280" s="246"/>
    </row>
    <row r="281" spans="1:10" ht="21.75" customHeight="1" x14ac:dyDescent="0.25">
      <c r="B281" s="363" t="s">
        <v>73</v>
      </c>
      <c r="C281" s="188" t="s">
        <v>84</v>
      </c>
      <c r="D281" s="188" t="s">
        <v>199</v>
      </c>
      <c r="E281" s="188" t="s">
        <v>31</v>
      </c>
      <c r="F281" s="199">
        <v>45093</v>
      </c>
      <c r="G281" s="223">
        <v>0.4375</v>
      </c>
      <c r="H281" s="208"/>
      <c r="I281" s="209"/>
      <c r="J281" s="189"/>
    </row>
    <row r="282" spans="1:10" ht="21.75" customHeight="1" x14ac:dyDescent="0.25">
      <c r="B282" s="364"/>
      <c r="C282" s="190" t="s">
        <v>84</v>
      </c>
      <c r="D282" s="190" t="s">
        <v>198</v>
      </c>
      <c r="E282" s="190" t="s">
        <v>230</v>
      </c>
      <c r="F282" s="197">
        <v>45093</v>
      </c>
      <c r="G282" s="223">
        <v>0.4375</v>
      </c>
      <c r="H282" s="210"/>
      <c r="I282" s="211"/>
      <c r="J282" s="191"/>
    </row>
    <row r="283" spans="1:10" ht="21.75" customHeight="1" x14ac:dyDescent="0.25">
      <c r="B283" s="364"/>
      <c r="C283" s="190" t="s">
        <v>84</v>
      </c>
      <c r="D283" s="190" t="s">
        <v>199</v>
      </c>
      <c r="E283" s="190" t="s">
        <v>230</v>
      </c>
      <c r="F283" s="197">
        <v>45094</v>
      </c>
      <c r="G283" s="223">
        <v>0.4375</v>
      </c>
      <c r="H283" s="210"/>
      <c r="I283" s="211"/>
      <c r="J283" s="191"/>
    </row>
    <row r="284" spans="1:10" ht="21.75" customHeight="1" x14ac:dyDescent="0.25">
      <c r="B284" s="364"/>
      <c r="C284" s="190" t="s">
        <v>84</v>
      </c>
      <c r="D284" s="190" t="s">
        <v>198</v>
      </c>
      <c r="E284" s="190" t="s">
        <v>31</v>
      </c>
      <c r="F284" s="197">
        <v>45094</v>
      </c>
      <c r="G284" s="223">
        <v>0.4375</v>
      </c>
      <c r="H284" s="210"/>
      <c r="I284" s="211"/>
      <c r="J284" s="191"/>
    </row>
    <row r="285" spans="1:10" ht="21.75" customHeight="1" x14ac:dyDescent="0.25">
      <c r="B285" s="364"/>
      <c r="C285" s="190" t="s">
        <v>84</v>
      </c>
      <c r="D285" s="190" t="s">
        <v>199</v>
      </c>
      <c r="E285" s="190" t="s">
        <v>198</v>
      </c>
      <c r="F285" s="197">
        <v>45095</v>
      </c>
      <c r="G285" s="223">
        <v>0.4375</v>
      </c>
      <c r="H285" s="210"/>
      <c r="I285" s="211"/>
      <c r="J285" s="191"/>
    </row>
    <row r="286" spans="1:10" ht="21.75" customHeight="1" thickBot="1" x14ac:dyDescent="0.3">
      <c r="B286" s="365"/>
      <c r="C286" s="251" t="s">
        <v>84</v>
      </c>
      <c r="D286" s="251" t="s">
        <v>230</v>
      </c>
      <c r="E286" s="251" t="s">
        <v>31</v>
      </c>
      <c r="F286" s="198">
        <v>45095</v>
      </c>
      <c r="G286" s="223">
        <v>0.4375</v>
      </c>
      <c r="H286" s="231"/>
      <c r="I286" s="232"/>
      <c r="J286" s="252"/>
    </row>
    <row r="287" spans="1:10" ht="21.75" customHeight="1" x14ac:dyDescent="0.25">
      <c r="B287" s="360" t="s">
        <v>73</v>
      </c>
      <c r="C287" s="243" t="s">
        <v>85</v>
      </c>
      <c r="D287" s="243" t="s">
        <v>230</v>
      </c>
      <c r="E287" s="243" t="s">
        <v>199</v>
      </c>
      <c r="F287" s="194">
        <v>45093</v>
      </c>
      <c r="G287" s="192">
        <v>0.4375</v>
      </c>
      <c r="H287" s="202"/>
      <c r="I287" s="203"/>
      <c r="J287" s="248"/>
    </row>
    <row r="288" spans="1:10" ht="21.75" customHeight="1" x14ac:dyDescent="0.25">
      <c r="B288" s="361"/>
      <c r="C288" s="241" t="s">
        <v>85</v>
      </c>
      <c r="D288" s="241" t="s">
        <v>31</v>
      </c>
      <c r="E288" s="241" t="s">
        <v>199</v>
      </c>
      <c r="F288" s="196">
        <v>45094</v>
      </c>
      <c r="G288" s="192">
        <v>0.4375</v>
      </c>
      <c r="H288" s="204"/>
      <c r="I288" s="205"/>
      <c r="J288" s="245"/>
    </row>
    <row r="289" spans="2:10" ht="21.75" customHeight="1" thickBot="1" x14ac:dyDescent="0.3">
      <c r="B289" s="362"/>
      <c r="C289" s="242" t="s">
        <v>85</v>
      </c>
      <c r="D289" s="242" t="s">
        <v>31</v>
      </c>
      <c r="E289" s="242" t="s">
        <v>230</v>
      </c>
      <c r="F289" s="200">
        <v>45095</v>
      </c>
      <c r="G289" s="192">
        <v>0.4375</v>
      </c>
      <c r="H289" s="206"/>
      <c r="I289" s="207"/>
      <c r="J289" s="246"/>
    </row>
    <row r="290" spans="2:10" ht="21" customHeight="1" x14ac:dyDescent="0.25">
      <c r="B290" s="363" t="s">
        <v>58</v>
      </c>
      <c r="C290" s="188" t="s">
        <v>84</v>
      </c>
      <c r="D290" s="188" t="s">
        <v>37</v>
      </c>
      <c r="E290" s="188" t="s">
        <v>203</v>
      </c>
      <c r="F290" s="199">
        <v>45089</v>
      </c>
      <c r="G290" s="223">
        <v>0.4375</v>
      </c>
      <c r="H290" s="208"/>
      <c r="I290" s="209"/>
      <c r="J290" s="189"/>
    </row>
    <row r="291" spans="2:10" ht="21" customHeight="1" x14ac:dyDescent="0.25">
      <c r="B291" s="364"/>
      <c r="C291" s="190" t="s">
        <v>84</v>
      </c>
      <c r="D291" s="190" t="s">
        <v>202</v>
      </c>
      <c r="E291" s="190" t="s">
        <v>201</v>
      </c>
      <c r="F291" s="197">
        <v>45089</v>
      </c>
      <c r="G291" s="223">
        <v>0.4375</v>
      </c>
      <c r="H291" s="210"/>
      <c r="I291" s="211"/>
      <c r="J291" s="191"/>
    </row>
    <row r="292" spans="2:10" ht="21" customHeight="1" x14ac:dyDescent="0.25">
      <c r="B292" s="364"/>
      <c r="C292" s="190" t="s">
        <v>84</v>
      </c>
      <c r="D292" s="190" t="s">
        <v>224</v>
      </c>
      <c r="E292" s="190" t="s">
        <v>203</v>
      </c>
      <c r="F292" s="197">
        <v>45090</v>
      </c>
      <c r="G292" s="223">
        <v>0.4375</v>
      </c>
      <c r="H292" s="210"/>
      <c r="I292" s="211"/>
      <c r="J292" s="191"/>
    </row>
    <row r="293" spans="2:10" ht="21" customHeight="1" x14ac:dyDescent="0.25">
      <c r="B293" s="364"/>
      <c r="C293" s="190" t="s">
        <v>84</v>
      </c>
      <c r="D293" s="190" t="s">
        <v>37</v>
      </c>
      <c r="E293" s="190" t="s">
        <v>202</v>
      </c>
      <c r="F293" s="197">
        <v>45090</v>
      </c>
      <c r="G293" s="223">
        <v>0.4375</v>
      </c>
      <c r="H293" s="210"/>
      <c r="I293" s="211"/>
      <c r="J293" s="191"/>
    </row>
    <row r="294" spans="2:10" ht="21" customHeight="1" x14ac:dyDescent="0.25">
      <c r="B294" s="364"/>
      <c r="C294" s="190" t="s">
        <v>84</v>
      </c>
      <c r="D294" s="190" t="s">
        <v>224</v>
      </c>
      <c r="E294" s="190" t="s">
        <v>201</v>
      </c>
      <c r="F294" s="197">
        <v>45091</v>
      </c>
      <c r="G294" s="223">
        <v>0.4375</v>
      </c>
      <c r="H294" s="210"/>
      <c r="I294" s="211"/>
      <c r="J294" s="191"/>
    </row>
    <row r="295" spans="2:10" ht="21.75" customHeight="1" x14ac:dyDescent="0.25">
      <c r="B295" s="364"/>
      <c r="C295" s="190" t="s">
        <v>84</v>
      </c>
      <c r="D295" s="190" t="s">
        <v>203</v>
      </c>
      <c r="E295" s="190" t="s">
        <v>202</v>
      </c>
      <c r="F295" s="197">
        <v>45091</v>
      </c>
      <c r="G295" s="223">
        <v>0.4375</v>
      </c>
      <c r="H295" s="210"/>
      <c r="I295" s="211"/>
      <c r="J295" s="191"/>
    </row>
    <row r="296" spans="2:10" ht="21.75" customHeight="1" x14ac:dyDescent="0.25">
      <c r="B296" s="364"/>
      <c r="C296" s="190" t="s">
        <v>84</v>
      </c>
      <c r="D296" s="190" t="s">
        <v>224</v>
      </c>
      <c r="E296" s="190" t="s">
        <v>202</v>
      </c>
      <c r="F296" s="197">
        <v>45092</v>
      </c>
      <c r="G296" s="223">
        <v>0.4375</v>
      </c>
      <c r="H296" s="210"/>
      <c r="I296" s="211"/>
      <c r="J296" s="191"/>
    </row>
    <row r="297" spans="2:10" ht="21.75" customHeight="1" x14ac:dyDescent="0.25">
      <c r="B297" s="364"/>
      <c r="C297" s="190" t="s">
        <v>84</v>
      </c>
      <c r="D297" s="190" t="s">
        <v>201</v>
      </c>
      <c r="E297" s="190" t="s">
        <v>37</v>
      </c>
      <c r="F297" s="197">
        <v>45092</v>
      </c>
      <c r="G297" s="223">
        <v>0.4375</v>
      </c>
      <c r="H297" s="210"/>
      <c r="I297" s="211"/>
      <c r="J297" s="191"/>
    </row>
    <row r="298" spans="2:10" ht="21.75" customHeight="1" x14ac:dyDescent="0.25">
      <c r="B298" s="364"/>
      <c r="C298" s="190" t="s">
        <v>84</v>
      </c>
      <c r="D298" s="190" t="s">
        <v>224</v>
      </c>
      <c r="E298" s="190" t="s">
        <v>37</v>
      </c>
      <c r="F298" s="197">
        <v>45093</v>
      </c>
      <c r="G298" s="223">
        <v>0.4375</v>
      </c>
      <c r="H298" s="210"/>
      <c r="I298" s="211"/>
      <c r="J298" s="191"/>
    </row>
    <row r="299" spans="2:10" ht="21.75" customHeight="1" thickBot="1" x14ac:dyDescent="0.3">
      <c r="B299" s="365"/>
      <c r="C299" s="253" t="s">
        <v>84</v>
      </c>
      <c r="D299" s="253" t="s">
        <v>201</v>
      </c>
      <c r="E299" s="253" t="s">
        <v>203</v>
      </c>
      <c r="F299" s="201">
        <v>45093</v>
      </c>
      <c r="G299" s="223">
        <v>0.4375</v>
      </c>
      <c r="H299" s="233"/>
      <c r="I299" s="234"/>
      <c r="J299" s="254"/>
    </row>
    <row r="300" spans="2:10" ht="21" customHeight="1" x14ac:dyDescent="0.25">
      <c r="B300" s="360" t="s">
        <v>58</v>
      </c>
      <c r="C300" s="243" t="s">
        <v>85</v>
      </c>
      <c r="D300" s="243" t="s">
        <v>224</v>
      </c>
      <c r="E300" s="243" t="s">
        <v>203</v>
      </c>
      <c r="F300" s="194">
        <v>45089</v>
      </c>
      <c r="G300" s="192">
        <v>0.4375</v>
      </c>
      <c r="H300" s="202"/>
      <c r="I300" s="203"/>
      <c r="J300" s="248"/>
    </row>
    <row r="301" spans="2:10" ht="21" customHeight="1" x14ac:dyDescent="0.25">
      <c r="B301" s="361"/>
      <c r="C301" s="241" t="s">
        <v>85</v>
      </c>
      <c r="D301" s="241" t="s">
        <v>202</v>
      </c>
      <c r="E301" s="241" t="s">
        <v>201</v>
      </c>
      <c r="F301" s="196">
        <v>45089</v>
      </c>
      <c r="G301" s="192">
        <v>0.4375</v>
      </c>
      <c r="H301" s="204"/>
      <c r="I301" s="205"/>
      <c r="J301" s="245"/>
    </row>
    <row r="302" spans="2:10" ht="21.75" customHeight="1" x14ac:dyDescent="0.25">
      <c r="B302" s="361"/>
      <c r="C302" s="241" t="s">
        <v>85</v>
      </c>
      <c r="D302" s="241" t="s">
        <v>37</v>
      </c>
      <c r="E302" s="241" t="s">
        <v>203</v>
      </c>
      <c r="F302" s="196">
        <v>45090</v>
      </c>
      <c r="G302" s="192">
        <v>0.4375</v>
      </c>
      <c r="H302" s="204"/>
      <c r="I302" s="205"/>
      <c r="J302" s="245"/>
    </row>
    <row r="303" spans="2:10" ht="21.75" customHeight="1" x14ac:dyDescent="0.25">
      <c r="B303" s="361"/>
      <c r="C303" s="241" t="s">
        <v>85</v>
      </c>
      <c r="D303" s="241" t="s">
        <v>224</v>
      </c>
      <c r="E303" s="241" t="s">
        <v>202</v>
      </c>
      <c r="F303" s="196">
        <v>45090</v>
      </c>
      <c r="G303" s="192">
        <v>0.4375</v>
      </c>
      <c r="H303" s="204"/>
      <c r="I303" s="205"/>
      <c r="J303" s="245"/>
    </row>
    <row r="304" spans="2:10" ht="21.75" customHeight="1" x14ac:dyDescent="0.25">
      <c r="B304" s="361"/>
      <c r="C304" s="241" t="s">
        <v>85</v>
      </c>
      <c r="D304" s="241" t="s">
        <v>37</v>
      </c>
      <c r="E304" s="241" t="s">
        <v>201</v>
      </c>
      <c r="F304" s="196">
        <v>45091</v>
      </c>
      <c r="G304" s="192">
        <v>0.4375</v>
      </c>
      <c r="H304" s="204"/>
      <c r="I304" s="205"/>
      <c r="J304" s="245"/>
    </row>
    <row r="305" spans="2:10" ht="21.75" customHeight="1" x14ac:dyDescent="0.25">
      <c r="B305" s="361"/>
      <c r="C305" s="241" t="s">
        <v>85</v>
      </c>
      <c r="D305" s="241" t="s">
        <v>203</v>
      </c>
      <c r="E305" s="241" t="s">
        <v>202</v>
      </c>
      <c r="F305" s="196">
        <v>45091</v>
      </c>
      <c r="G305" s="192">
        <v>0.4375</v>
      </c>
      <c r="H305" s="204"/>
      <c r="I305" s="205"/>
      <c r="J305" s="245"/>
    </row>
    <row r="306" spans="2:10" ht="21.75" customHeight="1" x14ac:dyDescent="0.25">
      <c r="B306" s="361"/>
      <c r="C306" s="241" t="s">
        <v>85</v>
      </c>
      <c r="D306" s="241" t="s">
        <v>37</v>
      </c>
      <c r="E306" s="241" t="s">
        <v>202</v>
      </c>
      <c r="F306" s="196">
        <v>45092</v>
      </c>
      <c r="G306" s="192">
        <v>0.4375</v>
      </c>
      <c r="H306" s="204"/>
      <c r="I306" s="205"/>
      <c r="J306" s="245"/>
    </row>
    <row r="307" spans="2:10" ht="21.75" customHeight="1" x14ac:dyDescent="0.25">
      <c r="B307" s="361"/>
      <c r="C307" s="241" t="s">
        <v>85</v>
      </c>
      <c r="D307" s="241" t="s">
        <v>201</v>
      </c>
      <c r="E307" s="241" t="s">
        <v>224</v>
      </c>
      <c r="F307" s="196">
        <v>45092</v>
      </c>
      <c r="G307" s="192">
        <v>0.4375</v>
      </c>
      <c r="H307" s="204"/>
      <c r="I307" s="205"/>
      <c r="J307" s="245"/>
    </row>
    <row r="308" spans="2:10" ht="21.75" customHeight="1" x14ac:dyDescent="0.25">
      <c r="B308" s="361"/>
      <c r="C308" s="241" t="s">
        <v>85</v>
      </c>
      <c r="D308" s="241" t="s">
        <v>37</v>
      </c>
      <c r="E308" s="241" t="s">
        <v>224</v>
      </c>
      <c r="F308" s="196">
        <v>45093</v>
      </c>
      <c r="G308" s="192">
        <v>0.4375</v>
      </c>
      <c r="H308" s="204"/>
      <c r="I308" s="205"/>
      <c r="J308" s="245"/>
    </row>
    <row r="309" spans="2:10" ht="21.75" customHeight="1" thickBot="1" x14ac:dyDescent="0.3">
      <c r="B309" s="362"/>
      <c r="C309" s="242" t="s">
        <v>85</v>
      </c>
      <c r="D309" s="242" t="s">
        <v>201</v>
      </c>
      <c r="E309" s="242" t="s">
        <v>203</v>
      </c>
      <c r="F309" s="200">
        <v>45093</v>
      </c>
      <c r="G309" s="192">
        <v>0.4375</v>
      </c>
      <c r="H309" s="206"/>
      <c r="I309" s="207"/>
      <c r="J309" s="246"/>
    </row>
    <row r="310" spans="2:10" ht="21" customHeight="1" x14ac:dyDescent="0.25">
      <c r="B310" s="357" t="s">
        <v>265</v>
      </c>
      <c r="C310" s="218" t="s">
        <v>84</v>
      </c>
      <c r="D310" s="218" t="s">
        <v>30</v>
      </c>
      <c r="E310" s="218" t="s">
        <v>231</v>
      </c>
      <c r="F310" s="212">
        <v>45089</v>
      </c>
      <c r="G310" s="223">
        <v>0.4375</v>
      </c>
      <c r="H310" s="213"/>
      <c r="I310" s="214"/>
      <c r="J310" s="219"/>
    </row>
    <row r="311" spans="2:10" ht="21" customHeight="1" x14ac:dyDescent="0.25">
      <c r="B311" s="358"/>
      <c r="C311" s="221" t="s">
        <v>84</v>
      </c>
      <c r="D311" s="221" t="s">
        <v>13</v>
      </c>
      <c r="E311" s="221" t="s">
        <v>94</v>
      </c>
      <c r="F311" s="215">
        <v>45089</v>
      </c>
      <c r="G311" s="223">
        <v>0.4375</v>
      </c>
      <c r="H311" s="216"/>
      <c r="I311" s="217"/>
      <c r="J311" s="222"/>
    </row>
    <row r="312" spans="2:10" ht="21" customHeight="1" x14ac:dyDescent="0.25">
      <c r="B312" s="358"/>
      <c r="C312" s="221" t="s">
        <v>84</v>
      </c>
      <c r="D312" s="221" t="s">
        <v>19</v>
      </c>
      <c r="E312" s="221" t="s">
        <v>231</v>
      </c>
      <c r="F312" s="215">
        <v>45090</v>
      </c>
      <c r="G312" s="223">
        <v>0.4375</v>
      </c>
      <c r="H312" s="216"/>
      <c r="I312" s="217"/>
      <c r="J312" s="222"/>
    </row>
    <row r="313" spans="2:10" ht="21" customHeight="1" x14ac:dyDescent="0.25">
      <c r="B313" s="358"/>
      <c r="C313" s="221" t="s">
        <v>84</v>
      </c>
      <c r="D313" s="221" t="s">
        <v>30</v>
      </c>
      <c r="E313" s="221" t="s">
        <v>13</v>
      </c>
      <c r="F313" s="215">
        <v>45090</v>
      </c>
      <c r="G313" s="223">
        <v>0.4375</v>
      </c>
      <c r="H313" s="216"/>
      <c r="I313" s="217"/>
      <c r="J313" s="222"/>
    </row>
    <row r="314" spans="2:10" ht="21" customHeight="1" x14ac:dyDescent="0.25">
      <c r="B314" s="358"/>
      <c r="C314" s="221" t="s">
        <v>84</v>
      </c>
      <c r="D314" s="221" t="s">
        <v>19</v>
      </c>
      <c r="E314" s="221" t="s">
        <v>94</v>
      </c>
      <c r="F314" s="215">
        <v>45091</v>
      </c>
      <c r="G314" s="223">
        <v>0.4375</v>
      </c>
      <c r="H314" s="216"/>
      <c r="I314" s="217"/>
      <c r="J314" s="222"/>
    </row>
    <row r="315" spans="2:10" ht="21" customHeight="1" x14ac:dyDescent="0.25">
      <c r="B315" s="358"/>
      <c r="C315" s="221" t="s">
        <v>84</v>
      </c>
      <c r="D315" s="221" t="s">
        <v>231</v>
      </c>
      <c r="E315" s="221" t="s">
        <v>13</v>
      </c>
      <c r="F315" s="215">
        <v>45091</v>
      </c>
      <c r="G315" s="223">
        <v>0.4375</v>
      </c>
      <c r="H315" s="216"/>
      <c r="I315" s="217"/>
      <c r="J315" s="222"/>
    </row>
    <row r="316" spans="2:10" ht="21" customHeight="1" x14ac:dyDescent="0.25">
      <c r="B316" s="358"/>
      <c r="C316" s="221" t="s">
        <v>84</v>
      </c>
      <c r="D316" s="221" t="s">
        <v>19</v>
      </c>
      <c r="E316" s="221" t="s">
        <v>13</v>
      </c>
      <c r="F316" s="215">
        <v>45092</v>
      </c>
      <c r="G316" s="223">
        <v>0.4375</v>
      </c>
      <c r="H316" s="216"/>
      <c r="I316" s="217"/>
      <c r="J316" s="222"/>
    </row>
    <row r="317" spans="2:10" ht="21" customHeight="1" x14ac:dyDescent="0.25">
      <c r="B317" s="358"/>
      <c r="C317" s="221" t="s">
        <v>84</v>
      </c>
      <c r="D317" s="221" t="s">
        <v>94</v>
      </c>
      <c r="E317" s="221" t="s">
        <v>30</v>
      </c>
      <c r="F317" s="215">
        <v>45092</v>
      </c>
      <c r="G317" s="223">
        <v>0.4375</v>
      </c>
      <c r="H317" s="216"/>
      <c r="I317" s="217"/>
      <c r="J317" s="222"/>
    </row>
    <row r="318" spans="2:10" ht="21" customHeight="1" x14ac:dyDescent="0.25">
      <c r="B318" s="358"/>
      <c r="C318" s="221" t="s">
        <v>84</v>
      </c>
      <c r="D318" s="221" t="s">
        <v>19</v>
      </c>
      <c r="E318" s="221" t="s">
        <v>30</v>
      </c>
      <c r="F318" s="215">
        <v>45093</v>
      </c>
      <c r="G318" s="223">
        <v>0.4375</v>
      </c>
      <c r="H318" s="216"/>
      <c r="I318" s="217"/>
      <c r="J318" s="222"/>
    </row>
    <row r="319" spans="2:10" ht="21" customHeight="1" x14ac:dyDescent="0.25">
      <c r="B319" s="358"/>
      <c r="C319" s="221" t="s">
        <v>84</v>
      </c>
      <c r="D319" s="221" t="s">
        <v>94</v>
      </c>
      <c r="E319" s="221" t="s">
        <v>231</v>
      </c>
      <c r="F319" s="215">
        <v>45093</v>
      </c>
      <c r="G319" s="223">
        <v>0.4375</v>
      </c>
      <c r="H319" s="216"/>
      <c r="I319" s="217"/>
      <c r="J319" s="222"/>
    </row>
    <row r="320" spans="2:10" ht="23.25" customHeight="1" x14ac:dyDescent="0.25">
      <c r="B320" s="358"/>
      <c r="C320" s="221" t="s">
        <v>84</v>
      </c>
      <c r="D320" s="221" t="s">
        <v>95</v>
      </c>
      <c r="E320" s="221" t="s">
        <v>40</v>
      </c>
      <c r="F320" s="215">
        <v>45089</v>
      </c>
      <c r="G320" s="223">
        <v>0.4375</v>
      </c>
      <c r="H320" s="216"/>
      <c r="I320" s="217"/>
      <c r="J320" s="222"/>
    </row>
    <row r="321" spans="2:10" ht="23.25" customHeight="1" x14ac:dyDescent="0.25">
      <c r="B321" s="358"/>
      <c r="C321" s="221" t="s">
        <v>84</v>
      </c>
      <c r="D321" s="221" t="s">
        <v>16</v>
      </c>
      <c r="E321" s="221" t="s">
        <v>204</v>
      </c>
      <c r="F321" s="215">
        <v>45089</v>
      </c>
      <c r="G321" s="223">
        <v>0.4375</v>
      </c>
      <c r="H321" s="216"/>
      <c r="I321" s="217"/>
      <c r="J321" s="222"/>
    </row>
    <row r="322" spans="2:10" ht="23.25" customHeight="1" x14ac:dyDescent="0.25">
      <c r="B322" s="358"/>
      <c r="C322" s="221" t="s">
        <v>84</v>
      </c>
      <c r="D322" s="221" t="s">
        <v>153</v>
      </c>
      <c r="E322" s="221" t="s">
        <v>39</v>
      </c>
      <c r="F322" s="215">
        <v>45089</v>
      </c>
      <c r="G322" s="223">
        <v>0.4375</v>
      </c>
      <c r="H322" s="216"/>
      <c r="I322" s="217"/>
      <c r="J322" s="222"/>
    </row>
    <row r="323" spans="2:10" ht="23.25" customHeight="1" x14ac:dyDescent="0.25">
      <c r="B323" s="358"/>
      <c r="C323" s="221" t="s">
        <v>84</v>
      </c>
      <c r="D323" s="221" t="s">
        <v>95</v>
      </c>
      <c r="E323" s="221" t="s">
        <v>204</v>
      </c>
      <c r="F323" s="215">
        <v>45090</v>
      </c>
      <c r="G323" s="223">
        <v>0.4375</v>
      </c>
      <c r="H323" s="216"/>
      <c r="I323" s="217"/>
      <c r="J323" s="222"/>
    </row>
    <row r="324" spans="2:10" ht="23.25" customHeight="1" x14ac:dyDescent="0.25">
      <c r="B324" s="358"/>
      <c r="C324" s="221" t="s">
        <v>84</v>
      </c>
      <c r="D324" s="221" t="s">
        <v>40</v>
      </c>
      <c r="E324" s="221" t="s">
        <v>39</v>
      </c>
      <c r="F324" s="215">
        <v>45090</v>
      </c>
      <c r="G324" s="223">
        <v>0.4375</v>
      </c>
      <c r="H324" s="216"/>
      <c r="I324" s="217"/>
      <c r="J324" s="222"/>
    </row>
    <row r="325" spans="2:10" ht="23.25" customHeight="1" x14ac:dyDescent="0.25">
      <c r="B325" s="358"/>
      <c r="C325" s="221" t="s">
        <v>84</v>
      </c>
      <c r="D325" s="221" t="s">
        <v>16</v>
      </c>
      <c r="E325" s="221" t="s">
        <v>153</v>
      </c>
      <c r="F325" s="215">
        <v>45090</v>
      </c>
      <c r="G325" s="223">
        <v>0.4375</v>
      </c>
      <c r="H325" s="216"/>
      <c r="I325" s="217"/>
      <c r="J325" s="222"/>
    </row>
    <row r="326" spans="2:10" ht="23.25" customHeight="1" x14ac:dyDescent="0.25">
      <c r="B326" s="358"/>
      <c r="C326" s="221" t="s">
        <v>84</v>
      </c>
      <c r="D326" s="221" t="s">
        <v>95</v>
      </c>
      <c r="E326" s="221" t="s">
        <v>39</v>
      </c>
      <c r="F326" s="215">
        <v>45091</v>
      </c>
      <c r="G326" s="223">
        <v>0.4375</v>
      </c>
      <c r="H326" s="216"/>
      <c r="I326" s="217"/>
      <c r="J326" s="222"/>
    </row>
    <row r="327" spans="2:10" ht="23.25" customHeight="1" x14ac:dyDescent="0.25">
      <c r="B327" s="358"/>
      <c r="C327" s="221" t="s">
        <v>84</v>
      </c>
      <c r="D327" s="221" t="s">
        <v>204</v>
      </c>
      <c r="E327" s="221" t="s">
        <v>153</v>
      </c>
      <c r="F327" s="215">
        <v>45091</v>
      </c>
      <c r="G327" s="223">
        <v>0.4375</v>
      </c>
      <c r="H327" s="216"/>
      <c r="I327" s="217"/>
      <c r="J327" s="222"/>
    </row>
    <row r="328" spans="2:10" ht="23.25" customHeight="1" x14ac:dyDescent="0.25">
      <c r="B328" s="358"/>
      <c r="C328" s="221" t="s">
        <v>84</v>
      </c>
      <c r="D328" s="221" t="s">
        <v>40</v>
      </c>
      <c r="E328" s="221" t="s">
        <v>16</v>
      </c>
      <c r="F328" s="215">
        <v>45091</v>
      </c>
      <c r="G328" s="223">
        <v>0.4375</v>
      </c>
      <c r="H328" s="216"/>
      <c r="I328" s="217"/>
      <c r="J328" s="222"/>
    </row>
    <row r="329" spans="2:10" ht="23.25" customHeight="1" x14ac:dyDescent="0.25">
      <c r="B329" s="358"/>
      <c r="C329" s="221" t="s">
        <v>84</v>
      </c>
      <c r="D329" s="221" t="s">
        <v>95</v>
      </c>
      <c r="E329" s="221" t="s">
        <v>153</v>
      </c>
      <c r="F329" s="215">
        <v>45092</v>
      </c>
      <c r="G329" s="223">
        <v>0.4375</v>
      </c>
      <c r="H329" s="216"/>
      <c r="I329" s="217"/>
      <c r="J329" s="222"/>
    </row>
    <row r="330" spans="2:10" ht="23.25" customHeight="1" x14ac:dyDescent="0.25">
      <c r="B330" s="358"/>
      <c r="C330" s="221" t="s">
        <v>84</v>
      </c>
      <c r="D330" s="221" t="s">
        <v>39</v>
      </c>
      <c r="E330" s="221" t="s">
        <v>16</v>
      </c>
      <c r="F330" s="215">
        <v>45092</v>
      </c>
      <c r="G330" s="223">
        <v>0.4375</v>
      </c>
      <c r="H330" s="216"/>
      <c r="I330" s="217"/>
      <c r="J330" s="222"/>
    </row>
    <row r="331" spans="2:10" ht="23.25" customHeight="1" x14ac:dyDescent="0.25">
      <c r="B331" s="358"/>
      <c r="C331" s="221" t="s">
        <v>84</v>
      </c>
      <c r="D331" s="221" t="s">
        <v>204</v>
      </c>
      <c r="E331" s="221" t="s">
        <v>40</v>
      </c>
      <c r="F331" s="215">
        <v>45092</v>
      </c>
      <c r="G331" s="223">
        <v>0.4375</v>
      </c>
      <c r="H331" s="216"/>
      <c r="I331" s="217"/>
      <c r="J331" s="222"/>
    </row>
    <row r="332" spans="2:10" ht="23.25" customHeight="1" x14ac:dyDescent="0.25">
      <c r="B332" s="358"/>
      <c r="C332" s="221" t="s">
        <v>84</v>
      </c>
      <c r="D332" s="221" t="s">
        <v>95</v>
      </c>
      <c r="E332" s="221" t="s">
        <v>16</v>
      </c>
      <c r="F332" s="215">
        <v>45093</v>
      </c>
      <c r="G332" s="223">
        <v>0.4375</v>
      </c>
      <c r="H332" s="216"/>
      <c r="I332" s="217"/>
      <c r="J332" s="222"/>
    </row>
    <row r="333" spans="2:10" ht="23.25" customHeight="1" x14ac:dyDescent="0.25">
      <c r="B333" s="358"/>
      <c r="C333" s="221" t="s">
        <v>84</v>
      </c>
      <c r="D333" s="221" t="s">
        <v>153</v>
      </c>
      <c r="E333" s="221" t="s">
        <v>40</v>
      </c>
      <c r="F333" s="215">
        <v>45093</v>
      </c>
      <c r="G333" s="223">
        <v>0.4375</v>
      </c>
      <c r="H333" s="216"/>
      <c r="I333" s="217"/>
      <c r="J333" s="222"/>
    </row>
    <row r="334" spans="2:10" ht="23.25" customHeight="1" thickBot="1" x14ac:dyDescent="0.3">
      <c r="B334" s="359"/>
      <c r="C334" s="244" t="s">
        <v>84</v>
      </c>
      <c r="D334" s="244" t="s">
        <v>39</v>
      </c>
      <c r="E334" s="244" t="s">
        <v>204</v>
      </c>
      <c r="F334" s="224">
        <v>45093</v>
      </c>
      <c r="G334" s="223">
        <v>0.4375</v>
      </c>
      <c r="H334" s="226"/>
      <c r="I334" s="227"/>
      <c r="J334" s="247"/>
    </row>
    <row r="335" spans="2:10" ht="21" customHeight="1" x14ac:dyDescent="0.25">
      <c r="B335" s="360" t="s">
        <v>265</v>
      </c>
      <c r="C335" s="243" t="s">
        <v>85</v>
      </c>
      <c r="D335" s="243" t="s">
        <v>40</v>
      </c>
      <c r="E335" s="243" t="s">
        <v>39</v>
      </c>
      <c r="F335" s="194">
        <v>45089</v>
      </c>
      <c r="G335" s="192">
        <v>0.4375</v>
      </c>
      <c r="H335" s="202"/>
      <c r="I335" s="203"/>
      <c r="J335" s="248"/>
    </row>
    <row r="336" spans="2:10" ht="21" customHeight="1" x14ac:dyDescent="0.25">
      <c r="B336" s="361"/>
      <c r="C336" s="241" t="s">
        <v>85</v>
      </c>
      <c r="D336" s="241" t="s">
        <v>95</v>
      </c>
      <c r="E336" s="241" t="s">
        <v>16</v>
      </c>
      <c r="F336" s="196">
        <v>45089</v>
      </c>
      <c r="G336" s="192">
        <v>0.4375</v>
      </c>
      <c r="H336" s="204"/>
      <c r="I336" s="205"/>
      <c r="J336" s="245"/>
    </row>
    <row r="337" spans="2:10" ht="21" customHeight="1" x14ac:dyDescent="0.25">
      <c r="B337" s="361"/>
      <c r="C337" s="241" t="s">
        <v>85</v>
      </c>
      <c r="D337" s="241" t="s">
        <v>19</v>
      </c>
      <c r="E337" s="241" t="s">
        <v>39</v>
      </c>
      <c r="F337" s="196">
        <v>45090</v>
      </c>
      <c r="G337" s="192">
        <v>0.4375</v>
      </c>
      <c r="H337" s="204"/>
      <c r="I337" s="205"/>
      <c r="J337" s="245"/>
    </row>
    <row r="338" spans="2:10" ht="21" customHeight="1" x14ac:dyDescent="0.25">
      <c r="B338" s="361"/>
      <c r="C338" s="241" t="s">
        <v>85</v>
      </c>
      <c r="D338" s="241" t="s">
        <v>40</v>
      </c>
      <c r="E338" s="241" t="s">
        <v>95</v>
      </c>
      <c r="F338" s="196">
        <v>45090</v>
      </c>
      <c r="G338" s="192">
        <v>0.4375</v>
      </c>
      <c r="H338" s="204"/>
      <c r="I338" s="205"/>
      <c r="J338" s="245"/>
    </row>
    <row r="339" spans="2:10" ht="21" customHeight="1" x14ac:dyDescent="0.25">
      <c r="B339" s="361"/>
      <c r="C339" s="241" t="s">
        <v>85</v>
      </c>
      <c r="D339" s="241" t="s">
        <v>19</v>
      </c>
      <c r="E339" s="241" t="s">
        <v>16</v>
      </c>
      <c r="F339" s="196">
        <v>45091</v>
      </c>
      <c r="G339" s="192">
        <v>0.4375</v>
      </c>
      <c r="H339" s="204"/>
      <c r="I339" s="205"/>
      <c r="J339" s="245"/>
    </row>
    <row r="340" spans="2:10" ht="21" customHeight="1" x14ac:dyDescent="0.25">
      <c r="B340" s="361"/>
      <c r="C340" s="241" t="s">
        <v>85</v>
      </c>
      <c r="D340" s="241" t="s">
        <v>39</v>
      </c>
      <c r="E340" s="241" t="s">
        <v>95</v>
      </c>
      <c r="F340" s="196">
        <v>45091</v>
      </c>
      <c r="G340" s="192">
        <v>0.4375</v>
      </c>
      <c r="H340" s="204"/>
      <c r="I340" s="205"/>
      <c r="J340" s="245"/>
    </row>
    <row r="341" spans="2:10" ht="21" customHeight="1" x14ac:dyDescent="0.25">
      <c r="B341" s="361"/>
      <c r="C341" s="241" t="s">
        <v>85</v>
      </c>
      <c r="D341" s="241" t="s">
        <v>19</v>
      </c>
      <c r="E341" s="241" t="s">
        <v>95</v>
      </c>
      <c r="F341" s="196">
        <v>45092</v>
      </c>
      <c r="G341" s="192">
        <v>0.4375</v>
      </c>
      <c r="H341" s="204"/>
      <c r="I341" s="205"/>
      <c r="J341" s="245"/>
    </row>
    <row r="342" spans="2:10" ht="21" customHeight="1" x14ac:dyDescent="0.25">
      <c r="B342" s="361"/>
      <c r="C342" s="241" t="s">
        <v>85</v>
      </c>
      <c r="D342" s="241" t="s">
        <v>16</v>
      </c>
      <c r="E342" s="241" t="s">
        <v>40</v>
      </c>
      <c r="F342" s="196">
        <v>45092</v>
      </c>
      <c r="G342" s="192">
        <v>0.4375</v>
      </c>
      <c r="H342" s="204"/>
      <c r="I342" s="205"/>
      <c r="J342" s="245"/>
    </row>
    <row r="343" spans="2:10" ht="21" customHeight="1" x14ac:dyDescent="0.25">
      <c r="B343" s="361"/>
      <c r="C343" s="241" t="s">
        <v>85</v>
      </c>
      <c r="D343" s="241" t="s">
        <v>19</v>
      </c>
      <c r="E343" s="241" t="s">
        <v>40</v>
      </c>
      <c r="F343" s="196">
        <v>45093</v>
      </c>
      <c r="G343" s="192">
        <v>0.4375</v>
      </c>
      <c r="H343" s="204"/>
      <c r="I343" s="205"/>
      <c r="J343" s="245"/>
    </row>
    <row r="344" spans="2:10" ht="21" customHeight="1" x14ac:dyDescent="0.25">
      <c r="B344" s="361"/>
      <c r="C344" s="241" t="s">
        <v>85</v>
      </c>
      <c r="D344" s="241" t="s">
        <v>16</v>
      </c>
      <c r="E344" s="241" t="s">
        <v>39</v>
      </c>
      <c r="F344" s="196">
        <v>45093</v>
      </c>
      <c r="G344" s="192">
        <v>0.4375</v>
      </c>
      <c r="H344" s="204"/>
      <c r="I344" s="205"/>
      <c r="J344" s="245"/>
    </row>
    <row r="345" spans="2:10" ht="21" customHeight="1" x14ac:dyDescent="0.25">
      <c r="B345" s="361"/>
      <c r="C345" s="241" t="s">
        <v>85</v>
      </c>
      <c r="D345" s="241" t="s">
        <v>29</v>
      </c>
      <c r="E345" s="241" t="s">
        <v>30</v>
      </c>
      <c r="F345" s="196">
        <v>45089</v>
      </c>
      <c r="G345" s="192">
        <v>0.4375</v>
      </c>
      <c r="H345" s="204"/>
      <c r="I345" s="205"/>
      <c r="J345" s="245"/>
    </row>
    <row r="346" spans="2:10" ht="21" customHeight="1" x14ac:dyDescent="0.25">
      <c r="B346" s="361"/>
      <c r="C346" s="241" t="s">
        <v>85</v>
      </c>
      <c r="D346" s="241" t="s">
        <v>13</v>
      </c>
      <c r="E346" s="241" t="s">
        <v>153</v>
      </c>
      <c r="F346" s="196">
        <v>45089</v>
      </c>
      <c r="G346" s="192">
        <v>0.4375</v>
      </c>
      <c r="H346" s="204"/>
      <c r="I346" s="205"/>
      <c r="J346" s="245"/>
    </row>
    <row r="347" spans="2:10" ht="21" customHeight="1" x14ac:dyDescent="0.25">
      <c r="B347" s="361"/>
      <c r="C347" s="241" t="s">
        <v>85</v>
      </c>
      <c r="D347" s="241" t="s">
        <v>204</v>
      </c>
      <c r="E347" s="241" t="s">
        <v>94</v>
      </c>
      <c r="F347" s="196">
        <v>45089</v>
      </c>
      <c r="G347" s="192">
        <v>0.4375</v>
      </c>
      <c r="H347" s="204"/>
      <c r="I347" s="205"/>
      <c r="J347" s="245"/>
    </row>
    <row r="348" spans="2:10" ht="21" customHeight="1" x14ac:dyDescent="0.25">
      <c r="B348" s="361"/>
      <c r="C348" s="241" t="s">
        <v>85</v>
      </c>
      <c r="D348" s="241" t="s">
        <v>29</v>
      </c>
      <c r="E348" s="241" t="s">
        <v>153</v>
      </c>
      <c r="F348" s="196">
        <v>45090</v>
      </c>
      <c r="G348" s="192">
        <v>0.4375</v>
      </c>
      <c r="H348" s="204"/>
      <c r="I348" s="205"/>
      <c r="J348" s="245"/>
    </row>
    <row r="349" spans="2:10" ht="21" customHeight="1" x14ac:dyDescent="0.25">
      <c r="B349" s="361"/>
      <c r="C349" s="241" t="s">
        <v>85</v>
      </c>
      <c r="D349" s="241" t="s">
        <v>30</v>
      </c>
      <c r="E349" s="241" t="s">
        <v>94</v>
      </c>
      <c r="F349" s="196">
        <v>45090</v>
      </c>
      <c r="G349" s="192">
        <v>0.4375</v>
      </c>
      <c r="H349" s="204"/>
      <c r="I349" s="205"/>
      <c r="J349" s="245"/>
    </row>
    <row r="350" spans="2:10" ht="21" customHeight="1" x14ac:dyDescent="0.25">
      <c r="B350" s="361"/>
      <c r="C350" s="241" t="s">
        <v>85</v>
      </c>
      <c r="D350" s="241" t="s">
        <v>13</v>
      </c>
      <c r="E350" s="241" t="s">
        <v>204</v>
      </c>
      <c r="F350" s="196">
        <v>45090</v>
      </c>
      <c r="G350" s="192">
        <v>0.4375</v>
      </c>
      <c r="H350" s="204"/>
      <c r="I350" s="205"/>
      <c r="J350" s="245"/>
    </row>
    <row r="351" spans="2:10" ht="21" customHeight="1" x14ac:dyDescent="0.25">
      <c r="B351" s="361"/>
      <c r="C351" s="241" t="s">
        <v>85</v>
      </c>
      <c r="D351" s="241" t="s">
        <v>29</v>
      </c>
      <c r="E351" s="241" t="s">
        <v>94</v>
      </c>
      <c r="F351" s="196">
        <v>45091</v>
      </c>
      <c r="G351" s="192">
        <v>0.4375</v>
      </c>
      <c r="H351" s="204"/>
      <c r="I351" s="205"/>
      <c r="J351" s="245"/>
    </row>
    <row r="352" spans="2:10" ht="21" customHeight="1" x14ac:dyDescent="0.25">
      <c r="B352" s="361"/>
      <c r="C352" s="241" t="s">
        <v>85</v>
      </c>
      <c r="D352" s="241" t="s">
        <v>153</v>
      </c>
      <c r="E352" s="241" t="s">
        <v>204</v>
      </c>
      <c r="F352" s="196">
        <v>45091</v>
      </c>
      <c r="G352" s="192">
        <v>0.4375</v>
      </c>
      <c r="H352" s="204"/>
      <c r="I352" s="205"/>
      <c r="J352" s="245"/>
    </row>
    <row r="353" spans="2:10" ht="21" customHeight="1" x14ac:dyDescent="0.25">
      <c r="B353" s="361"/>
      <c r="C353" s="241" t="s">
        <v>85</v>
      </c>
      <c r="D353" s="241" t="s">
        <v>30</v>
      </c>
      <c r="E353" s="241" t="s">
        <v>13</v>
      </c>
      <c r="F353" s="196">
        <v>45091</v>
      </c>
      <c r="G353" s="192">
        <v>0.4375</v>
      </c>
      <c r="H353" s="204"/>
      <c r="I353" s="205"/>
      <c r="J353" s="245"/>
    </row>
    <row r="354" spans="2:10" ht="21" customHeight="1" x14ac:dyDescent="0.25">
      <c r="B354" s="361"/>
      <c r="C354" s="241" t="s">
        <v>85</v>
      </c>
      <c r="D354" s="241" t="s">
        <v>29</v>
      </c>
      <c r="E354" s="241" t="s">
        <v>204</v>
      </c>
      <c r="F354" s="196">
        <v>45092</v>
      </c>
      <c r="G354" s="192">
        <v>0.4375</v>
      </c>
      <c r="H354" s="204"/>
      <c r="I354" s="205"/>
      <c r="J354" s="245"/>
    </row>
    <row r="355" spans="2:10" ht="21" customHeight="1" x14ac:dyDescent="0.25">
      <c r="B355" s="361"/>
      <c r="C355" s="241" t="s">
        <v>85</v>
      </c>
      <c r="D355" s="241" t="s">
        <v>94</v>
      </c>
      <c r="E355" s="241" t="s">
        <v>13</v>
      </c>
      <c r="F355" s="196">
        <v>45092</v>
      </c>
      <c r="G355" s="192">
        <v>0.4375</v>
      </c>
      <c r="H355" s="204"/>
      <c r="I355" s="205"/>
      <c r="J355" s="245"/>
    </row>
    <row r="356" spans="2:10" ht="21" customHeight="1" x14ac:dyDescent="0.25">
      <c r="B356" s="361"/>
      <c r="C356" s="241" t="s">
        <v>85</v>
      </c>
      <c r="D356" s="241" t="s">
        <v>153</v>
      </c>
      <c r="E356" s="241" t="s">
        <v>30</v>
      </c>
      <c r="F356" s="196">
        <v>45092</v>
      </c>
      <c r="G356" s="192">
        <v>0.4375</v>
      </c>
      <c r="H356" s="204"/>
      <c r="I356" s="205"/>
      <c r="J356" s="245"/>
    </row>
    <row r="357" spans="2:10" ht="21" customHeight="1" x14ac:dyDescent="0.25">
      <c r="B357" s="361"/>
      <c r="C357" s="241" t="s">
        <v>85</v>
      </c>
      <c r="D357" s="241" t="s">
        <v>29</v>
      </c>
      <c r="E357" s="241" t="s">
        <v>13</v>
      </c>
      <c r="F357" s="196">
        <v>45093</v>
      </c>
      <c r="G357" s="192">
        <v>0.4375</v>
      </c>
      <c r="H357" s="204"/>
      <c r="I357" s="205"/>
      <c r="J357" s="245"/>
    </row>
    <row r="358" spans="2:10" ht="21" customHeight="1" x14ac:dyDescent="0.25">
      <c r="B358" s="361"/>
      <c r="C358" s="241" t="s">
        <v>85</v>
      </c>
      <c r="D358" s="241" t="s">
        <v>204</v>
      </c>
      <c r="E358" s="241" t="s">
        <v>30</v>
      </c>
      <c r="F358" s="196">
        <v>45093</v>
      </c>
      <c r="G358" s="192">
        <v>0.4375</v>
      </c>
      <c r="H358" s="204"/>
      <c r="I358" s="205"/>
      <c r="J358" s="245"/>
    </row>
    <row r="359" spans="2:10" ht="21.75" customHeight="1" thickBot="1" x14ac:dyDescent="0.3">
      <c r="B359" s="362"/>
      <c r="C359" s="242" t="s">
        <v>85</v>
      </c>
      <c r="D359" s="242" t="s">
        <v>94</v>
      </c>
      <c r="E359" s="242" t="s">
        <v>153</v>
      </c>
      <c r="F359" s="200">
        <v>45093</v>
      </c>
      <c r="G359" s="192">
        <v>0.4375</v>
      </c>
      <c r="H359" s="206"/>
      <c r="I359" s="207"/>
      <c r="J359" s="246"/>
    </row>
  </sheetData>
  <autoFilter ref="A3:J359" xr:uid="{00000000-0001-0000-0200-000000000000}"/>
  <sortState xmlns:xlrd2="http://schemas.microsoft.com/office/spreadsheetml/2017/richdata2" ref="D225:G244">
    <sortCondition ref="F225:F244"/>
  </sortState>
  <mergeCells count="53">
    <mergeCell ref="A16:A57"/>
    <mergeCell ref="B22:B24"/>
    <mergeCell ref="B13:B15"/>
    <mergeCell ref="B4:B6"/>
    <mergeCell ref="J4:J6"/>
    <mergeCell ref="J13:J15"/>
    <mergeCell ref="J10:J12"/>
    <mergeCell ref="B10:B12"/>
    <mergeCell ref="J7:J9"/>
    <mergeCell ref="A4:A15"/>
    <mergeCell ref="B25:B27"/>
    <mergeCell ref="B28:B42"/>
    <mergeCell ref="B43:B57"/>
    <mergeCell ref="B7:B9"/>
    <mergeCell ref="B58:B72"/>
    <mergeCell ref="B73:B87"/>
    <mergeCell ref="B88:B93"/>
    <mergeCell ref="B16:B18"/>
    <mergeCell ref="B19:B21"/>
    <mergeCell ref="B128:B133"/>
    <mergeCell ref="B134:B136"/>
    <mergeCell ref="B137:B146"/>
    <mergeCell ref="B94:B99"/>
    <mergeCell ref="B100:B112"/>
    <mergeCell ref="B113:B125"/>
    <mergeCell ref="B126:B127"/>
    <mergeCell ref="B189:B198"/>
    <mergeCell ref="B199:B208"/>
    <mergeCell ref="B209:B211"/>
    <mergeCell ref="B147:B156"/>
    <mergeCell ref="B157:B171"/>
    <mergeCell ref="B263:B272"/>
    <mergeCell ref="B273:B278"/>
    <mergeCell ref="A263:A278"/>
    <mergeCell ref="B279:B280"/>
    <mergeCell ref="B251:B253"/>
    <mergeCell ref="B254:B256"/>
    <mergeCell ref="B257:B259"/>
    <mergeCell ref="B260:B262"/>
    <mergeCell ref="A58:A262"/>
    <mergeCell ref="B212:B214"/>
    <mergeCell ref="B215:B229"/>
    <mergeCell ref="B230:B244"/>
    <mergeCell ref="B245:B247"/>
    <mergeCell ref="B248:B250"/>
    <mergeCell ref="B172:B186"/>
    <mergeCell ref="B187:B188"/>
    <mergeCell ref="B310:B334"/>
    <mergeCell ref="B335:B359"/>
    <mergeCell ref="B281:B286"/>
    <mergeCell ref="B287:B289"/>
    <mergeCell ref="B290:B299"/>
    <mergeCell ref="B300:B309"/>
  </mergeCells>
  <dataValidations count="2">
    <dataValidation type="list" allowBlank="1" showInputMessage="1" showErrorMessage="1" sqref="E13:E15" xr:uid="{00000000-0002-0000-0200-000000000000}">
      <formula1>$C$5:$C$6</formula1>
    </dataValidation>
    <dataValidation type="list" allowBlank="1" showInputMessage="1" showErrorMessage="1" sqref="E10:E12" xr:uid="{00000000-0002-0000-0200-000001000000}">
      <formula1>$F$5:$F$6</formula1>
    </dataValidation>
  </dataValidations>
  <pageMargins left="0.19685039370078741" right="0.19685039370078741" top="0.19685039370078741" bottom="0.19685039370078741" header="0" footer="0"/>
  <pageSetup paperSize="9" scale="37"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'Erkek İl'!$G$11:$G$14</xm:f>
          </x14:formula1>
          <xm:sqref>D4:D9</xm:sqref>
        </x14:dataValidation>
        <x14:dataValidation type="list" allowBlank="1" showInputMessage="1" showErrorMessage="1" xr:uid="{00000000-0002-0000-0200-000003000000}">
          <x14:formula1>
            <xm:f>'Erkek İl'!$C$6:$C$8</xm:f>
          </x14:formula1>
          <xm:sqref>D13:D15</xm:sqref>
        </x14:dataValidation>
        <x14:dataValidation type="list" allowBlank="1" showInputMessage="1" showErrorMessage="1" xr:uid="{00000000-0002-0000-0200-000004000000}">
          <x14:formula1>
            <xm:f>'Kadın İl'!$G$5:$G$8</xm:f>
          </x14:formula1>
          <xm:sqref>D10:D12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AL592"/>
  <sheetViews>
    <sheetView tabSelected="1" topLeftCell="C139" zoomScale="75" zoomScaleNormal="75" zoomScaleSheetLayoutView="55" workbookViewId="0">
      <selection activeCell="Y144" sqref="Y144"/>
    </sheetView>
  </sheetViews>
  <sheetFormatPr defaultColWidth="8.7109375" defaultRowHeight="14.25" x14ac:dyDescent="0.2"/>
  <cols>
    <col min="1" max="1" width="101.28515625" style="13" bestFit="1" customWidth="1"/>
    <col min="2" max="2" width="7.5703125" style="131" customWidth="1"/>
    <col min="3" max="3" width="35.7109375" style="60" bestFit="1" customWidth="1"/>
    <col min="4" max="10" width="4.7109375" style="13" customWidth="1"/>
    <col min="11" max="19" width="5.7109375" style="13" customWidth="1"/>
    <col min="20" max="20" width="4.7109375" style="13" customWidth="1"/>
    <col min="21" max="22" width="33.7109375" style="13" customWidth="1"/>
    <col min="23" max="24" width="4.7109375" style="13" customWidth="1"/>
    <col min="25" max="30" width="4" style="146" customWidth="1"/>
    <col min="31" max="31" width="6.28515625" style="147" customWidth="1"/>
    <col min="32" max="36" width="4" style="147" customWidth="1"/>
    <col min="37" max="38" width="8.7109375" style="147"/>
    <col min="39" max="16384" width="8.7109375" style="13"/>
  </cols>
  <sheetData>
    <row r="1" spans="1:36" ht="78.599999999999994" customHeight="1" thickTop="1" x14ac:dyDescent="0.2">
      <c r="B1" s="76" t="s">
        <v>45</v>
      </c>
      <c r="C1" s="6" t="s">
        <v>84</v>
      </c>
      <c r="D1" s="7" t="s">
        <v>98</v>
      </c>
      <c r="E1" s="8" t="s">
        <v>99</v>
      </c>
      <c r="F1" s="9" t="s">
        <v>100</v>
      </c>
      <c r="G1" s="8" t="s">
        <v>99</v>
      </c>
      <c r="H1" s="9" t="s">
        <v>100</v>
      </c>
      <c r="I1" s="8" t="s">
        <v>99</v>
      </c>
      <c r="J1" s="9" t="s">
        <v>100</v>
      </c>
      <c r="K1" s="8" t="s">
        <v>99</v>
      </c>
      <c r="L1" s="9" t="s">
        <v>100</v>
      </c>
      <c r="M1" s="8" t="s">
        <v>99</v>
      </c>
      <c r="N1" s="9" t="s">
        <v>100</v>
      </c>
      <c r="O1" s="61" t="s">
        <v>101</v>
      </c>
      <c r="P1" s="10" t="s">
        <v>102</v>
      </c>
      <c r="Q1" s="8" t="s">
        <v>103</v>
      </c>
      <c r="R1" s="9" t="s">
        <v>104</v>
      </c>
      <c r="S1" s="11" t="s">
        <v>105</v>
      </c>
      <c r="T1" s="12" t="s">
        <v>106</v>
      </c>
      <c r="U1" s="398" t="s">
        <v>107</v>
      </c>
      <c r="V1" s="399"/>
      <c r="W1" s="400" t="s">
        <v>108</v>
      </c>
      <c r="X1" s="401"/>
      <c r="Y1" s="144" t="s">
        <v>124</v>
      </c>
      <c r="Z1" s="145" t="s">
        <v>124</v>
      </c>
      <c r="AA1" s="145" t="s">
        <v>125</v>
      </c>
      <c r="AB1" s="145" t="s">
        <v>125</v>
      </c>
    </row>
    <row r="2" spans="1:36" ht="12.75" customHeight="1" x14ac:dyDescent="0.2">
      <c r="A2" s="13" t="str">
        <f>U2&amp;V2</f>
        <v>ADANA TENİS DAĞ VE SP.BYE</v>
      </c>
      <c r="B2" s="128">
        <v>1</v>
      </c>
      <c r="C2" s="14" t="s">
        <v>235</v>
      </c>
      <c r="D2" s="15">
        <f>SUM(AF2:AJ2)</f>
        <v>2</v>
      </c>
      <c r="E2" s="16">
        <f>AA2</f>
        <v>0</v>
      </c>
      <c r="F2" s="17">
        <f>AB2</f>
        <v>0</v>
      </c>
      <c r="G2" s="18">
        <f>AA4</f>
        <v>6</v>
      </c>
      <c r="H2" s="18">
        <f>AB4</f>
        <v>0</v>
      </c>
      <c r="I2" s="18">
        <f>AA6</f>
        <v>6</v>
      </c>
      <c r="J2" s="18">
        <f>AB6</f>
        <v>0</v>
      </c>
      <c r="K2" s="18"/>
      <c r="L2" s="18"/>
      <c r="M2" s="18"/>
      <c r="N2" s="18"/>
      <c r="O2" s="20">
        <f>E2+G2+I2-F2-H2-J2</f>
        <v>12</v>
      </c>
      <c r="P2" s="21"/>
      <c r="Q2" s="22">
        <f>Y2+Y4+Y6</f>
        <v>72</v>
      </c>
      <c r="R2" s="17">
        <f>Z2+Z4+Z6</f>
        <v>11</v>
      </c>
      <c r="S2" s="23">
        <f>Q2-R2</f>
        <v>61</v>
      </c>
      <c r="T2" s="62" t="s">
        <v>115</v>
      </c>
      <c r="U2" s="25" t="str">
        <f>C2</f>
        <v>ADANA TENİS DAĞ VE SP.</v>
      </c>
      <c r="V2" s="26" t="str">
        <f>C5</f>
        <v>BYE</v>
      </c>
      <c r="W2" s="27">
        <f>AC2</f>
        <v>0</v>
      </c>
      <c r="X2" s="19">
        <f>AD2</f>
        <v>0</v>
      </c>
      <c r="Y2" s="148"/>
      <c r="Z2" s="148"/>
      <c r="AA2" s="148"/>
      <c r="AB2" s="148"/>
      <c r="AC2" s="148"/>
      <c r="AD2" s="148"/>
      <c r="AF2" s="147">
        <f>IF(E2&gt;F2,1,0)</f>
        <v>0</v>
      </c>
      <c r="AG2" s="147">
        <f>IF(G2&gt;H2,1,0)</f>
        <v>1</v>
      </c>
      <c r="AH2" s="147">
        <f>IF(I2&gt;J2,1,0)</f>
        <v>1</v>
      </c>
      <c r="AI2" s="147">
        <f>IF(K2&gt;L2,1,0)</f>
        <v>0</v>
      </c>
      <c r="AJ2" s="147">
        <f>IF(M2&gt;N2,1,0)</f>
        <v>0</v>
      </c>
    </row>
    <row r="3" spans="1:36" ht="15" x14ac:dyDescent="0.2">
      <c r="A3" s="13" t="str">
        <f t="shared" ref="A3:A7" si="0">U3&amp;V3</f>
        <v>ADANA GENÇLİK SPORMKA SPORTS SPOR KUL</v>
      </c>
      <c r="B3" s="128">
        <v>2</v>
      </c>
      <c r="C3" s="14" t="s">
        <v>236</v>
      </c>
      <c r="D3" s="15">
        <f t="shared" ref="D3:D5" si="1">SUM(AF3:AJ3)</f>
        <v>1</v>
      </c>
      <c r="E3" s="16">
        <f>AA3</f>
        <v>6</v>
      </c>
      <c r="F3" s="17">
        <f>AB3</f>
        <v>0</v>
      </c>
      <c r="G3" s="18">
        <f>AA5</f>
        <v>0</v>
      </c>
      <c r="H3" s="18">
        <f>AB5</f>
        <v>0</v>
      </c>
      <c r="I3" s="18">
        <f>AB6</f>
        <v>0</v>
      </c>
      <c r="J3" s="18">
        <f>AA6</f>
        <v>6</v>
      </c>
      <c r="K3" s="18"/>
      <c r="L3" s="18"/>
      <c r="M3" s="18"/>
      <c r="N3" s="18"/>
      <c r="O3" s="20">
        <f t="shared" ref="O3:O5" si="2">E3+G3+I3-F3-H3-J3</f>
        <v>0</v>
      </c>
      <c r="P3" s="21"/>
      <c r="Q3" s="22">
        <f>Y3+Y5+Z6</f>
        <v>47</v>
      </c>
      <c r="R3" s="17">
        <f>Z3+Z5+Y6</f>
        <v>37</v>
      </c>
      <c r="S3" s="23">
        <f t="shared" ref="S3:S5" si="3">Q3-R3</f>
        <v>10</v>
      </c>
      <c r="T3" s="62" t="s">
        <v>114</v>
      </c>
      <c r="U3" s="25" t="str">
        <f>C3</f>
        <v>ADANA GENÇLİK SPOR</v>
      </c>
      <c r="V3" s="26" t="str">
        <f>C4</f>
        <v>MKA SPORTS SPOR KUL</v>
      </c>
      <c r="W3" s="27">
        <f t="shared" ref="W3:W7" si="4">AC3</f>
        <v>3</v>
      </c>
      <c r="X3" s="19">
        <f t="shared" ref="X3:X7" si="5">AD3</f>
        <v>0</v>
      </c>
      <c r="Y3" s="148">
        <f>VLOOKUP(A3,'Erkek Bireysel'!$B$4:$T$3001,14,FALSE)</f>
        <v>36</v>
      </c>
      <c r="Z3" s="148">
        <f>VLOOKUP(A3,'Erkek Bireysel'!$B$4:$T$3001,15,FALSE)</f>
        <v>1</v>
      </c>
      <c r="AA3" s="148">
        <f>VLOOKUP(A3,'Erkek Bireysel'!$B$4:$T$3001,16,FALSE)</f>
        <v>6</v>
      </c>
      <c r="AB3" s="148">
        <f>VLOOKUP(A3,'Erkek Bireysel'!$B$4:$T$3001,17,FALSE)</f>
        <v>0</v>
      </c>
      <c r="AC3" s="148">
        <f>VLOOKUP(A3,'Erkek Bireysel'!$B$4:$T$3001,18,FALSE)</f>
        <v>3</v>
      </c>
      <c r="AD3" s="148">
        <f>VLOOKUP(A3,'Erkek Bireysel'!$B$4:$T$3001,19,FALSE)</f>
        <v>0</v>
      </c>
      <c r="AF3" s="147">
        <f t="shared" ref="AF3:AF5" si="6">IF(E3&gt;F3,1,0)</f>
        <v>1</v>
      </c>
      <c r="AG3" s="147">
        <f t="shared" ref="AG3:AG5" si="7">IF(G3&gt;H3,1,0)</f>
        <v>0</v>
      </c>
      <c r="AH3" s="147">
        <f t="shared" ref="AH3:AH5" si="8">IF(I3&gt;J3,1,0)</f>
        <v>0</v>
      </c>
      <c r="AI3" s="147">
        <f t="shared" ref="AI3:AI5" si="9">IF(K3&gt;L3,1,0)</f>
        <v>0</v>
      </c>
      <c r="AJ3" s="147">
        <f t="shared" ref="AJ3:AJ5" si="10">IF(M3&gt;N3,1,0)</f>
        <v>0</v>
      </c>
    </row>
    <row r="4" spans="1:36" ht="15" x14ac:dyDescent="0.2">
      <c r="A4" s="13" t="str">
        <f t="shared" si="0"/>
        <v>ADANA TENİS DAĞ VE SP.MKA SPORTS SPOR KUL</v>
      </c>
      <c r="B4" s="128">
        <v>3</v>
      </c>
      <c r="C4" s="14" t="s">
        <v>237</v>
      </c>
      <c r="D4" s="15">
        <f t="shared" si="1"/>
        <v>0</v>
      </c>
      <c r="E4" s="16">
        <f>AB3</f>
        <v>0</v>
      </c>
      <c r="F4" s="17">
        <f>AA3</f>
        <v>6</v>
      </c>
      <c r="G4" s="18">
        <f>AB4</f>
        <v>0</v>
      </c>
      <c r="H4" s="18">
        <f>AA4</f>
        <v>6</v>
      </c>
      <c r="I4" s="18">
        <f>AA7</f>
        <v>0</v>
      </c>
      <c r="J4" s="18">
        <f>AB7</f>
        <v>0</v>
      </c>
      <c r="K4" s="18"/>
      <c r="L4" s="18"/>
      <c r="M4" s="18"/>
      <c r="N4" s="18"/>
      <c r="O4" s="20">
        <f t="shared" si="2"/>
        <v>-12</v>
      </c>
      <c r="P4" s="21"/>
      <c r="Q4" s="22">
        <f>Z3+Z4+Y7</f>
        <v>1</v>
      </c>
      <c r="R4" s="17">
        <f>Y3+Y4+Z7</f>
        <v>72</v>
      </c>
      <c r="S4" s="23">
        <f t="shared" si="3"/>
        <v>-71</v>
      </c>
      <c r="T4" s="62" t="s">
        <v>118</v>
      </c>
      <c r="U4" s="25" t="str">
        <f>C2</f>
        <v>ADANA TENİS DAĞ VE SP.</v>
      </c>
      <c r="V4" s="26" t="str">
        <f>C4</f>
        <v>MKA SPORTS SPOR KUL</v>
      </c>
      <c r="W4" s="27">
        <f t="shared" si="4"/>
        <v>3</v>
      </c>
      <c r="X4" s="19">
        <f t="shared" si="5"/>
        <v>0</v>
      </c>
      <c r="Y4" s="148">
        <f>VLOOKUP(A4,'Erkek Bireysel'!$B$4:$T$3001,14,FALSE)</f>
        <v>36</v>
      </c>
      <c r="Z4" s="148">
        <f>VLOOKUP(A4,'Erkek Bireysel'!$B$4:$T$3001,15,FALSE)</f>
        <v>0</v>
      </c>
      <c r="AA4" s="148">
        <f>VLOOKUP(A4,'Erkek Bireysel'!$B$4:$T$3001,16,FALSE)</f>
        <v>6</v>
      </c>
      <c r="AB4" s="148">
        <f>VLOOKUP(A4,'Erkek Bireysel'!$B$4:$T$3001,17,FALSE)</f>
        <v>0</v>
      </c>
      <c r="AC4" s="148">
        <f>VLOOKUP(A4,'Erkek Bireysel'!$B$4:$T$3001,18,FALSE)</f>
        <v>3</v>
      </c>
      <c r="AD4" s="148">
        <f>VLOOKUP(A4,'Erkek Bireysel'!$B$4:$T$3001,19,FALSE)</f>
        <v>0</v>
      </c>
      <c r="AF4" s="147">
        <f t="shared" si="6"/>
        <v>0</v>
      </c>
      <c r="AG4" s="147">
        <f t="shared" si="7"/>
        <v>0</v>
      </c>
      <c r="AH4" s="147">
        <f t="shared" si="8"/>
        <v>0</v>
      </c>
      <c r="AI4" s="147">
        <f t="shared" si="9"/>
        <v>0</v>
      </c>
      <c r="AJ4" s="147">
        <f t="shared" si="10"/>
        <v>0</v>
      </c>
    </row>
    <row r="5" spans="1:36" ht="15" x14ac:dyDescent="0.2">
      <c r="A5" s="13" t="str">
        <f t="shared" si="0"/>
        <v>ADANA GENÇLİK SPORBYE</v>
      </c>
      <c r="B5" s="128">
        <v>4</v>
      </c>
      <c r="C5" s="14" t="s">
        <v>127</v>
      </c>
      <c r="D5" s="15">
        <f t="shared" si="1"/>
        <v>0</v>
      </c>
      <c r="E5" s="16">
        <f>AB2</f>
        <v>0</v>
      </c>
      <c r="F5" s="17">
        <f>AA2</f>
        <v>0</v>
      </c>
      <c r="G5" s="18">
        <f>AB5</f>
        <v>0</v>
      </c>
      <c r="H5" s="18">
        <f>AA5</f>
        <v>0</v>
      </c>
      <c r="I5" s="18">
        <f>AB7</f>
        <v>0</v>
      </c>
      <c r="J5" s="18">
        <f>AA7</f>
        <v>0</v>
      </c>
      <c r="K5" s="18"/>
      <c r="L5" s="18"/>
      <c r="M5" s="18"/>
      <c r="N5" s="18"/>
      <c r="O5" s="20">
        <f t="shared" si="2"/>
        <v>0</v>
      </c>
      <c r="P5" s="21"/>
      <c r="Q5" s="22">
        <f>Z2+Z5+Z7</f>
        <v>0</v>
      </c>
      <c r="R5" s="17">
        <f>Y2+Y5+Y7</f>
        <v>0</v>
      </c>
      <c r="S5" s="23">
        <f t="shared" si="3"/>
        <v>0</v>
      </c>
      <c r="T5" s="62" t="s">
        <v>126</v>
      </c>
      <c r="U5" s="25" t="str">
        <f>C3</f>
        <v>ADANA GENÇLİK SPOR</v>
      </c>
      <c r="V5" s="26" t="str">
        <f>C5</f>
        <v>BYE</v>
      </c>
      <c r="W5" s="27">
        <f t="shared" si="4"/>
        <v>0</v>
      </c>
      <c r="X5" s="19">
        <f t="shared" si="5"/>
        <v>0</v>
      </c>
      <c r="Y5" s="148"/>
      <c r="Z5" s="148"/>
      <c r="AA5" s="148"/>
      <c r="AB5" s="148"/>
      <c r="AC5" s="148"/>
      <c r="AD5" s="148"/>
      <c r="AF5" s="147">
        <f t="shared" si="6"/>
        <v>0</v>
      </c>
      <c r="AG5" s="147">
        <f t="shared" si="7"/>
        <v>0</v>
      </c>
      <c r="AH5" s="147">
        <f t="shared" si="8"/>
        <v>0</v>
      </c>
      <c r="AI5" s="147">
        <f t="shared" si="9"/>
        <v>0</v>
      </c>
      <c r="AJ5" s="147">
        <f t="shared" si="10"/>
        <v>0</v>
      </c>
    </row>
    <row r="6" spans="1:36" ht="15" x14ac:dyDescent="0.2">
      <c r="A6" s="13" t="str">
        <f t="shared" si="0"/>
        <v>ADANA TENİS DAĞ VE SP.ADANA GENÇLİK SPOR</v>
      </c>
      <c r="B6" s="128"/>
      <c r="C6" s="14"/>
      <c r="D6" s="15"/>
      <c r="E6" s="16"/>
      <c r="F6" s="17"/>
      <c r="G6" s="18"/>
      <c r="H6" s="18"/>
      <c r="I6" s="18"/>
      <c r="J6" s="18"/>
      <c r="K6" s="18"/>
      <c r="L6" s="18"/>
      <c r="M6" s="18"/>
      <c r="N6" s="18"/>
      <c r="O6" s="20"/>
      <c r="P6" s="31"/>
      <c r="Q6" s="22"/>
      <c r="R6" s="17"/>
      <c r="S6" s="23"/>
      <c r="T6" s="62" t="s">
        <v>121</v>
      </c>
      <c r="U6" s="25" t="str">
        <f>C2</f>
        <v>ADANA TENİS DAĞ VE SP.</v>
      </c>
      <c r="V6" s="26" t="str">
        <f>C3</f>
        <v>ADANA GENÇLİK SPOR</v>
      </c>
      <c r="W6" s="27">
        <f t="shared" si="4"/>
        <v>3</v>
      </c>
      <c r="X6" s="19">
        <f t="shared" si="5"/>
        <v>0</v>
      </c>
      <c r="Y6" s="148">
        <f>VLOOKUP(A6,'Erkek Bireysel'!$B$4:$T$3001,14,FALSE)</f>
        <v>36</v>
      </c>
      <c r="Z6" s="148">
        <f>VLOOKUP(A6,'Erkek Bireysel'!$B$4:$T$3001,15,FALSE)</f>
        <v>11</v>
      </c>
      <c r="AA6" s="148">
        <f>VLOOKUP(A6,'Erkek Bireysel'!$B$4:$T$3001,16,FALSE)</f>
        <v>6</v>
      </c>
      <c r="AB6" s="148">
        <f>VLOOKUP(A6,'Erkek Bireysel'!$B$4:$T$3001,17,FALSE)</f>
        <v>0</v>
      </c>
      <c r="AC6" s="148">
        <f>VLOOKUP(A6,'Erkek Bireysel'!$B$4:$T$3001,18,FALSE)</f>
        <v>3</v>
      </c>
      <c r="AD6" s="148">
        <f>VLOOKUP(A6,'Erkek Bireysel'!$B$4:$T$3001,19,FALSE)</f>
        <v>0</v>
      </c>
    </row>
    <row r="7" spans="1:36" ht="15.75" thickBot="1" x14ac:dyDescent="0.25">
      <c r="A7" s="13" t="str">
        <f t="shared" si="0"/>
        <v>MKA SPORTS SPOR KULBYE</v>
      </c>
      <c r="B7" s="132"/>
      <c r="C7" s="63"/>
      <c r="D7" s="64"/>
      <c r="E7" s="65"/>
      <c r="F7" s="66"/>
      <c r="G7" s="67"/>
      <c r="H7" s="67"/>
      <c r="I7" s="67"/>
      <c r="J7" s="67"/>
      <c r="K7" s="67"/>
      <c r="L7" s="67"/>
      <c r="M7" s="67"/>
      <c r="N7" s="67"/>
      <c r="O7" s="68"/>
      <c r="P7" s="69"/>
      <c r="Q7" s="70"/>
      <c r="R7" s="66"/>
      <c r="S7" s="71"/>
      <c r="T7" s="72" t="s">
        <v>111</v>
      </c>
      <c r="U7" s="73" t="str">
        <f>C4</f>
        <v>MKA SPORTS SPOR KUL</v>
      </c>
      <c r="V7" s="74" t="str">
        <f>C5</f>
        <v>BYE</v>
      </c>
      <c r="W7" s="58">
        <f t="shared" si="4"/>
        <v>0</v>
      </c>
      <c r="X7" s="59">
        <f t="shared" si="5"/>
        <v>0</v>
      </c>
      <c r="Y7" s="148"/>
      <c r="Z7" s="148"/>
      <c r="AA7" s="148"/>
      <c r="AB7" s="148"/>
      <c r="AC7" s="148"/>
      <c r="AD7" s="148"/>
    </row>
    <row r="8" spans="1:36" ht="15" thickBot="1" x14ac:dyDescent="0.25">
      <c r="E8" s="13">
        <f>E7+E6+E5+E4+E3+E2+G7+G6+G5+G4+G3+G2+I7+I6+I5+I4+I3+I2+K7+K6+K5+K4+K3+K2+M7+M6+M5+M4+M3+M2</f>
        <v>18</v>
      </c>
      <c r="H8" s="13">
        <f>F7+F6+F5+F4+F3+F2+H7+H6+H5+H4+H3+H2+J7+J6+J5+J4+J3+J2+L7+L6+L5+L4+L3+L2+N7+N6+N5+N4+N3+N2</f>
        <v>18</v>
      </c>
      <c r="O8" s="13">
        <f>SUM(O2:O7)</f>
        <v>0</v>
      </c>
      <c r="Q8" s="13">
        <f>SUM(Q2:Q7)</f>
        <v>120</v>
      </c>
      <c r="R8" s="13">
        <f>SUM(R2:R7)</f>
        <v>120</v>
      </c>
      <c r="S8" s="13">
        <f>SUM(S2:S7)</f>
        <v>0</v>
      </c>
    </row>
    <row r="9" spans="1:36" ht="78.599999999999994" customHeight="1" thickTop="1" x14ac:dyDescent="0.2">
      <c r="B9" s="76" t="s">
        <v>45</v>
      </c>
      <c r="C9" s="6" t="s">
        <v>85</v>
      </c>
      <c r="D9" s="7" t="s">
        <v>98</v>
      </c>
      <c r="E9" s="8" t="s">
        <v>99</v>
      </c>
      <c r="F9" s="9" t="s">
        <v>100</v>
      </c>
      <c r="G9" s="8" t="s">
        <v>99</v>
      </c>
      <c r="H9" s="9" t="s">
        <v>100</v>
      </c>
      <c r="I9" s="8" t="s">
        <v>99</v>
      </c>
      <c r="J9" s="9" t="s">
        <v>100</v>
      </c>
      <c r="K9" s="8" t="s">
        <v>99</v>
      </c>
      <c r="L9" s="9" t="s">
        <v>100</v>
      </c>
      <c r="M9" s="8" t="s">
        <v>99</v>
      </c>
      <c r="N9" s="9" t="s">
        <v>100</v>
      </c>
      <c r="O9" s="61" t="s">
        <v>101</v>
      </c>
      <c r="P9" s="10" t="s">
        <v>102</v>
      </c>
      <c r="Q9" s="8" t="s">
        <v>103</v>
      </c>
      <c r="R9" s="9" t="s">
        <v>104</v>
      </c>
      <c r="S9" s="11" t="s">
        <v>105</v>
      </c>
      <c r="T9" s="12" t="s">
        <v>106</v>
      </c>
      <c r="U9" s="398" t="s">
        <v>107</v>
      </c>
      <c r="V9" s="399"/>
      <c r="W9" s="400" t="s">
        <v>108</v>
      </c>
      <c r="X9" s="401"/>
      <c r="Y9" s="144" t="s">
        <v>124</v>
      </c>
      <c r="Z9" s="145" t="s">
        <v>124</v>
      </c>
      <c r="AA9" s="145" t="s">
        <v>125</v>
      </c>
      <c r="AB9" s="145" t="s">
        <v>125</v>
      </c>
    </row>
    <row r="10" spans="1:36" ht="12.75" customHeight="1" x14ac:dyDescent="0.2">
      <c r="A10" s="13" t="str">
        <f>U10&amp;V10</f>
        <v>ADANA TENİS DAĞ VE SP.BYE</v>
      </c>
      <c r="B10" s="128">
        <v>1</v>
      </c>
      <c r="C10" s="14" t="s">
        <v>235</v>
      </c>
      <c r="D10" s="15">
        <f>SUM(AF10:AJ10)</f>
        <v>2</v>
      </c>
      <c r="E10" s="16">
        <f>AA10</f>
        <v>0</v>
      </c>
      <c r="F10" s="17">
        <f>AB10</f>
        <v>0</v>
      </c>
      <c r="G10" s="18">
        <f>AA12</f>
        <v>6</v>
      </c>
      <c r="H10" s="18">
        <f>AB12</f>
        <v>0</v>
      </c>
      <c r="I10" s="18">
        <f>AA14</f>
        <v>6</v>
      </c>
      <c r="J10" s="18">
        <f>AB14</f>
        <v>0</v>
      </c>
      <c r="K10" s="18"/>
      <c r="L10" s="18"/>
      <c r="M10" s="18"/>
      <c r="N10" s="18"/>
      <c r="O10" s="20">
        <f>E10+G10+I10-F10-H10-J10</f>
        <v>12</v>
      </c>
      <c r="P10" s="21"/>
      <c r="Q10" s="22">
        <f>Y10+Y12+Y14</f>
        <v>72</v>
      </c>
      <c r="R10" s="17">
        <f>Z10+Z12+Z14</f>
        <v>13</v>
      </c>
      <c r="S10" s="23">
        <f>Q10-R10</f>
        <v>59</v>
      </c>
      <c r="T10" s="62" t="s">
        <v>115</v>
      </c>
      <c r="U10" s="25" t="str">
        <f>C10</f>
        <v>ADANA TENİS DAĞ VE SP.</v>
      </c>
      <c r="V10" s="26" t="str">
        <f>C13</f>
        <v>BYE</v>
      </c>
      <c r="W10" s="27">
        <f>AC10</f>
        <v>0</v>
      </c>
      <c r="X10" s="19">
        <f>AD10</f>
        <v>0</v>
      </c>
      <c r="Y10" s="148"/>
      <c r="AF10" s="147">
        <f>IF(E10&gt;F10,1,0)</f>
        <v>0</v>
      </c>
      <c r="AG10" s="147">
        <f>IF(G10&gt;H10,1,0)</f>
        <v>1</v>
      </c>
      <c r="AH10" s="147">
        <f>IF(I10&gt;J10,1,0)</f>
        <v>1</v>
      </c>
      <c r="AI10" s="147">
        <f>IF(K10&gt;L10,1,0)</f>
        <v>0</v>
      </c>
      <c r="AJ10" s="147">
        <f>IF(M10&gt;N10,1,0)</f>
        <v>0</v>
      </c>
    </row>
    <row r="11" spans="1:36" ht="15" x14ac:dyDescent="0.2">
      <c r="A11" s="13" t="str">
        <f t="shared" ref="A11:A15" si="11">U11&amp;V11</f>
        <v>ADANA GENÇLİK SPORMKA SPORTS SPOR KUL</v>
      </c>
      <c r="B11" s="128">
        <v>2</v>
      </c>
      <c r="C11" s="14" t="s">
        <v>236</v>
      </c>
      <c r="D11" s="15">
        <f t="shared" ref="D11:D13" si="12">SUM(AF11:AJ11)</f>
        <v>1</v>
      </c>
      <c r="E11" s="16">
        <f>AA11</f>
        <v>6</v>
      </c>
      <c r="F11" s="17">
        <f>AB11</f>
        <v>0</v>
      </c>
      <c r="G11" s="18">
        <f>AA13</f>
        <v>0</v>
      </c>
      <c r="H11" s="18">
        <f>AB13</f>
        <v>0</v>
      </c>
      <c r="I11" s="18">
        <f>AB14</f>
        <v>0</v>
      </c>
      <c r="J11" s="18">
        <f>AA14</f>
        <v>6</v>
      </c>
      <c r="K11" s="18"/>
      <c r="L11" s="18"/>
      <c r="M11" s="18"/>
      <c r="N11" s="18"/>
      <c r="O11" s="20">
        <f t="shared" ref="O11:O13" si="13">E11+G11+I11-F11-H11-J11</f>
        <v>0</v>
      </c>
      <c r="P11" s="21"/>
      <c r="Q11" s="22">
        <f>Y11+Y13+Z14</f>
        <v>48</v>
      </c>
      <c r="R11" s="17">
        <f>Z11+Z13+Y14</f>
        <v>46</v>
      </c>
      <c r="S11" s="23">
        <f t="shared" ref="S11:S13" si="14">Q11-R11</f>
        <v>2</v>
      </c>
      <c r="T11" s="62" t="s">
        <v>114</v>
      </c>
      <c r="U11" s="25" t="str">
        <f>C11</f>
        <v>ADANA GENÇLİK SPOR</v>
      </c>
      <c r="V11" s="26" t="str">
        <f>C12</f>
        <v>MKA SPORTS SPOR KUL</v>
      </c>
      <c r="W11" s="27">
        <f t="shared" ref="W11:W15" si="15">AC11</f>
        <v>3</v>
      </c>
      <c r="X11" s="19">
        <f t="shared" ref="X11:X15" si="16">AD11</f>
        <v>0</v>
      </c>
      <c r="Y11" s="148">
        <f>VLOOKUP(A11,'Kadın Bireysel'!$B$4:$T$3000,14,FALSE)</f>
        <v>36</v>
      </c>
      <c r="Z11" s="148">
        <f>VLOOKUP(A11,'Kadın Bireysel'!$B$4:$T$3000,15,FALSE)</f>
        <v>10</v>
      </c>
      <c r="AA11" s="148">
        <f>VLOOKUP(A11,'Kadın Bireysel'!$B$4:$T$3000,16,FALSE)</f>
        <v>6</v>
      </c>
      <c r="AB11" s="148">
        <f>VLOOKUP(A11,'Kadın Bireysel'!$B$4:$T$3000,17,FALSE)</f>
        <v>0</v>
      </c>
      <c r="AC11" s="148">
        <f>VLOOKUP(A11,'Kadın Bireysel'!$B$4:$T$3000,18,FALSE)</f>
        <v>3</v>
      </c>
      <c r="AD11" s="148">
        <f>VLOOKUP(A11,'Kadın Bireysel'!$B$4:$T$3000,19,FALSE)</f>
        <v>0</v>
      </c>
      <c r="AF11" s="147">
        <f t="shared" ref="AF11:AF13" si="17">IF(E11&gt;F11,1,0)</f>
        <v>1</v>
      </c>
      <c r="AG11" s="147">
        <f t="shared" ref="AG11:AG13" si="18">IF(G11&gt;H11,1,0)</f>
        <v>0</v>
      </c>
      <c r="AH11" s="147">
        <f t="shared" ref="AH11:AH13" si="19">IF(I11&gt;J11,1,0)</f>
        <v>0</v>
      </c>
      <c r="AI11" s="147">
        <f t="shared" ref="AI11:AI13" si="20">IF(K11&gt;L11,1,0)</f>
        <v>0</v>
      </c>
      <c r="AJ11" s="147">
        <f t="shared" ref="AJ11:AJ13" si="21">IF(M11&gt;N11,1,0)</f>
        <v>0</v>
      </c>
    </row>
    <row r="12" spans="1:36" ht="15" x14ac:dyDescent="0.2">
      <c r="A12" s="13" t="str">
        <f t="shared" si="11"/>
        <v>ADANA TENİS DAĞ VE SP.MKA SPORTS SPOR KUL</v>
      </c>
      <c r="B12" s="128">
        <v>3</v>
      </c>
      <c r="C12" s="14" t="s">
        <v>237</v>
      </c>
      <c r="D12" s="15">
        <f t="shared" si="12"/>
        <v>0</v>
      </c>
      <c r="E12" s="16">
        <f>AB11</f>
        <v>0</v>
      </c>
      <c r="F12" s="17">
        <f>AA11</f>
        <v>6</v>
      </c>
      <c r="G12" s="18">
        <f>AB12</f>
        <v>0</v>
      </c>
      <c r="H12" s="18">
        <f>AA12</f>
        <v>6</v>
      </c>
      <c r="I12" s="18">
        <f>AA15</f>
        <v>0</v>
      </c>
      <c r="J12" s="18">
        <f>AB15</f>
        <v>0</v>
      </c>
      <c r="K12" s="18"/>
      <c r="L12" s="18"/>
      <c r="M12" s="18"/>
      <c r="N12" s="18"/>
      <c r="O12" s="20">
        <f t="shared" si="13"/>
        <v>-12</v>
      </c>
      <c r="P12" s="21"/>
      <c r="Q12" s="22">
        <f>Z11+Z12+Y15</f>
        <v>11</v>
      </c>
      <c r="R12" s="17">
        <f>Y11+Y12+Z15</f>
        <v>72</v>
      </c>
      <c r="S12" s="23">
        <f t="shared" si="14"/>
        <v>-61</v>
      </c>
      <c r="T12" s="62" t="s">
        <v>118</v>
      </c>
      <c r="U12" s="25" t="str">
        <f>C10</f>
        <v>ADANA TENİS DAĞ VE SP.</v>
      </c>
      <c r="V12" s="26" t="str">
        <f>C12</f>
        <v>MKA SPORTS SPOR KUL</v>
      </c>
      <c r="W12" s="27">
        <f t="shared" si="15"/>
        <v>3</v>
      </c>
      <c r="X12" s="19">
        <f t="shared" si="16"/>
        <v>0</v>
      </c>
      <c r="Y12" s="148">
        <f>VLOOKUP(A12,'Kadın Bireysel'!$B$4:$T$3000,14,FALSE)</f>
        <v>36</v>
      </c>
      <c r="Z12" s="148">
        <f>VLOOKUP(A12,'Kadın Bireysel'!$B$4:$T$3000,15,FALSE)</f>
        <v>1</v>
      </c>
      <c r="AA12" s="148">
        <f>VLOOKUP(A12,'Kadın Bireysel'!$B$4:$T$3000,16,FALSE)</f>
        <v>6</v>
      </c>
      <c r="AB12" s="148">
        <f>VLOOKUP(A12,'Kadın Bireysel'!$B$4:$T$3000,17,FALSE)</f>
        <v>0</v>
      </c>
      <c r="AC12" s="148">
        <f>VLOOKUP(A12,'Kadın Bireysel'!$B$4:$T$3000,18,FALSE)</f>
        <v>3</v>
      </c>
      <c r="AD12" s="148">
        <f>VLOOKUP(A12,'Kadın Bireysel'!$B$4:$T$3000,19,FALSE)</f>
        <v>0</v>
      </c>
      <c r="AF12" s="147">
        <f t="shared" si="17"/>
        <v>0</v>
      </c>
      <c r="AG12" s="147">
        <f t="shared" si="18"/>
        <v>0</v>
      </c>
      <c r="AH12" s="147">
        <f t="shared" si="19"/>
        <v>0</v>
      </c>
      <c r="AI12" s="147">
        <f t="shared" si="20"/>
        <v>0</v>
      </c>
      <c r="AJ12" s="147">
        <f t="shared" si="21"/>
        <v>0</v>
      </c>
    </row>
    <row r="13" spans="1:36" ht="15" x14ac:dyDescent="0.2">
      <c r="A13" s="13" t="str">
        <f t="shared" si="11"/>
        <v>ADANA GENÇLİK SPORBYE</v>
      </c>
      <c r="B13" s="128">
        <v>4</v>
      </c>
      <c r="C13" s="14" t="s">
        <v>127</v>
      </c>
      <c r="D13" s="15">
        <f t="shared" si="12"/>
        <v>0</v>
      </c>
      <c r="E13" s="16">
        <f>AB10</f>
        <v>0</v>
      </c>
      <c r="F13" s="17">
        <f>AA10</f>
        <v>0</v>
      </c>
      <c r="G13" s="18">
        <f>AB13</f>
        <v>0</v>
      </c>
      <c r="H13" s="18">
        <f>AA13</f>
        <v>0</v>
      </c>
      <c r="I13" s="18">
        <f>AB15</f>
        <v>0</v>
      </c>
      <c r="J13" s="18">
        <f>AA15</f>
        <v>0</v>
      </c>
      <c r="K13" s="18"/>
      <c r="L13" s="18"/>
      <c r="M13" s="18"/>
      <c r="N13" s="18"/>
      <c r="O13" s="20">
        <f t="shared" si="13"/>
        <v>0</v>
      </c>
      <c r="P13" s="21"/>
      <c r="Q13" s="22">
        <f>Z10+Z13+Z15</f>
        <v>0</v>
      </c>
      <c r="R13" s="17">
        <f>Y10+Y13+Y15</f>
        <v>0</v>
      </c>
      <c r="S13" s="23">
        <f t="shared" si="14"/>
        <v>0</v>
      </c>
      <c r="T13" s="62" t="s">
        <v>126</v>
      </c>
      <c r="U13" s="25" t="str">
        <f>C11</f>
        <v>ADANA GENÇLİK SPOR</v>
      </c>
      <c r="V13" s="26" t="str">
        <f>C13</f>
        <v>BYE</v>
      </c>
      <c r="W13" s="27">
        <f t="shared" si="15"/>
        <v>0</v>
      </c>
      <c r="X13" s="19">
        <f t="shared" si="16"/>
        <v>0</v>
      </c>
      <c r="Y13" s="148"/>
      <c r="AF13" s="147">
        <f t="shared" si="17"/>
        <v>0</v>
      </c>
      <c r="AG13" s="147">
        <f t="shared" si="18"/>
        <v>0</v>
      </c>
      <c r="AH13" s="147">
        <f t="shared" si="19"/>
        <v>0</v>
      </c>
      <c r="AI13" s="147">
        <f t="shared" si="20"/>
        <v>0</v>
      </c>
      <c r="AJ13" s="147">
        <f t="shared" si="21"/>
        <v>0</v>
      </c>
    </row>
    <row r="14" spans="1:36" ht="15" x14ac:dyDescent="0.2">
      <c r="A14" s="13" t="str">
        <f t="shared" si="11"/>
        <v>ADANA TENİS DAĞ VE SP.ADANA GENÇLİK SPOR</v>
      </c>
      <c r="B14" s="128"/>
      <c r="C14" s="14"/>
      <c r="D14" s="15"/>
      <c r="E14" s="16"/>
      <c r="F14" s="17"/>
      <c r="G14" s="18"/>
      <c r="H14" s="18"/>
      <c r="I14" s="18"/>
      <c r="J14" s="18"/>
      <c r="K14" s="18"/>
      <c r="L14" s="18"/>
      <c r="M14" s="18"/>
      <c r="N14" s="18"/>
      <c r="O14" s="20"/>
      <c r="P14" s="31"/>
      <c r="Q14" s="22"/>
      <c r="R14" s="17"/>
      <c r="S14" s="23"/>
      <c r="T14" s="62" t="s">
        <v>121</v>
      </c>
      <c r="U14" s="25" t="str">
        <f>C10</f>
        <v>ADANA TENİS DAĞ VE SP.</v>
      </c>
      <c r="V14" s="26" t="str">
        <f>C11</f>
        <v>ADANA GENÇLİK SPOR</v>
      </c>
      <c r="W14" s="27">
        <f t="shared" si="15"/>
        <v>3</v>
      </c>
      <c r="X14" s="19">
        <f t="shared" si="16"/>
        <v>0</v>
      </c>
      <c r="Y14" s="148">
        <f>VLOOKUP(A14,'Kadın Bireysel'!$B$4:$T$3000,14,FALSE)</f>
        <v>36</v>
      </c>
      <c r="Z14" s="148">
        <f>VLOOKUP(A14,'Kadın Bireysel'!$B$4:$T$3000,15,FALSE)</f>
        <v>12</v>
      </c>
      <c r="AA14" s="148">
        <f>VLOOKUP(A14,'Kadın Bireysel'!$B$4:$T$3000,16,FALSE)</f>
        <v>6</v>
      </c>
      <c r="AB14" s="148">
        <f>VLOOKUP(A14,'Kadın Bireysel'!$B$4:$T$3000,17,FALSE)</f>
        <v>0</v>
      </c>
      <c r="AC14" s="148">
        <f>VLOOKUP(A14,'Kadın Bireysel'!$B$4:$T$3000,18,FALSE)</f>
        <v>3</v>
      </c>
      <c r="AD14" s="148">
        <f>VLOOKUP(A14,'Kadın Bireysel'!$B$4:$T$3000,19,FALSE)</f>
        <v>0</v>
      </c>
    </row>
    <row r="15" spans="1:36" ht="15.75" thickBot="1" x14ac:dyDescent="0.25">
      <c r="A15" s="13" t="str">
        <f t="shared" si="11"/>
        <v>MKA SPORTS SPOR KULBYE</v>
      </c>
      <c r="B15" s="132"/>
      <c r="C15" s="63"/>
      <c r="D15" s="64"/>
      <c r="E15" s="65"/>
      <c r="F15" s="66"/>
      <c r="G15" s="67"/>
      <c r="H15" s="67"/>
      <c r="I15" s="67"/>
      <c r="J15" s="67"/>
      <c r="K15" s="67"/>
      <c r="L15" s="67"/>
      <c r="M15" s="67"/>
      <c r="N15" s="67"/>
      <c r="O15" s="68"/>
      <c r="P15" s="69"/>
      <c r="Q15" s="70"/>
      <c r="R15" s="66"/>
      <c r="S15" s="71"/>
      <c r="T15" s="72" t="s">
        <v>111</v>
      </c>
      <c r="U15" s="73" t="str">
        <f>C12</f>
        <v>MKA SPORTS SPOR KUL</v>
      </c>
      <c r="V15" s="74" t="str">
        <f>C13</f>
        <v>BYE</v>
      </c>
      <c r="W15" s="58">
        <f t="shared" si="15"/>
        <v>0</v>
      </c>
      <c r="X15" s="59">
        <f t="shared" si="16"/>
        <v>0</v>
      </c>
      <c r="Y15" s="148"/>
    </row>
    <row r="16" spans="1:36" x14ac:dyDescent="0.2">
      <c r="E16" s="13">
        <f>E13+E12+E11+E10+G13+G12+G11+G10+I13+I12+I11+I10</f>
        <v>18</v>
      </c>
      <c r="H16" s="13">
        <f>F13+F12+F11+F10+H13+H12+H11+H10+J13+J12+J11+J10</f>
        <v>18</v>
      </c>
      <c r="O16" s="13">
        <f>O10+O11+O12+O13</f>
        <v>0</v>
      </c>
      <c r="Q16" s="13">
        <f>Q10+Q11+Q12+Q13</f>
        <v>131</v>
      </c>
      <c r="R16" s="13">
        <f>R10+R11+R12+R13</f>
        <v>131</v>
      </c>
      <c r="S16" s="13">
        <f>S13+S12+S11+S10</f>
        <v>0</v>
      </c>
    </row>
    <row r="17" spans="1:36" ht="15" thickBot="1" x14ac:dyDescent="0.25"/>
    <row r="18" spans="1:36" ht="57" customHeight="1" thickTop="1" x14ac:dyDescent="0.2">
      <c r="B18" s="76" t="s">
        <v>55</v>
      </c>
      <c r="C18" s="6" t="s">
        <v>84</v>
      </c>
      <c r="D18" s="7" t="s">
        <v>98</v>
      </c>
      <c r="E18" s="8" t="s">
        <v>99</v>
      </c>
      <c r="F18" s="9" t="s">
        <v>100</v>
      </c>
      <c r="G18" s="8" t="s">
        <v>99</v>
      </c>
      <c r="H18" s="9" t="s">
        <v>100</v>
      </c>
      <c r="I18" s="8" t="s">
        <v>99</v>
      </c>
      <c r="J18" s="9" t="s">
        <v>100</v>
      </c>
      <c r="K18" s="8" t="s">
        <v>99</v>
      </c>
      <c r="L18" s="9" t="s">
        <v>100</v>
      </c>
      <c r="M18" s="8" t="s">
        <v>99</v>
      </c>
      <c r="N18" s="9" t="s">
        <v>100</v>
      </c>
      <c r="O18" s="61" t="s">
        <v>101</v>
      </c>
      <c r="P18" s="10" t="s">
        <v>102</v>
      </c>
      <c r="Q18" s="8" t="s">
        <v>103</v>
      </c>
      <c r="R18" s="9" t="s">
        <v>104</v>
      </c>
      <c r="S18" s="11" t="s">
        <v>105</v>
      </c>
      <c r="T18" s="12" t="s">
        <v>106</v>
      </c>
      <c r="U18" s="398" t="s">
        <v>107</v>
      </c>
      <c r="V18" s="399"/>
      <c r="W18" s="400" t="s">
        <v>108</v>
      </c>
      <c r="X18" s="401"/>
      <c r="Y18" s="144" t="s">
        <v>124</v>
      </c>
      <c r="Z18" s="145" t="s">
        <v>124</v>
      </c>
      <c r="AA18" s="145" t="s">
        <v>125</v>
      </c>
      <c r="AB18" s="145" t="s">
        <v>125</v>
      </c>
    </row>
    <row r="19" spans="1:36" ht="12.75" customHeight="1" x14ac:dyDescent="0.2">
      <c r="A19" s="13" t="str">
        <f>U19&amp;V19</f>
        <v>MEGASARAY SPOR KULÜBÜBYE</v>
      </c>
      <c r="B19" s="128">
        <v>1</v>
      </c>
      <c r="C19" s="14" t="s">
        <v>156</v>
      </c>
      <c r="D19" s="15">
        <f>SUM(AF19:AJ19)</f>
        <v>2</v>
      </c>
      <c r="E19" s="16">
        <f>AA19</f>
        <v>0</v>
      </c>
      <c r="F19" s="17">
        <f>AB19</f>
        <v>0</v>
      </c>
      <c r="G19" s="18">
        <f>AA21</f>
        <v>6</v>
      </c>
      <c r="H19" s="18">
        <f>AB21</f>
        <v>0</v>
      </c>
      <c r="I19" s="18">
        <f>AA23</f>
        <v>4</v>
      </c>
      <c r="J19" s="18">
        <f>AB23</f>
        <v>2</v>
      </c>
      <c r="K19" s="18"/>
      <c r="L19" s="18"/>
      <c r="M19" s="18"/>
      <c r="N19" s="18"/>
      <c r="O19" s="20">
        <f>E19+G19+I19-F19-H19-J19</f>
        <v>8</v>
      </c>
      <c r="P19" s="21"/>
      <c r="Q19" s="22">
        <f>Y19+Y21+Y23</f>
        <v>62</v>
      </c>
      <c r="R19" s="17">
        <f>Z19+Z21+Z23</f>
        <v>34</v>
      </c>
      <c r="S19" s="23">
        <f>Q19-R19</f>
        <v>28</v>
      </c>
      <c r="T19" s="62" t="s">
        <v>115</v>
      </c>
      <c r="U19" s="25" t="str">
        <f>C19</f>
        <v>MEGASARAY SPOR KULÜBÜ</v>
      </c>
      <c r="V19" s="26" t="str">
        <f>C22</f>
        <v>BYE</v>
      </c>
      <c r="W19" s="27">
        <f>AC19</f>
        <v>0</v>
      </c>
      <c r="X19" s="19">
        <f>AD19</f>
        <v>0</v>
      </c>
      <c r="Y19" s="148"/>
      <c r="Z19" s="148"/>
      <c r="AA19" s="148"/>
      <c r="AB19" s="148"/>
      <c r="AC19" s="148"/>
      <c r="AD19" s="148"/>
      <c r="AF19" s="147">
        <f>IF(E19&gt;F19,1,0)</f>
        <v>0</v>
      </c>
      <c r="AG19" s="147">
        <f>IF(G19&gt;H19,1,0)</f>
        <v>1</v>
      </c>
      <c r="AH19" s="147">
        <f>IF(I19&gt;J19,1,0)</f>
        <v>1</v>
      </c>
      <c r="AI19" s="147">
        <f>IF(K19&gt;L19,1,0)</f>
        <v>0</v>
      </c>
      <c r="AJ19" s="147">
        <f>IF(M19&gt;N19,1,0)</f>
        <v>0</v>
      </c>
    </row>
    <row r="20" spans="1:36" ht="15" x14ac:dyDescent="0.2">
      <c r="A20" s="13" t="str">
        <f t="shared" ref="A20:A24" si="22">U20&amp;V20</f>
        <v xml:space="preserve">ZİRVE TENİS EĞİTİM ANTALYA TENİS İHTİSAS </v>
      </c>
      <c r="B20" s="128">
        <v>2</v>
      </c>
      <c r="C20" s="14" t="s">
        <v>238</v>
      </c>
      <c r="D20" s="15">
        <f t="shared" ref="D20:D22" si="23">SUM(AF20:AJ20)</f>
        <v>0</v>
      </c>
      <c r="E20" s="16">
        <f>AA20</f>
        <v>0</v>
      </c>
      <c r="F20" s="17">
        <f>AB20</f>
        <v>6</v>
      </c>
      <c r="G20" s="18">
        <f>AA22</f>
        <v>0</v>
      </c>
      <c r="H20" s="18">
        <f>AB22</f>
        <v>0</v>
      </c>
      <c r="I20" s="18">
        <f>AB23</f>
        <v>2</v>
      </c>
      <c r="J20" s="18">
        <f>AA23</f>
        <v>4</v>
      </c>
      <c r="K20" s="18"/>
      <c r="L20" s="18"/>
      <c r="M20" s="18"/>
      <c r="N20" s="18"/>
      <c r="O20" s="20">
        <f t="shared" ref="O20:O22" si="24">E20+G20+I20-F20-H20-J20</f>
        <v>-8</v>
      </c>
      <c r="P20" s="21"/>
      <c r="Q20" s="22">
        <f>Y20+Y22+Z23</f>
        <v>13</v>
      </c>
      <c r="R20" s="17">
        <f>Z20+Z22+Y23</f>
        <v>60</v>
      </c>
      <c r="S20" s="23">
        <f t="shared" ref="S20:S22" si="25">Q20-R20</f>
        <v>-47</v>
      </c>
      <c r="T20" s="62" t="s">
        <v>114</v>
      </c>
      <c r="U20" s="25" t="str">
        <f>C20</f>
        <v xml:space="preserve">ZİRVE TENİS EĞİTİM </v>
      </c>
      <c r="V20" s="26" t="str">
        <f>C21</f>
        <v xml:space="preserve">ANTALYA TENİS İHTİSAS </v>
      </c>
      <c r="W20" s="27">
        <f t="shared" ref="W20:W24" si="26">AC20</f>
        <v>0</v>
      </c>
      <c r="X20" s="19">
        <f t="shared" ref="X20:X24" si="27">AD20</f>
        <v>3</v>
      </c>
      <c r="Y20" s="148">
        <f>VLOOKUP(A20,'Erkek Bireysel'!$B$4:$T$3001,14,FALSE)</f>
        <v>0</v>
      </c>
      <c r="Z20" s="148">
        <f>VLOOKUP(A20,'Erkek Bireysel'!$B$4:$T$3001,15,FALSE)</f>
        <v>36</v>
      </c>
      <c r="AA20" s="148">
        <f>VLOOKUP(A20,'Erkek Bireysel'!$B$4:$T$3001,16,FALSE)</f>
        <v>0</v>
      </c>
      <c r="AB20" s="148">
        <f>VLOOKUP(A20,'Erkek Bireysel'!$B$4:$T$3001,17,FALSE)</f>
        <v>6</v>
      </c>
      <c r="AC20" s="148">
        <f>VLOOKUP(A20,'Erkek Bireysel'!$B$4:$T$3001,18,FALSE)</f>
        <v>0</v>
      </c>
      <c r="AD20" s="148">
        <f>VLOOKUP(A20,'Erkek Bireysel'!$B$4:$T$3001,19,FALSE)</f>
        <v>3</v>
      </c>
      <c r="AF20" s="147">
        <f t="shared" ref="AF20:AF22" si="28">IF(E20&gt;F20,1,0)</f>
        <v>0</v>
      </c>
      <c r="AG20" s="147">
        <f t="shared" ref="AG20:AG22" si="29">IF(G20&gt;H20,1,0)</f>
        <v>0</v>
      </c>
      <c r="AH20" s="147">
        <f t="shared" ref="AH20:AH22" si="30">IF(I20&gt;J20,1,0)</f>
        <v>0</v>
      </c>
      <c r="AI20" s="147">
        <f t="shared" ref="AI20:AI22" si="31">IF(K20&gt;L20,1,0)</f>
        <v>0</v>
      </c>
      <c r="AJ20" s="147">
        <f t="shared" ref="AJ20:AJ22" si="32">IF(M20&gt;N20,1,0)</f>
        <v>0</v>
      </c>
    </row>
    <row r="21" spans="1:36" ht="15" x14ac:dyDescent="0.2">
      <c r="A21" s="13" t="str">
        <f t="shared" si="22"/>
        <v xml:space="preserve">MEGASARAY SPOR KULÜBÜANTALYA TENİS İHTİSAS </v>
      </c>
      <c r="B21" s="128">
        <v>3</v>
      </c>
      <c r="C21" s="14" t="s">
        <v>239</v>
      </c>
      <c r="D21" s="15">
        <f t="shared" si="23"/>
        <v>1</v>
      </c>
      <c r="E21" s="16">
        <f>AB20</f>
        <v>6</v>
      </c>
      <c r="F21" s="17">
        <f>AA20</f>
        <v>0</v>
      </c>
      <c r="G21" s="18">
        <f>AB21</f>
        <v>0</v>
      </c>
      <c r="H21" s="18">
        <f>AA21</f>
        <v>6</v>
      </c>
      <c r="I21" s="18">
        <f>AA24</f>
        <v>0</v>
      </c>
      <c r="J21" s="18">
        <f>AB24</f>
        <v>0</v>
      </c>
      <c r="K21" s="18"/>
      <c r="L21" s="18"/>
      <c r="M21" s="18"/>
      <c r="N21" s="18"/>
      <c r="O21" s="20">
        <f t="shared" si="24"/>
        <v>0</v>
      </c>
      <c r="P21" s="21"/>
      <c r="Q21" s="22">
        <f>Z20+Z21+Y24</f>
        <v>57</v>
      </c>
      <c r="R21" s="17">
        <f>Y20+Y21+Z24</f>
        <v>38</v>
      </c>
      <c r="S21" s="23">
        <f t="shared" si="25"/>
        <v>19</v>
      </c>
      <c r="T21" s="62" t="s">
        <v>118</v>
      </c>
      <c r="U21" s="25" t="str">
        <f>C19</f>
        <v>MEGASARAY SPOR KULÜBÜ</v>
      </c>
      <c r="V21" s="26" t="str">
        <f>C21</f>
        <v xml:space="preserve">ANTALYA TENİS İHTİSAS </v>
      </c>
      <c r="W21" s="27">
        <f t="shared" si="26"/>
        <v>3</v>
      </c>
      <c r="X21" s="19">
        <f t="shared" si="27"/>
        <v>0</v>
      </c>
      <c r="Y21" s="148">
        <f>VLOOKUP(A21,'Erkek Bireysel'!$B$4:$T$3001,14,FALSE)</f>
        <v>38</v>
      </c>
      <c r="Z21" s="148">
        <f>VLOOKUP(A21,'Erkek Bireysel'!$B$4:$T$3001,15,FALSE)</f>
        <v>21</v>
      </c>
      <c r="AA21" s="148">
        <f>VLOOKUP(A21,'Erkek Bireysel'!$B$4:$T$3001,16,FALSE)</f>
        <v>6</v>
      </c>
      <c r="AB21" s="148">
        <f>VLOOKUP(A21,'Erkek Bireysel'!$B$4:$T$3001,17,FALSE)</f>
        <v>0</v>
      </c>
      <c r="AC21" s="148">
        <f>VLOOKUP(A21,'Erkek Bireysel'!$B$4:$T$3001,18,FALSE)</f>
        <v>3</v>
      </c>
      <c r="AD21" s="148">
        <f>VLOOKUP(A21,'Erkek Bireysel'!$B$4:$T$3001,19,FALSE)</f>
        <v>0</v>
      </c>
      <c r="AF21" s="147">
        <f t="shared" si="28"/>
        <v>1</v>
      </c>
      <c r="AG21" s="147">
        <f t="shared" si="29"/>
        <v>0</v>
      </c>
      <c r="AH21" s="147">
        <f t="shared" si="30"/>
        <v>0</v>
      </c>
      <c r="AI21" s="147">
        <f t="shared" si="31"/>
        <v>0</v>
      </c>
      <c r="AJ21" s="147">
        <f t="shared" si="32"/>
        <v>0</v>
      </c>
    </row>
    <row r="22" spans="1:36" ht="15" x14ac:dyDescent="0.2">
      <c r="A22" s="13" t="str">
        <f t="shared" si="22"/>
        <v>ZİRVE TENİS EĞİTİM BYE</v>
      </c>
      <c r="B22" s="128">
        <v>4</v>
      </c>
      <c r="C22" s="14" t="s">
        <v>127</v>
      </c>
      <c r="D22" s="15">
        <f t="shared" si="23"/>
        <v>0</v>
      </c>
      <c r="E22" s="16">
        <f>AB19</f>
        <v>0</v>
      </c>
      <c r="F22" s="17">
        <f>AA19</f>
        <v>0</v>
      </c>
      <c r="G22" s="18">
        <f>AB22</f>
        <v>0</v>
      </c>
      <c r="H22" s="18">
        <f>AA22</f>
        <v>0</v>
      </c>
      <c r="I22" s="18">
        <f>AB24</f>
        <v>0</v>
      </c>
      <c r="J22" s="18">
        <f>AA24</f>
        <v>0</v>
      </c>
      <c r="K22" s="18"/>
      <c r="L22" s="18"/>
      <c r="M22" s="18"/>
      <c r="N22" s="18"/>
      <c r="O22" s="20">
        <f t="shared" si="24"/>
        <v>0</v>
      </c>
      <c r="P22" s="21"/>
      <c r="Q22" s="22">
        <f>Z19+Z22+Z24</f>
        <v>0</v>
      </c>
      <c r="R22" s="17">
        <f>Y19+Y22+Y24</f>
        <v>0</v>
      </c>
      <c r="S22" s="23">
        <f t="shared" si="25"/>
        <v>0</v>
      </c>
      <c r="T22" s="62" t="s">
        <v>126</v>
      </c>
      <c r="U22" s="25" t="str">
        <f>C20</f>
        <v xml:space="preserve">ZİRVE TENİS EĞİTİM </v>
      </c>
      <c r="V22" s="26" t="str">
        <f>C22</f>
        <v>BYE</v>
      </c>
      <c r="W22" s="27">
        <f t="shared" si="26"/>
        <v>0</v>
      </c>
      <c r="X22" s="19">
        <f t="shared" si="27"/>
        <v>0</v>
      </c>
      <c r="Y22" s="148"/>
      <c r="Z22" s="148"/>
      <c r="AA22" s="148"/>
      <c r="AB22" s="148"/>
      <c r="AC22" s="148"/>
      <c r="AD22" s="148"/>
      <c r="AF22" s="147">
        <f t="shared" si="28"/>
        <v>0</v>
      </c>
      <c r="AG22" s="147">
        <f t="shared" si="29"/>
        <v>0</v>
      </c>
      <c r="AH22" s="147">
        <f t="shared" si="30"/>
        <v>0</v>
      </c>
      <c r="AI22" s="147">
        <f t="shared" si="31"/>
        <v>0</v>
      </c>
      <c r="AJ22" s="147">
        <f t="shared" si="32"/>
        <v>0</v>
      </c>
    </row>
    <row r="23" spans="1:36" ht="15" x14ac:dyDescent="0.2">
      <c r="A23" s="13" t="str">
        <f t="shared" si="22"/>
        <v xml:space="preserve">MEGASARAY SPOR KULÜBÜZİRVE TENİS EĞİTİM </v>
      </c>
      <c r="B23" s="128"/>
      <c r="C23" s="14"/>
      <c r="D23" s="15"/>
      <c r="E23" s="16"/>
      <c r="F23" s="17"/>
      <c r="G23" s="18"/>
      <c r="H23" s="18"/>
      <c r="I23" s="18"/>
      <c r="J23" s="18"/>
      <c r="K23" s="18"/>
      <c r="L23" s="18"/>
      <c r="M23" s="18"/>
      <c r="N23" s="18"/>
      <c r="O23" s="20"/>
      <c r="P23" s="31"/>
      <c r="Q23" s="22"/>
      <c r="R23" s="17"/>
      <c r="S23" s="23"/>
      <c r="T23" s="62" t="s">
        <v>121</v>
      </c>
      <c r="U23" s="25" t="str">
        <f>C19</f>
        <v>MEGASARAY SPOR KULÜBÜ</v>
      </c>
      <c r="V23" s="26" t="str">
        <f>C20</f>
        <v xml:space="preserve">ZİRVE TENİS EĞİTİM </v>
      </c>
      <c r="W23" s="27">
        <f t="shared" si="26"/>
        <v>2</v>
      </c>
      <c r="X23" s="19">
        <f t="shared" si="27"/>
        <v>1</v>
      </c>
      <c r="Y23" s="148">
        <f>VLOOKUP(A23,'Erkek Bireysel'!$B$4:$T$3001,14,FALSE)</f>
        <v>24</v>
      </c>
      <c r="Z23" s="148">
        <f>VLOOKUP(A23,'Erkek Bireysel'!$B$4:$T$3001,15,FALSE)</f>
        <v>13</v>
      </c>
      <c r="AA23" s="148">
        <f>VLOOKUP(A23,'Erkek Bireysel'!$B$4:$T$3001,16,FALSE)</f>
        <v>4</v>
      </c>
      <c r="AB23" s="148">
        <f>VLOOKUP(A23,'Erkek Bireysel'!$B$4:$T$3001,17,FALSE)</f>
        <v>2</v>
      </c>
      <c r="AC23" s="148">
        <f>VLOOKUP(A23,'Erkek Bireysel'!$B$4:$T$3001,18,FALSE)</f>
        <v>2</v>
      </c>
      <c r="AD23" s="148">
        <f>VLOOKUP(A23,'Erkek Bireysel'!$B$4:$T$3001,19,FALSE)</f>
        <v>1</v>
      </c>
    </row>
    <row r="24" spans="1:36" ht="15.75" thickBot="1" x14ac:dyDescent="0.25">
      <c r="A24" s="13" t="str">
        <f t="shared" si="22"/>
        <v>ANTALYA TENİS İHTİSAS BYE</v>
      </c>
      <c r="B24" s="132"/>
      <c r="C24" s="63"/>
      <c r="D24" s="64"/>
      <c r="E24" s="65"/>
      <c r="F24" s="66"/>
      <c r="G24" s="67"/>
      <c r="H24" s="67"/>
      <c r="I24" s="67"/>
      <c r="J24" s="67"/>
      <c r="K24" s="67"/>
      <c r="L24" s="67"/>
      <c r="M24" s="67"/>
      <c r="N24" s="67"/>
      <c r="O24" s="68"/>
      <c r="P24" s="69"/>
      <c r="Q24" s="70"/>
      <c r="R24" s="66"/>
      <c r="S24" s="71"/>
      <c r="T24" s="72" t="s">
        <v>111</v>
      </c>
      <c r="U24" s="73" t="str">
        <f>C21</f>
        <v xml:space="preserve">ANTALYA TENİS İHTİSAS </v>
      </c>
      <c r="V24" s="74" t="str">
        <f>C22</f>
        <v>BYE</v>
      </c>
      <c r="W24" s="58">
        <f t="shared" si="26"/>
        <v>0</v>
      </c>
      <c r="X24" s="59">
        <f t="shared" si="27"/>
        <v>0</v>
      </c>
      <c r="Y24" s="148"/>
      <c r="Z24" s="148"/>
      <c r="AA24" s="148"/>
      <c r="AB24" s="148"/>
      <c r="AC24" s="148"/>
      <c r="AD24" s="148"/>
    </row>
    <row r="25" spans="1:36" x14ac:dyDescent="0.2">
      <c r="E25" s="13">
        <f>E22+E21+E20+E19+G22+G21+G20+G19+I22+I21+I20+I19</f>
        <v>18</v>
      </c>
      <c r="H25" s="13">
        <f>F22+F21+F20+F19+H22+H21+H20+H19+J22+J21+J20+J19</f>
        <v>18</v>
      </c>
      <c r="O25" s="13">
        <f>O19+O20+O21+O22</f>
        <v>0</v>
      </c>
      <c r="Q25" s="13">
        <f>Q19+Q20+Q21+Q22</f>
        <v>132</v>
      </c>
      <c r="R25" s="13">
        <f>R19+R20+R21+R22</f>
        <v>132</v>
      </c>
      <c r="S25" s="13">
        <f>S22+S21+S20+S19</f>
        <v>0</v>
      </c>
    </row>
    <row r="26" spans="1:36" ht="15" thickBot="1" x14ac:dyDescent="0.25"/>
    <row r="27" spans="1:36" ht="57" customHeight="1" thickTop="1" x14ac:dyDescent="0.2">
      <c r="B27" s="76" t="s">
        <v>240</v>
      </c>
      <c r="C27" s="6" t="s">
        <v>85</v>
      </c>
      <c r="D27" s="7" t="s">
        <v>98</v>
      </c>
      <c r="E27" s="8" t="s">
        <v>99</v>
      </c>
      <c r="F27" s="9" t="s">
        <v>100</v>
      </c>
      <c r="G27" s="8" t="s">
        <v>99</v>
      </c>
      <c r="H27" s="9" t="s">
        <v>100</v>
      </c>
      <c r="I27" s="8" t="s">
        <v>99</v>
      </c>
      <c r="J27" s="9" t="s">
        <v>100</v>
      </c>
      <c r="K27" s="8" t="s">
        <v>99</v>
      </c>
      <c r="L27" s="9" t="s">
        <v>100</v>
      </c>
      <c r="M27" s="8" t="s">
        <v>99</v>
      </c>
      <c r="N27" s="9" t="s">
        <v>100</v>
      </c>
      <c r="O27" s="61" t="s">
        <v>101</v>
      </c>
      <c r="P27" s="10" t="s">
        <v>102</v>
      </c>
      <c r="Q27" s="8" t="s">
        <v>103</v>
      </c>
      <c r="R27" s="9" t="s">
        <v>104</v>
      </c>
      <c r="S27" s="11" t="s">
        <v>105</v>
      </c>
      <c r="T27" s="12" t="s">
        <v>106</v>
      </c>
      <c r="U27" s="398" t="s">
        <v>107</v>
      </c>
      <c r="V27" s="399"/>
      <c r="W27" s="400" t="s">
        <v>108</v>
      </c>
      <c r="X27" s="401"/>
      <c r="Y27" s="144" t="s">
        <v>124</v>
      </c>
      <c r="Z27" s="145" t="s">
        <v>124</v>
      </c>
      <c r="AA27" s="145" t="s">
        <v>125</v>
      </c>
      <c r="AB27" s="145" t="s">
        <v>125</v>
      </c>
    </row>
    <row r="28" spans="1:36" ht="12.75" customHeight="1" x14ac:dyDescent="0.2">
      <c r="A28" s="13" t="str">
        <f>U28&amp;V28</f>
        <v>ANTALYA TENİS İHTİSASBYE</v>
      </c>
      <c r="B28" s="128">
        <v>1</v>
      </c>
      <c r="C28" s="14" t="s">
        <v>151</v>
      </c>
      <c r="D28" s="15">
        <f>SUM(AF28:AJ28)</f>
        <v>1</v>
      </c>
      <c r="E28" s="16">
        <f>AA28</f>
        <v>0</v>
      </c>
      <c r="F28" s="17">
        <f>AB28</f>
        <v>0</v>
      </c>
      <c r="G28" s="18">
        <f>AA30</f>
        <v>6</v>
      </c>
      <c r="H28" s="18">
        <f>AB30</f>
        <v>0</v>
      </c>
      <c r="I28" s="18">
        <f>AA32</f>
        <v>1</v>
      </c>
      <c r="J28" s="18">
        <f>AB32</f>
        <v>6</v>
      </c>
      <c r="K28" s="18"/>
      <c r="L28" s="18"/>
      <c r="M28" s="18"/>
      <c r="N28" s="18"/>
      <c r="O28" s="20">
        <f>E28+G28+I28-F28-H28-J28</f>
        <v>1</v>
      </c>
      <c r="P28" s="21"/>
      <c r="Q28" s="22">
        <f>Y28+Y30+Y32</f>
        <v>56</v>
      </c>
      <c r="R28" s="17">
        <f>Z28+Z30+Z32</f>
        <v>48</v>
      </c>
      <c r="S28" s="23">
        <f>Q28-R28</f>
        <v>8</v>
      </c>
      <c r="T28" s="62" t="s">
        <v>115</v>
      </c>
      <c r="U28" s="25" t="str">
        <f>C28</f>
        <v>ANTALYA TENİS İHTİSAS</v>
      </c>
      <c r="V28" s="26" t="str">
        <f>C31</f>
        <v>BYE</v>
      </c>
      <c r="W28" s="27">
        <f>AC28</f>
        <v>0</v>
      </c>
      <c r="X28" s="19">
        <f>AD28</f>
        <v>0</v>
      </c>
      <c r="Y28" s="148"/>
      <c r="AF28" s="147">
        <f>IF(E28&gt;F28,1,0)</f>
        <v>0</v>
      </c>
      <c r="AG28" s="147">
        <f>IF(G28&gt;H28,1,0)</f>
        <v>1</v>
      </c>
      <c r="AH28" s="147">
        <f>IF(I28&gt;J28,1,0)</f>
        <v>0</v>
      </c>
      <c r="AI28" s="147">
        <f>IF(K28&gt;L28,1,0)</f>
        <v>0</v>
      </c>
      <c r="AJ28" s="147">
        <f>IF(M28&gt;N28,1,0)</f>
        <v>0</v>
      </c>
    </row>
    <row r="29" spans="1:36" ht="15" x14ac:dyDescent="0.2">
      <c r="A29" s="13" t="str">
        <f t="shared" ref="A29:A33" si="33">U29&amp;V29</f>
        <v xml:space="preserve">MEGASARAY SPOR KULÜBÜZİRVE TENİS EĞİTİM </v>
      </c>
      <c r="B29" s="128">
        <v>2</v>
      </c>
      <c r="C29" s="14" t="s">
        <v>156</v>
      </c>
      <c r="D29" s="15">
        <f t="shared" ref="D29:D31" si="34">SUM(AF29:AJ29)</f>
        <v>2</v>
      </c>
      <c r="E29" s="16">
        <f>AA29</f>
        <v>6</v>
      </c>
      <c r="F29" s="17">
        <f>AB29</f>
        <v>0</v>
      </c>
      <c r="G29" s="18">
        <f>AA31</f>
        <v>0</v>
      </c>
      <c r="H29" s="18">
        <f>AB31</f>
        <v>0</v>
      </c>
      <c r="I29" s="18">
        <f>AB32</f>
        <v>6</v>
      </c>
      <c r="J29" s="18">
        <f>AA32</f>
        <v>1</v>
      </c>
      <c r="K29" s="18"/>
      <c r="L29" s="18"/>
      <c r="M29" s="18"/>
      <c r="N29" s="18"/>
      <c r="O29" s="20">
        <f t="shared" ref="O29:O31" si="35">E29+G29+I29-F29-H29-J29</f>
        <v>11</v>
      </c>
      <c r="P29" s="21"/>
      <c r="Q29" s="22">
        <f>Y29+Y31+Z32</f>
        <v>76</v>
      </c>
      <c r="R29" s="17">
        <f>Z29+Z31+Y32</f>
        <v>24</v>
      </c>
      <c r="S29" s="23">
        <f t="shared" ref="S29:S31" si="36">Q29-R29</f>
        <v>52</v>
      </c>
      <c r="T29" s="62" t="s">
        <v>114</v>
      </c>
      <c r="U29" s="25" t="str">
        <f>C29</f>
        <v>MEGASARAY SPOR KULÜBÜ</v>
      </c>
      <c r="V29" s="26" t="str">
        <f>C30</f>
        <v xml:space="preserve">ZİRVE TENİS EĞİTİM </v>
      </c>
      <c r="W29" s="27">
        <f t="shared" ref="W29:W33" si="37">AC29</f>
        <v>3</v>
      </c>
      <c r="X29" s="19">
        <f t="shared" ref="X29:X33" si="38">AD29</f>
        <v>0</v>
      </c>
      <c r="Y29" s="148">
        <f>VLOOKUP(A29,'Kadın Bireysel'!$B$4:$T$3000,14,FALSE)</f>
        <v>36</v>
      </c>
      <c r="Z29" s="148">
        <f>VLOOKUP(A29,'Kadın Bireysel'!$B$4:$T$3000,15,FALSE)</f>
        <v>4</v>
      </c>
      <c r="AA29" s="148">
        <f>VLOOKUP(A29,'Kadın Bireysel'!$B$4:$T$3000,16,FALSE)</f>
        <v>6</v>
      </c>
      <c r="AB29" s="148">
        <f>VLOOKUP(A29,'Kadın Bireysel'!$B$4:$T$3000,17,FALSE)</f>
        <v>0</v>
      </c>
      <c r="AC29" s="148">
        <f>VLOOKUP(A29,'Kadın Bireysel'!$B$4:$T$3000,18,FALSE)</f>
        <v>3</v>
      </c>
      <c r="AD29" s="148">
        <f>VLOOKUP(A29,'Kadın Bireysel'!$B$4:$T$3000,19,FALSE)</f>
        <v>0</v>
      </c>
      <c r="AF29" s="147">
        <f t="shared" ref="AF29:AF31" si="39">IF(E29&gt;F29,1,0)</f>
        <v>1</v>
      </c>
      <c r="AG29" s="147">
        <f t="shared" ref="AG29:AG31" si="40">IF(G29&gt;H29,1,0)</f>
        <v>0</v>
      </c>
      <c r="AH29" s="147">
        <f t="shared" ref="AH29:AH31" si="41">IF(I29&gt;J29,1,0)</f>
        <v>1</v>
      </c>
      <c r="AI29" s="147">
        <f t="shared" ref="AI29:AI31" si="42">IF(K29&gt;L29,1,0)</f>
        <v>0</v>
      </c>
      <c r="AJ29" s="147">
        <f t="shared" ref="AJ29:AJ31" si="43">IF(M29&gt;N29,1,0)</f>
        <v>0</v>
      </c>
    </row>
    <row r="30" spans="1:36" ht="15" x14ac:dyDescent="0.2">
      <c r="A30" s="13" t="str">
        <f t="shared" si="33"/>
        <v xml:space="preserve">ANTALYA TENİS İHTİSASZİRVE TENİS EĞİTİM </v>
      </c>
      <c r="B30" s="128">
        <v>3</v>
      </c>
      <c r="C30" s="14" t="s">
        <v>238</v>
      </c>
      <c r="D30" s="15">
        <f t="shared" si="34"/>
        <v>0</v>
      </c>
      <c r="E30" s="16">
        <f>AB29</f>
        <v>0</v>
      </c>
      <c r="F30" s="17">
        <f>AA29</f>
        <v>6</v>
      </c>
      <c r="G30" s="18">
        <f>AB30</f>
        <v>0</v>
      </c>
      <c r="H30" s="18">
        <f>AA30</f>
        <v>6</v>
      </c>
      <c r="I30" s="18">
        <f>AA33</f>
        <v>0</v>
      </c>
      <c r="J30" s="18">
        <f>AB33</f>
        <v>0</v>
      </c>
      <c r="K30" s="18"/>
      <c r="L30" s="18"/>
      <c r="M30" s="18"/>
      <c r="N30" s="18"/>
      <c r="O30" s="20">
        <f t="shared" si="35"/>
        <v>-12</v>
      </c>
      <c r="P30" s="21"/>
      <c r="Q30" s="22">
        <f>Z29+Z30+Y33</f>
        <v>12</v>
      </c>
      <c r="R30" s="17">
        <f>Y29+Y30+Z33</f>
        <v>72</v>
      </c>
      <c r="S30" s="23">
        <f t="shared" si="36"/>
        <v>-60</v>
      </c>
      <c r="T30" s="62" t="s">
        <v>118</v>
      </c>
      <c r="U30" s="25" t="str">
        <f>C28</f>
        <v>ANTALYA TENİS İHTİSAS</v>
      </c>
      <c r="V30" s="26" t="str">
        <f>C30</f>
        <v xml:space="preserve">ZİRVE TENİS EĞİTİM </v>
      </c>
      <c r="W30" s="27">
        <f t="shared" si="37"/>
        <v>3</v>
      </c>
      <c r="X30" s="19">
        <f t="shared" si="38"/>
        <v>0</v>
      </c>
      <c r="Y30" s="148">
        <f>VLOOKUP(A30,'Kadın Bireysel'!$B$4:$T$3000,14,FALSE)</f>
        <v>36</v>
      </c>
      <c r="Z30" s="148">
        <f>VLOOKUP(A30,'Kadın Bireysel'!$B$4:$T$3000,15,FALSE)</f>
        <v>8</v>
      </c>
      <c r="AA30" s="148">
        <f>VLOOKUP(A30,'Kadın Bireysel'!$B$4:$T$3000,16,FALSE)</f>
        <v>6</v>
      </c>
      <c r="AB30" s="148">
        <f>VLOOKUP(A30,'Kadın Bireysel'!$B$4:$T$3000,17,FALSE)</f>
        <v>0</v>
      </c>
      <c r="AC30" s="148">
        <f>VLOOKUP(A30,'Kadın Bireysel'!$B$4:$T$3000,18,FALSE)</f>
        <v>3</v>
      </c>
      <c r="AD30" s="148">
        <f>VLOOKUP(A30,'Kadın Bireysel'!$B$4:$T$3000,19,FALSE)</f>
        <v>0</v>
      </c>
      <c r="AF30" s="147">
        <f t="shared" si="39"/>
        <v>0</v>
      </c>
      <c r="AG30" s="147">
        <f t="shared" si="40"/>
        <v>0</v>
      </c>
      <c r="AH30" s="147">
        <f t="shared" si="41"/>
        <v>0</v>
      </c>
      <c r="AI30" s="147">
        <f t="shared" si="42"/>
        <v>0</v>
      </c>
      <c r="AJ30" s="147">
        <f t="shared" si="43"/>
        <v>0</v>
      </c>
    </row>
    <row r="31" spans="1:36" ht="15" x14ac:dyDescent="0.2">
      <c r="A31" s="13" t="str">
        <f t="shared" si="33"/>
        <v>MEGASARAY SPOR KULÜBÜBYE</v>
      </c>
      <c r="B31" s="128">
        <v>4</v>
      </c>
      <c r="C31" s="14" t="s">
        <v>127</v>
      </c>
      <c r="D31" s="15">
        <f t="shared" si="34"/>
        <v>0</v>
      </c>
      <c r="E31" s="16">
        <f>AB28</f>
        <v>0</v>
      </c>
      <c r="F31" s="17">
        <f>AA28</f>
        <v>0</v>
      </c>
      <c r="G31" s="18">
        <f>AB31</f>
        <v>0</v>
      </c>
      <c r="H31" s="18">
        <f>AA31</f>
        <v>0</v>
      </c>
      <c r="I31" s="18">
        <f>AB33</f>
        <v>0</v>
      </c>
      <c r="J31" s="18">
        <f>AA33</f>
        <v>0</v>
      </c>
      <c r="K31" s="18"/>
      <c r="L31" s="18"/>
      <c r="M31" s="18"/>
      <c r="N31" s="18"/>
      <c r="O31" s="20">
        <f t="shared" si="35"/>
        <v>0</v>
      </c>
      <c r="P31" s="21"/>
      <c r="Q31" s="22">
        <f>Z28+Z31+Z33</f>
        <v>0</v>
      </c>
      <c r="R31" s="17">
        <f>Y28+Y31+Y33</f>
        <v>0</v>
      </c>
      <c r="S31" s="23">
        <f t="shared" si="36"/>
        <v>0</v>
      </c>
      <c r="T31" s="62" t="s">
        <v>126</v>
      </c>
      <c r="U31" s="25" t="str">
        <f>C29</f>
        <v>MEGASARAY SPOR KULÜBÜ</v>
      </c>
      <c r="V31" s="26" t="str">
        <f>C31</f>
        <v>BYE</v>
      </c>
      <c r="W31" s="27">
        <f t="shared" si="37"/>
        <v>0</v>
      </c>
      <c r="X31" s="19">
        <f t="shared" si="38"/>
        <v>0</v>
      </c>
      <c r="Y31" s="148"/>
      <c r="AF31" s="147">
        <f t="shared" si="39"/>
        <v>0</v>
      </c>
      <c r="AG31" s="147">
        <f t="shared" si="40"/>
        <v>0</v>
      </c>
      <c r="AH31" s="147">
        <f t="shared" si="41"/>
        <v>0</v>
      </c>
      <c r="AI31" s="147">
        <f t="shared" si="42"/>
        <v>0</v>
      </c>
      <c r="AJ31" s="147">
        <f t="shared" si="43"/>
        <v>0</v>
      </c>
    </row>
    <row r="32" spans="1:36" ht="15" x14ac:dyDescent="0.2">
      <c r="A32" s="13" t="str">
        <f t="shared" si="33"/>
        <v>ANTALYA TENİS İHTİSASMEGASARAY SPOR KULÜBÜ</v>
      </c>
      <c r="B32" s="128"/>
      <c r="C32" s="14"/>
      <c r="D32" s="15"/>
      <c r="E32" s="16"/>
      <c r="F32" s="17"/>
      <c r="G32" s="18"/>
      <c r="H32" s="18"/>
      <c r="I32" s="18"/>
      <c r="J32" s="18"/>
      <c r="K32" s="18"/>
      <c r="L32" s="18"/>
      <c r="M32" s="18"/>
      <c r="N32" s="18"/>
      <c r="O32" s="20"/>
      <c r="P32" s="31"/>
      <c r="Q32" s="22"/>
      <c r="R32" s="17"/>
      <c r="S32" s="23"/>
      <c r="T32" s="62" t="s">
        <v>121</v>
      </c>
      <c r="U32" s="25" t="str">
        <f>C28</f>
        <v>ANTALYA TENİS İHTİSAS</v>
      </c>
      <c r="V32" s="26" t="str">
        <f>C29</f>
        <v>MEGASARAY SPOR KULÜBÜ</v>
      </c>
      <c r="W32" s="27">
        <f t="shared" si="37"/>
        <v>0</v>
      </c>
      <c r="X32" s="19">
        <f t="shared" si="38"/>
        <v>3</v>
      </c>
      <c r="Y32" s="148">
        <f>VLOOKUP(A32,'Kadın Bireysel'!$B$4:$T$3000,14,FALSE)</f>
        <v>20</v>
      </c>
      <c r="Z32" s="148">
        <f>VLOOKUP(A32,'Kadın Bireysel'!$B$4:$T$3000,15,FALSE)</f>
        <v>40</v>
      </c>
      <c r="AA32" s="148">
        <f>VLOOKUP(A32,'Kadın Bireysel'!$B$4:$T$3000,16,FALSE)</f>
        <v>1</v>
      </c>
      <c r="AB32" s="148">
        <f>VLOOKUP(A32,'Kadın Bireysel'!$B$4:$T$3000,17,FALSE)</f>
        <v>6</v>
      </c>
      <c r="AC32" s="148">
        <f>VLOOKUP(A32,'Kadın Bireysel'!$B$4:$T$3000,18,FALSE)</f>
        <v>0</v>
      </c>
      <c r="AD32" s="148">
        <f>VLOOKUP(A32,'Kadın Bireysel'!$B$4:$T$3000,19,FALSE)</f>
        <v>3</v>
      </c>
    </row>
    <row r="33" spans="1:36" ht="15.75" thickBot="1" x14ac:dyDescent="0.25">
      <c r="A33" s="13" t="str">
        <f t="shared" si="33"/>
        <v>ZİRVE TENİS EĞİTİM BYE</v>
      </c>
      <c r="B33" s="132"/>
      <c r="C33" s="63"/>
      <c r="D33" s="64"/>
      <c r="E33" s="65"/>
      <c r="F33" s="66"/>
      <c r="G33" s="67"/>
      <c r="H33" s="67"/>
      <c r="I33" s="67"/>
      <c r="J33" s="67"/>
      <c r="K33" s="67"/>
      <c r="L33" s="67"/>
      <c r="M33" s="67"/>
      <c r="N33" s="67"/>
      <c r="O33" s="68"/>
      <c r="P33" s="69"/>
      <c r="Q33" s="70"/>
      <c r="R33" s="66"/>
      <c r="S33" s="71"/>
      <c r="T33" s="72" t="s">
        <v>111</v>
      </c>
      <c r="U33" s="73" t="str">
        <f>C30</f>
        <v xml:space="preserve">ZİRVE TENİS EĞİTİM </v>
      </c>
      <c r="V33" s="74" t="str">
        <f>C31</f>
        <v>BYE</v>
      </c>
      <c r="W33" s="58">
        <f t="shared" si="37"/>
        <v>0</v>
      </c>
      <c r="X33" s="59">
        <f t="shared" si="38"/>
        <v>0</v>
      </c>
      <c r="Y33" s="148"/>
    </row>
    <row r="34" spans="1:36" ht="15" thickBot="1" x14ac:dyDescent="0.25">
      <c r="E34" s="13">
        <f>E31+E30+E29+E28+G31+G30+G29+G28+I31+I30+I29+I28</f>
        <v>19</v>
      </c>
      <c r="H34" s="13">
        <f>F31+F30+F29+F28+H31+H30+H29+H28+J31+J30+J29+J28</f>
        <v>19</v>
      </c>
      <c r="O34" s="13">
        <f>O28+O29+O30+O31</f>
        <v>0</v>
      </c>
      <c r="Q34" s="13">
        <f>Q28+Q29+Q30+Q31</f>
        <v>144</v>
      </c>
      <c r="R34" s="13">
        <f>R28+R29+R30+R31</f>
        <v>144</v>
      </c>
      <c r="S34" s="13">
        <f>S31+S30+S29+S28</f>
        <v>0</v>
      </c>
    </row>
    <row r="35" spans="1:36" ht="64.900000000000006" customHeight="1" thickTop="1" x14ac:dyDescent="0.2">
      <c r="B35" s="76" t="s">
        <v>56</v>
      </c>
      <c r="C35" s="6" t="s">
        <v>84</v>
      </c>
      <c r="D35" s="7" t="s">
        <v>98</v>
      </c>
      <c r="E35" s="8" t="s">
        <v>99</v>
      </c>
      <c r="F35" s="9" t="s">
        <v>100</v>
      </c>
      <c r="G35" s="8" t="s">
        <v>99</v>
      </c>
      <c r="H35" s="9" t="s">
        <v>100</v>
      </c>
      <c r="I35" s="8" t="s">
        <v>99</v>
      </c>
      <c r="J35" s="9" t="s">
        <v>100</v>
      </c>
      <c r="K35" s="8" t="s">
        <v>99</v>
      </c>
      <c r="L35" s="9" t="s">
        <v>100</v>
      </c>
      <c r="M35" s="8" t="s">
        <v>99</v>
      </c>
      <c r="N35" s="9" t="s">
        <v>100</v>
      </c>
      <c r="O35" s="61" t="s">
        <v>101</v>
      </c>
      <c r="P35" s="10" t="s">
        <v>102</v>
      </c>
      <c r="Q35" s="8" t="s">
        <v>103</v>
      </c>
      <c r="R35" s="9" t="s">
        <v>104</v>
      </c>
      <c r="S35" s="11" t="s">
        <v>105</v>
      </c>
      <c r="T35" s="12" t="s">
        <v>106</v>
      </c>
      <c r="U35" s="398" t="s">
        <v>107</v>
      </c>
      <c r="V35" s="399"/>
      <c r="W35" s="400" t="s">
        <v>108</v>
      </c>
      <c r="X35" s="401"/>
      <c r="Y35" s="144" t="s">
        <v>124</v>
      </c>
      <c r="Z35" s="145" t="s">
        <v>124</v>
      </c>
      <c r="AA35" s="145" t="s">
        <v>125</v>
      </c>
      <c r="AB35" s="145" t="s">
        <v>125</v>
      </c>
    </row>
    <row r="36" spans="1:36" ht="12.75" customHeight="1" x14ac:dyDescent="0.2">
      <c r="A36" s="13" t="str">
        <f>U36&amp;V36</f>
        <v>ENGİN ARSLAN TEN.AKBYE</v>
      </c>
      <c r="B36" s="128">
        <v>1</v>
      </c>
      <c r="C36" s="14" t="s">
        <v>241</v>
      </c>
      <c r="D36" s="15">
        <f>SUM(AF36:AJ36)</f>
        <v>2</v>
      </c>
      <c r="E36" s="16">
        <f>AA36</f>
        <v>0</v>
      </c>
      <c r="F36" s="17">
        <f>AB36</f>
        <v>0</v>
      </c>
      <c r="G36" s="18">
        <f>AA38</f>
        <v>4</v>
      </c>
      <c r="H36" s="18">
        <f>AB38</f>
        <v>2</v>
      </c>
      <c r="I36" s="18">
        <f>AA40</f>
        <v>4</v>
      </c>
      <c r="J36" s="18">
        <f>AB40</f>
        <v>2</v>
      </c>
      <c r="K36" s="18"/>
      <c r="L36" s="18"/>
      <c r="M36" s="18"/>
      <c r="N36" s="18"/>
      <c r="O36" s="20">
        <f>E36+G36+I36-F36-H36-J36</f>
        <v>4</v>
      </c>
      <c r="P36" s="21"/>
      <c r="Q36" s="22">
        <f>Y36+Y38+Y40</f>
        <v>58</v>
      </c>
      <c r="R36" s="17">
        <f>Z36+Z38+Z40</f>
        <v>43</v>
      </c>
      <c r="S36" s="23">
        <f>Q36-R36</f>
        <v>15</v>
      </c>
      <c r="T36" s="62" t="s">
        <v>115</v>
      </c>
      <c r="U36" s="25" t="str">
        <f>C36</f>
        <v>ENGİN ARSLAN TEN.AK</v>
      </c>
      <c r="V36" s="26" t="str">
        <f>C39</f>
        <v>BYE</v>
      </c>
      <c r="W36" s="27">
        <f>AC36</f>
        <v>0</v>
      </c>
      <c r="X36" s="19">
        <f>AD36</f>
        <v>0</v>
      </c>
      <c r="Y36" s="148"/>
      <c r="Z36" s="148"/>
      <c r="AA36" s="148"/>
      <c r="AB36" s="148"/>
      <c r="AC36" s="148"/>
      <c r="AD36" s="148"/>
      <c r="AF36" s="147">
        <f>IF(E36&gt;F36,1,0)</f>
        <v>0</v>
      </c>
      <c r="AG36" s="147">
        <f>IF(G36&gt;H36,1,0)</f>
        <v>1</v>
      </c>
      <c r="AH36" s="147">
        <f>IF(I36&gt;J36,1,0)</f>
        <v>1</v>
      </c>
      <c r="AI36" s="147">
        <f>IF(K36&gt;L36,1,0)</f>
        <v>0</v>
      </c>
      <c r="AJ36" s="147">
        <f>IF(M36&gt;N36,1,0)</f>
        <v>0</v>
      </c>
    </row>
    <row r="37" spans="1:36" ht="15" x14ac:dyDescent="0.2">
      <c r="A37" s="13" t="str">
        <f t="shared" ref="A37:A41" si="44">U37&amp;V37</f>
        <v>AYDIN TENİS KULÜBÜDİDİM TENİS KULÜBÜ</v>
      </c>
      <c r="B37" s="128">
        <v>2</v>
      </c>
      <c r="C37" s="14" t="s">
        <v>158</v>
      </c>
      <c r="D37" s="15">
        <f t="shared" ref="D37:D39" si="45">SUM(AF37:AJ37)</f>
        <v>1</v>
      </c>
      <c r="E37" s="16">
        <f>AA37</f>
        <v>6</v>
      </c>
      <c r="F37" s="17">
        <f>AB37</f>
        <v>0</v>
      </c>
      <c r="G37" s="18">
        <f>AA39</f>
        <v>0</v>
      </c>
      <c r="H37" s="18">
        <f>AB39</f>
        <v>0</v>
      </c>
      <c r="I37" s="18">
        <f>AB40</f>
        <v>2</v>
      </c>
      <c r="J37" s="18">
        <f>AA40</f>
        <v>4</v>
      </c>
      <c r="K37" s="18"/>
      <c r="L37" s="18"/>
      <c r="M37" s="18"/>
      <c r="N37" s="18"/>
      <c r="O37" s="20">
        <f t="shared" ref="O37:O39" si="46">E37+G37+I37-F37-H37-J37</f>
        <v>4</v>
      </c>
      <c r="P37" s="21"/>
      <c r="Q37" s="22">
        <f>Y37+Y39+Z40</f>
        <v>60</v>
      </c>
      <c r="R37" s="17">
        <f>Z37+Z39+Y40</f>
        <v>44</v>
      </c>
      <c r="S37" s="23">
        <f t="shared" ref="S37:S39" si="47">Q37-R37</f>
        <v>16</v>
      </c>
      <c r="T37" s="62" t="s">
        <v>114</v>
      </c>
      <c r="U37" s="25" t="str">
        <f>C37</f>
        <v>AYDIN TENİS KULÜBÜ</v>
      </c>
      <c r="V37" s="26" t="str">
        <f>C38</f>
        <v>DİDİM TENİS KULÜBÜ</v>
      </c>
      <c r="W37" s="27">
        <f t="shared" ref="W37:W41" si="48">AC37</f>
        <v>3</v>
      </c>
      <c r="X37" s="19">
        <f t="shared" ref="X37:X41" si="49">AD37</f>
        <v>0</v>
      </c>
      <c r="Y37" s="148">
        <f>VLOOKUP(A37,'Erkek Bireysel'!$B$4:$T$3001,14,FALSE)</f>
        <v>36</v>
      </c>
      <c r="Z37" s="148">
        <f>VLOOKUP(A37,'Erkek Bireysel'!$B$4:$T$3001,15,FALSE)</f>
        <v>10</v>
      </c>
      <c r="AA37" s="148">
        <f>VLOOKUP(A37,'Erkek Bireysel'!$B$4:$T$3001,16,FALSE)</f>
        <v>6</v>
      </c>
      <c r="AB37" s="148">
        <f>VLOOKUP(A37,'Erkek Bireysel'!$B$4:$T$3001,17,FALSE)</f>
        <v>0</v>
      </c>
      <c r="AC37" s="148">
        <f>VLOOKUP(A37,'Erkek Bireysel'!$B$4:$T$3001,18,FALSE)</f>
        <v>3</v>
      </c>
      <c r="AD37" s="148">
        <f>VLOOKUP(A37,'Erkek Bireysel'!$B$4:$T$3001,19,FALSE)</f>
        <v>0</v>
      </c>
      <c r="AF37" s="147">
        <f t="shared" ref="AF37:AF39" si="50">IF(E37&gt;F37,1,0)</f>
        <v>1</v>
      </c>
      <c r="AG37" s="147">
        <f t="shared" ref="AG37:AG39" si="51">IF(G37&gt;H37,1,0)</f>
        <v>0</v>
      </c>
      <c r="AH37" s="147">
        <f t="shared" ref="AH37:AH39" si="52">IF(I37&gt;J37,1,0)</f>
        <v>0</v>
      </c>
      <c r="AI37" s="147">
        <f t="shared" ref="AI37:AI39" si="53">IF(K37&gt;L37,1,0)</f>
        <v>0</v>
      </c>
      <c r="AJ37" s="147">
        <f t="shared" ref="AJ37:AJ39" si="54">IF(M37&gt;N37,1,0)</f>
        <v>0</v>
      </c>
    </row>
    <row r="38" spans="1:36" ht="15" x14ac:dyDescent="0.2">
      <c r="A38" s="13" t="str">
        <f t="shared" si="44"/>
        <v>ENGİN ARSLAN TEN.AKDİDİM TENİS KULÜBÜ</v>
      </c>
      <c r="B38" s="128">
        <v>3</v>
      </c>
      <c r="C38" s="14" t="s">
        <v>91</v>
      </c>
      <c r="D38" s="15">
        <f t="shared" si="45"/>
        <v>0</v>
      </c>
      <c r="E38" s="16">
        <f>AB37</f>
        <v>0</v>
      </c>
      <c r="F38" s="17">
        <f>AA37</f>
        <v>6</v>
      </c>
      <c r="G38" s="18">
        <f>AB38</f>
        <v>2</v>
      </c>
      <c r="H38" s="18">
        <f>AA38</f>
        <v>4</v>
      </c>
      <c r="I38" s="18">
        <f>AA41</f>
        <v>0</v>
      </c>
      <c r="J38" s="18">
        <f>AB41</f>
        <v>0</v>
      </c>
      <c r="K38" s="18"/>
      <c r="L38" s="18"/>
      <c r="M38" s="18"/>
      <c r="N38" s="18"/>
      <c r="O38" s="20">
        <f t="shared" si="46"/>
        <v>-8</v>
      </c>
      <c r="P38" s="21"/>
      <c r="Q38" s="22">
        <f>Z37+Z38+Y41</f>
        <v>29</v>
      </c>
      <c r="R38" s="17">
        <f>Y37+Y38+Z41</f>
        <v>60</v>
      </c>
      <c r="S38" s="23">
        <f t="shared" si="47"/>
        <v>-31</v>
      </c>
      <c r="T38" s="62" t="s">
        <v>118</v>
      </c>
      <c r="U38" s="25" t="str">
        <f>C36</f>
        <v>ENGİN ARSLAN TEN.AK</v>
      </c>
      <c r="V38" s="26" t="str">
        <f>C38</f>
        <v>DİDİM TENİS KULÜBÜ</v>
      </c>
      <c r="W38" s="27">
        <f t="shared" si="48"/>
        <v>2</v>
      </c>
      <c r="X38" s="19">
        <f t="shared" si="49"/>
        <v>1</v>
      </c>
      <c r="Y38" s="148">
        <f>VLOOKUP(A38,'Erkek Bireysel'!$B$4:$T$3001,14,FALSE)</f>
        <v>24</v>
      </c>
      <c r="Z38" s="148">
        <f>VLOOKUP(A38,'Erkek Bireysel'!$B$4:$T$3001,15,FALSE)</f>
        <v>19</v>
      </c>
      <c r="AA38" s="148">
        <f>VLOOKUP(A38,'Erkek Bireysel'!$B$4:$T$3001,16,FALSE)</f>
        <v>4</v>
      </c>
      <c r="AB38" s="148">
        <f>VLOOKUP(A38,'Erkek Bireysel'!$B$4:$T$3001,17,FALSE)</f>
        <v>2</v>
      </c>
      <c r="AC38" s="148">
        <f>VLOOKUP(A38,'Erkek Bireysel'!$B$4:$T$3001,18,FALSE)</f>
        <v>2</v>
      </c>
      <c r="AD38" s="148">
        <f>VLOOKUP(A38,'Erkek Bireysel'!$B$4:$T$3001,19,FALSE)</f>
        <v>1</v>
      </c>
      <c r="AF38" s="147">
        <f t="shared" si="50"/>
        <v>0</v>
      </c>
      <c r="AG38" s="147">
        <f t="shared" si="51"/>
        <v>0</v>
      </c>
      <c r="AH38" s="147">
        <f t="shared" si="52"/>
        <v>0</v>
      </c>
      <c r="AI38" s="147">
        <f t="shared" si="53"/>
        <v>0</v>
      </c>
      <c r="AJ38" s="147">
        <f t="shared" si="54"/>
        <v>0</v>
      </c>
    </row>
    <row r="39" spans="1:36" ht="15" x14ac:dyDescent="0.2">
      <c r="A39" s="13" t="str">
        <f t="shared" si="44"/>
        <v>AYDIN TENİS KULÜBÜBYE</v>
      </c>
      <c r="B39" s="128">
        <v>4</v>
      </c>
      <c r="C39" s="14" t="s">
        <v>127</v>
      </c>
      <c r="D39" s="15">
        <f t="shared" si="45"/>
        <v>0</v>
      </c>
      <c r="E39" s="16">
        <f>AB36</f>
        <v>0</v>
      </c>
      <c r="F39" s="17">
        <f>AA36</f>
        <v>0</v>
      </c>
      <c r="G39" s="18">
        <f>AB39</f>
        <v>0</v>
      </c>
      <c r="H39" s="18">
        <f>AA39</f>
        <v>0</v>
      </c>
      <c r="I39" s="18">
        <f>AB41</f>
        <v>0</v>
      </c>
      <c r="J39" s="18">
        <f>AA41</f>
        <v>0</v>
      </c>
      <c r="K39" s="18"/>
      <c r="L39" s="18"/>
      <c r="M39" s="18"/>
      <c r="N39" s="18"/>
      <c r="O39" s="20">
        <f t="shared" si="46"/>
        <v>0</v>
      </c>
      <c r="P39" s="21"/>
      <c r="Q39" s="22">
        <f>Z36+Z39+Z41</f>
        <v>0</v>
      </c>
      <c r="R39" s="17">
        <f>Y36+Y39+Y41</f>
        <v>0</v>
      </c>
      <c r="S39" s="23">
        <f t="shared" si="47"/>
        <v>0</v>
      </c>
      <c r="T39" s="62" t="s">
        <v>126</v>
      </c>
      <c r="U39" s="25" t="str">
        <f>C37</f>
        <v>AYDIN TENİS KULÜBÜ</v>
      </c>
      <c r="V39" s="26" t="str">
        <f>C39</f>
        <v>BYE</v>
      </c>
      <c r="W39" s="27">
        <f t="shared" si="48"/>
        <v>0</v>
      </c>
      <c r="X39" s="19">
        <f t="shared" si="49"/>
        <v>0</v>
      </c>
      <c r="Y39" s="148"/>
      <c r="Z39" s="148"/>
      <c r="AA39" s="148"/>
      <c r="AB39" s="148"/>
      <c r="AC39" s="148"/>
      <c r="AD39" s="148"/>
      <c r="AF39" s="147">
        <f t="shared" si="50"/>
        <v>0</v>
      </c>
      <c r="AG39" s="147">
        <f t="shared" si="51"/>
        <v>0</v>
      </c>
      <c r="AH39" s="147">
        <f t="shared" si="52"/>
        <v>0</v>
      </c>
      <c r="AI39" s="147">
        <f t="shared" si="53"/>
        <v>0</v>
      </c>
      <c r="AJ39" s="147">
        <f t="shared" si="54"/>
        <v>0</v>
      </c>
    </row>
    <row r="40" spans="1:36" ht="15" x14ac:dyDescent="0.2">
      <c r="A40" s="13" t="str">
        <f t="shared" si="44"/>
        <v>ENGİN ARSLAN TEN.AKAYDIN TENİS KULÜBÜ</v>
      </c>
      <c r="B40" s="128"/>
      <c r="C40" s="14"/>
      <c r="D40" s="15"/>
      <c r="E40" s="16"/>
      <c r="F40" s="17"/>
      <c r="G40" s="18"/>
      <c r="H40" s="18"/>
      <c r="I40" s="18"/>
      <c r="J40" s="18"/>
      <c r="K40" s="18"/>
      <c r="L40" s="18"/>
      <c r="M40" s="18"/>
      <c r="N40" s="18"/>
      <c r="O40" s="20"/>
      <c r="P40" s="31"/>
      <c r="Q40" s="22"/>
      <c r="R40" s="17"/>
      <c r="S40" s="23"/>
      <c r="T40" s="62" t="s">
        <v>121</v>
      </c>
      <c r="U40" s="25" t="str">
        <f>C36</f>
        <v>ENGİN ARSLAN TEN.AK</v>
      </c>
      <c r="V40" s="26" t="str">
        <f>C37</f>
        <v>AYDIN TENİS KULÜBÜ</v>
      </c>
      <c r="W40" s="27">
        <f t="shared" si="48"/>
        <v>2</v>
      </c>
      <c r="X40" s="19">
        <f t="shared" si="49"/>
        <v>1</v>
      </c>
      <c r="Y40" s="148">
        <f>VLOOKUP(A40,'Erkek Bireysel'!$B$4:$T$3001,14,FALSE)</f>
        <v>34</v>
      </c>
      <c r="Z40" s="148">
        <f>VLOOKUP(A40,'Erkek Bireysel'!$B$4:$T$3001,15,FALSE)</f>
        <v>24</v>
      </c>
      <c r="AA40" s="148">
        <f>VLOOKUP(A40,'Erkek Bireysel'!$B$4:$T$3001,16,FALSE)</f>
        <v>4</v>
      </c>
      <c r="AB40" s="148">
        <f>VLOOKUP(A40,'Erkek Bireysel'!$B$4:$T$3001,17,FALSE)</f>
        <v>2</v>
      </c>
      <c r="AC40" s="148">
        <f>VLOOKUP(A40,'Erkek Bireysel'!$B$4:$T$3001,18,FALSE)</f>
        <v>2</v>
      </c>
      <c r="AD40" s="148">
        <f>VLOOKUP(A40,'Erkek Bireysel'!$B$4:$T$3001,19,FALSE)</f>
        <v>1</v>
      </c>
    </row>
    <row r="41" spans="1:36" ht="15.75" thickBot="1" x14ac:dyDescent="0.25">
      <c r="A41" s="13" t="str">
        <f t="shared" si="44"/>
        <v>DİDİM TENİS KULÜBÜBYE</v>
      </c>
      <c r="B41" s="132"/>
      <c r="C41" s="63"/>
      <c r="D41" s="64"/>
      <c r="E41" s="65"/>
      <c r="F41" s="66"/>
      <c r="G41" s="67"/>
      <c r="H41" s="67"/>
      <c r="I41" s="67"/>
      <c r="J41" s="67"/>
      <c r="K41" s="67"/>
      <c r="L41" s="67"/>
      <c r="M41" s="67"/>
      <c r="N41" s="67"/>
      <c r="O41" s="68"/>
      <c r="P41" s="69"/>
      <c r="Q41" s="70"/>
      <c r="R41" s="66"/>
      <c r="S41" s="71"/>
      <c r="T41" s="72" t="s">
        <v>111</v>
      </c>
      <c r="U41" s="73" t="str">
        <f>C38</f>
        <v>DİDİM TENİS KULÜBÜ</v>
      </c>
      <c r="V41" s="74" t="str">
        <f>C39</f>
        <v>BYE</v>
      </c>
      <c r="W41" s="58">
        <f t="shared" si="48"/>
        <v>0</v>
      </c>
      <c r="X41" s="59">
        <f t="shared" si="49"/>
        <v>0</v>
      </c>
      <c r="Y41" s="148"/>
      <c r="Z41" s="148"/>
      <c r="AA41" s="148"/>
      <c r="AB41" s="148"/>
      <c r="AC41" s="148"/>
      <c r="AD41" s="148"/>
    </row>
    <row r="42" spans="1:36" ht="15" thickBot="1" x14ac:dyDescent="0.25">
      <c r="E42" s="13">
        <f>E39+E38+E37+E36+G39+G38+G37+G36+I39+I38+I37+I36</f>
        <v>18</v>
      </c>
      <c r="H42" s="13">
        <f>F39+F38+F37+F36+H39+H38+H37+H36+J39+J38+J37+J36</f>
        <v>18</v>
      </c>
      <c r="O42" s="13">
        <f>O36+O37+O38+O39</f>
        <v>0</v>
      </c>
      <c r="Q42" s="13">
        <f>Q36+Q37+Q38+Q39</f>
        <v>147</v>
      </c>
      <c r="R42" s="13">
        <f>R36+R37+R38+R39</f>
        <v>147</v>
      </c>
      <c r="S42" s="13">
        <f>S39+S38+S37+S36</f>
        <v>0</v>
      </c>
    </row>
    <row r="43" spans="1:36" ht="63" customHeight="1" thickTop="1" x14ac:dyDescent="0.2">
      <c r="B43" s="76" t="s">
        <v>56</v>
      </c>
      <c r="C43" s="6" t="s">
        <v>85</v>
      </c>
      <c r="D43" s="7" t="s">
        <v>98</v>
      </c>
      <c r="E43" s="8" t="s">
        <v>99</v>
      </c>
      <c r="F43" s="9" t="s">
        <v>100</v>
      </c>
      <c r="G43" s="8" t="s">
        <v>99</v>
      </c>
      <c r="H43" s="9" t="s">
        <v>100</v>
      </c>
      <c r="I43" s="8" t="s">
        <v>99</v>
      </c>
      <c r="J43" s="9" t="s">
        <v>100</v>
      </c>
      <c r="K43" s="8" t="s">
        <v>99</v>
      </c>
      <c r="L43" s="9" t="s">
        <v>100</v>
      </c>
      <c r="M43" s="8" t="s">
        <v>99</v>
      </c>
      <c r="N43" s="9" t="s">
        <v>100</v>
      </c>
      <c r="O43" s="61" t="s">
        <v>101</v>
      </c>
      <c r="P43" s="10" t="s">
        <v>102</v>
      </c>
      <c r="Q43" s="8" t="s">
        <v>103</v>
      </c>
      <c r="R43" s="9" t="s">
        <v>104</v>
      </c>
      <c r="S43" s="11" t="s">
        <v>105</v>
      </c>
      <c r="T43" s="12" t="s">
        <v>106</v>
      </c>
      <c r="U43" s="398" t="s">
        <v>107</v>
      </c>
      <c r="V43" s="399"/>
      <c r="W43" s="400" t="s">
        <v>108</v>
      </c>
      <c r="X43" s="401"/>
      <c r="Y43" s="144" t="s">
        <v>124</v>
      </c>
      <c r="Z43" s="145" t="s">
        <v>124</v>
      </c>
      <c r="AA43" s="145" t="s">
        <v>125</v>
      </c>
      <c r="AB43" s="145" t="s">
        <v>125</v>
      </c>
    </row>
    <row r="44" spans="1:36" ht="12.75" customHeight="1" x14ac:dyDescent="0.2">
      <c r="A44" s="13" t="str">
        <f>U44&amp;V44</f>
        <v>ENGİN ARSLAN TEN.AKBYE</v>
      </c>
      <c r="B44" s="128">
        <v>1</v>
      </c>
      <c r="C44" s="14" t="s">
        <v>241</v>
      </c>
      <c r="D44" s="15">
        <f>SUM(AF44:AJ44)</f>
        <v>2</v>
      </c>
      <c r="E44" s="16">
        <f>AA44</f>
        <v>0</v>
      </c>
      <c r="F44" s="17">
        <f>AB44</f>
        <v>0</v>
      </c>
      <c r="G44" s="18">
        <f>AA46</f>
        <v>4</v>
      </c>
      <c r="H44" s="18">
        <f>AB46</f>
        <v>2</v>
      </c>
      <c r="I44" s="18">
        <f>AA48</f>
        <v>4</v>
      </c>
      <c r="J44" s="18">
        <f>AB48</f>
        <v>2</v>
      </c>
      <c r="K44" s="18"/>
      <c r="L44" s="18"/>
      <c r="M44" s="18"/>
      <c r="N44" s="18"/>
      <c r="O44" s="20">
        <f>E44+G44+I44-F44-H44-J44</f>
        <v>4</v>
      </c>
      <c r="P44" s="21"/>
      <c r="Q44" s="22">
        <f>Y44+Y46+Y48</f>
        <v>57</v>
      </c>
      <c r="R44" s="17">
        <f>Z44+Z46+Z48</f>
        <v>27</v>
      </c>
      <c r="S44" s="23">
        <f>Q44-R44</f>
        <v>30</v>
      </c>
      <c r="T44" s="62" t="s">
        <v>115</v>
      </c>
      <c r="U44" s="25" t="str">
        <f>C44</f>
        <v>ENGİN ARSLAN TEN.AK</v>
      </c>
      <c r="V44" s="26" t="str">
        <f>C47</f>
        <v>BYE</v>
      </c>
      <c r="W44" s="27">
        <f>AC44</f>
        <v>0</v>
      </c>
      <c r="X44" s="19">
        <f>AD44</f>
        <v>0</v>
      </c>
      <c r="Y44" s="148"/>
      <c r="AF44" s="147">
        <f>IF(E44&gt;F44,1,0)</f>
        <v>0</v>
      </c>
      <c r="AG44" s="147">
        <f>IF(G44&gt;H44,1,0)</f>
        <v>1</v>
      </c>
      <c r="AH44" s="147">
        <f>IF(I44&gt;J44,1,0)</f>
        <v>1</v>
      </c>
      <c r="AI44" s="147">
        <f>IF(K44&gt;L44,1,0)</f>
        <v>0</v>
      </c>
      <c r="AJ44" s="147">
        <f>IF(M44&gt;N44,1,0)</f>
        <v>0</v>
      </c>
    </row>
    <row r="45" spans="1:36" ht="15" x14ac:dyDescent="0.2">
      <c r="A45" s="13" t="str">
        <f t="shared" ref="A45:A49" si="55">U45&amp;V45</f>
        <v>DİDİM TENİS KULÜBÜAYDIN TENİS KULÜBÜ</v>
      </c>
      <c r="B45" s="128">
        <v>2</v>
      </c>
      <c r="C45" s="14" t="s">
        <v>91</v>
      </c>
      <c r="D45" s="15">
        <f t="shared" ref="D45:D47" si="56">SUM(AF45:AJ45)</f>
        <v>1</v>
      </c>
      <c r="E45" s="16">
        <f>AA45</f>
        <v>4</v>
      </c>
      <c r="F45" s="17">
        <f>AB45</f>
        <v>2</v>
      </c>
      <c r="G45" s="18">
        <f>AA47</f>
        <v>0</v>
      </c>
      <c r="H45" s="18">
        <f>AB47</f>
        <v>0</v>
      </c>
      <c r="I45" s="18">
        <f>AB48</f>
        <v>2</v>
      </c>
      <c r="J45" s="18">
        <f>AA48</f>
        <v>4</v>
      </c>
      <c r="K45" s="18"/>
      <c r="L45" s="18"/>
      <c r="M45" s="18"/>
      <c r="N45" s="18"/>
      <c r="O45" s="20">
        <f t="shared" ref="O45:O47" si="57">E45+G45+I45-F45-H45-J45</f>
        <v>0</v>
      </c>
      <c r="P45" s="21"/>
      <c r="Q45" s="22">
        <f>Y45+Y47+Z48</f>
        <v>43</v>
      </c>
      <c r="R45" s="17">
        <f>Z45+Z47+Y48</f>
        <v>46</v>
      </c>
      <c r="S45" s="23">
        <f t="shared" ref="S45:S47" si="58">Q45-R45</f>
        <v>-3</v>
      </c>
      <c r="T45" s="62" t="s">
        <v>114</v>
      </c>
      <c r="U45" s="25" t="str">
        <f>C45</f>
        <v>DİDİM TENİS KULÜBÜ</v>
      </c>
      <c r="V45" s="26" t="str">
        <f>C46</f>
        <v>AYDIN TENİS KULÜBÜ</v>
      </c>
      <c r="W45" s="27">
        <f t="shared" ref="W45:W49" si="59">AC45</f>
        <v>2</v>
      </c>
      <c r="X45" s="19">
        <f t="shared" ref="X45:X49" si="60">AD45</f>
        <v>1</v>
      </c>
      <c r="Y45" s="148">
        <f>VLOOKUP(A45,'Kadın Bireysel'!$B$4:$T$3000,14,FALSE)</f>
        <v>28</v>
      </c>
      <c r="Z45" s="148">
        <f>VLOOKUP(A45,'Kadın Bireysel'!$B$4:$T$3000,15,FALSE)</f>
        <v>17</v>
      </c>
      <c r="AA45" s="148">
        <f>VLOOKUP(A45,'Kadın Bireysel'!$B$4:$T$3000,16,FALSE)</f>
        <v>4</v>
      </c>
      <c r="AB45" s="148">
        <f>VLOOKUP(A45,'Kadın Bireysel'!$B$4:$T$3000,17,FALSE)</f>
        <v>2</v>
      </c>
      <c r="AC45" s="148">
        <f>VLOOKUP(A45,'Kadın Bireysel'!$B$4:$T$3000,18,FALSE)</f>
        <v>2</v>
      </c>
      <c r="AD45" s="148">
        <f>VLOOKUP(A45,'Kadın Bireysel'!$B$4:$T$3000,19,FALSE)</f>
        <v>1</v>
      </c>
      <c r="AF45" s="147">
        <f t="shared" ref="AF45:AF47" si="61">IF(E45&gt;F45,1,0)</f>
        <v>1</v>
      </c>
      <c r="AG45" s="147">
        <f t="shared" ref="AG45:AG47" si="62">IF(G45&gt;H45,1,0)</f>
        <v>0</v>
      </c>
      <c r="AH45" s="147">
        <f t="shared" ref="AH45:AH47" si="63">IF(I45&gt;J45,1,0)</f>
        <v>0</v>
      </c>
      <c r="AI45" s="147">
        <f t="shared" ref="AI45:AI47" si="64">IF(K45&gt;L45,1,0)</f>
        <v>0</v>
      </c>
      <c r="AJ45" s="147">
        <f t="shared" ref="AJ45:AJ47" si="65">IF(M45&gt;N45,1,0)</f>
        <v>0</v>
      </c>
    </row>
    <row r="46" spans="1:36" ht="15" x14ac:dyDescent="0.2">
      <c r="A46" s="13" t="str">
        <f t="shared" si="55"/>
        <v>ENGİN ARSLAN TEN.AKAYDIN TENİS KULÜBÜ</v>
      </c>
      <c r="B46" s="128">
        <v>3</v>
      </c>
      <c r="C46" s="14" t="s">
        <v>158</v>
      </c>
      <c r="D46" s="15">
        <f t="shared" si="56"/>
        <v>0</v>
      </c>
      <c r="E46" s="16">
        <f>AB45</f>
        <v>2</v>
      </c>
      <c r="F46" s="17">
        <f>AA45</f>
        <v>4</v>
      </c>
      <c r="G46" s="18">
        <f>AB46</f>
        <v>2</v>
      </c>
      <c r="H46" s="18">
        <f>AA46</f>
        <v>4</v>
      </c>
      <c r="I46" s="18">
        <f>AA49</f>
        <v>0</v>
      </c>
      <c r="J46" s="18">
        <f>AB49</f>
        <v>0</v>
      </c>
      <c r="K46" s="18"/>
      <c r="L46" s="18"/>
      <c r="M46" s="18"/>
      <c r="N46" s="18"/>
      <c r="O46" s="20">
        <f t="shared" si="57"/>
        <v>-4</v>
      </c>
      <c r="P46" s="21"/>
      <c r="Q46" s="22">
        <f>Z45+Z46+Y49</f>
        <v>29</v>
      </c>
      <c r="R46" s="17">
        <f>Y45+Y46+Z49</f>
        <v>56</v>
      </c>
      <c r="S46" s="23">
        <f t="shared" si="58"/>
        <v>-27</v>
      </c>
      <c r="T46" s="62" t="s">
        <v>118</v>
      </c>
      <c r="U46" s="25" t="str">
        <f>C44</f>
        <v>ENGİN ARSLAN TEN.AK</v>
      </c>
      <c r="V46" s="26" t="str">
        <f>C46</f>
        <v>AYDIN TENİS KULÜBÜ</v>
      </c>
      <c r="W46" s="27">
        <f t="shared" si="59"/>
        <v>2</v>
      </c>
      <c r="X46" s="19">
        <f t="shared" si="60"/>
        <v>1</v>
      </c>
      <c r="Y46" s="148">
        <f>VLOOKUP(A46,'Kadın Bireysel'!$B$4:$T$3000,14,FALSE)</f>
        <v>28</v>
      </c>
      <c r="Z46" s="148">
        <f>VLOOKUP(A46,'Kadın Bireysel'!$B$4:$T$3000,15,FALSE)</f>
        <v>12</v>
      </c>
      <c r="AA46" s="148">
        <f>VLOOKUP(A46,'Kadın Bireysel'!$B$4:$T$3000,16,FALSE)</f>
        <v>4</v>
      </c>
      <c r="AB46" s="148">
        <f>VLOOKUP(A46,'Kadın Bireysel'!$B$4:$T$3000,17,FALSE)</f>
        <v>2</v>
      </c>
      <c r="AC46" s="148">
        <f>VLOOKUP(A46,'Kadın Bireysel'!$B$4:$T$3000,18,FALSE)</f>
        <v>2</v>
      </c>
      <c r="AD46" s="148">
        <f>VLOOKUP(A46,'Kadın Bireysel'!$B$4:$T$3000,19,FALSE)</f>
        <v>1</v>
      </c>
      <c r="AF46" s="147">
        <f t="shared" si="61"/>
        <v>0</v>
      </c>
      <c r="AG46" s="147">
        <f t="shared" si="62"/>
        <v>0</v>
      </c>
      <c r="AH46" s="147">
        <f t="shared" si="63"/>
        <v>0</v>
      </c>
      <c r="AI46" s="147">
        <f t="shared" si="64"/>
        <v>0</v>
      </c>
      <c r="AJ46" s="147">
        <f t="shared" si="65"/>
        <v>0</v>
      </c>
    </row>
    <row r="47" spans="1:36" ht="15" x14ac:dyDescent="0.2">
      <c r="A47" s="13" t="str">
        <f t="shared" si="55"/>
        <v>DİDİM TENİS KULÜBÜBYE</v>
      </c>
      <c r="B47" s="128">
        <v>4</v>
      </c>
      <c r="C47" s="14" t="s">
        <v>127</v>
      </c>
      <c r="D47" s="15">
        <f t="shared" si="56"/>
        <v>0</v>
      </c>
      <c r="E47" s="16">
        <f>AB44</f>
        <v>0</v>
      </c>
      <c r="F47" s="17">
        <f>AA44</f>
        <v>0</v>
      </c>
      <c r="G47" s="18">
        <f>AB47</f>
        <v>0</v>
      </c>
      <c r="H47" s="18">
        <f>AA47</f>
        <v>0</v>
      </c>
      <c r="I47" s="18">
        <f>AB49</f>
        <v>0</v>
      </c>
      <c r="J47" s="18">
        <f>AA49</f>
        <v>0</v>
      </c>
      <c r="K47" s="18"/>
      <c r="L47" s="18"/>
      <c r="M47" s="18"/>
      <c r="N47" s="18"/>
      <c r="O47" s="20">
        <f t="shared" si="57"/>
        <v>0</v>
      </c>
      <c r="P47" s="21"/>
      <c r="Q47" s="22">
        <f>Z44+Z47+Z49</f>
        <v>0</v>
      </c>
      <c r="R47" s="17">
        <f>Y44+Y47+Y49</f>
        <v>0</v>
      </c>
      <c r="S47" s="23">
        <f t="shared" si="58"/>
        <v>0</v>
      </c>
      <c r="T47" s="62" t="s">
        <v>126</v>
      </c>
      <c r="U47" s="25" t="str">
        <f>C45</f>
        <v>DİDİM TENİS KULÜBÜ</v>
      </c>
      <c r="V47" s="26" t="str">
        <f>C47</f>
        <v>BYE</v>
      </c>
      <c r="W47" s="27">
        <f t="shared" si="59"/>
        <v>0</v>
      </c>
      <c r="X47" s="19">
        <f t="shared" si="60"/>
        <v>0</v>
      </c>
      <c r="Y47" s="148"/>
      <c r="AF47" s="147">
        <f t="shared" si="61"/>
        <v>0</v>
      </c>
      <c r="AG47" s="147">
        <f t="shared" si="62"/>
        <v>0</v>
      </c>
      <c r="AH47" s="147">
        <f t="shared" si="63"/>
        <v>0</v>
      </c>
      <c r="AI47" s="147">
        <f t="shared" si="64"/>
        <v>0</v>
      </c>
      <c r="AJ47" s="147">
        <f t="shared" si="65"/>
        <v>0</v>
      </c>
    </row>
    <row r="48" spans="1:36" ht="15" x14ac:dyDescent="0.2">
      <c r="A48" s="13" t="str">
        <f t="shared" si="55"/>
        <v>ENGİN ARSLAN TEN.AKDİDİM TENİS KULÜBÜ</v>
      </c>
      <c r="B48" s="128"/>
      <c r="C48" s="14"/>
      <c r="D48" s="15"/>
      <c r="E48" s="16"/>
      <c r="F48" s="17"/>
      <c r="G48" s="18"/>
      <c r="H48" s="18"/>
      <c r="I48" s="18"/>
      <c r="J48" s="18"/>
      <c r="K48" s="18"/>
      <c r="L48" s="18"/>
      <c r="M48" s="18"/>
      <c r="N48" s="18"/>
      <c r="O48" s="20"/>
      <c r="P48" s="31"/>
      <c r="Q48" s="22"/>
      <c r="R48" s="17"/>
      <c r="S48" s="23"/>
      <c r="T48" s="62" t="s">
        <v>121</v>
      </c>
      <c r="U48" s="25" t="str">
        <f>C44</f>
        <v>ENGİN ARSLAN TEN.AK</v>
      </c>
      <c r="V48" s="26" t="str">
        <f>C45</f>
        <v>DİDİM TENİS KULÜBÜ</v>
      </c>
      <c r="W48" s="27">
        <f t="shared" si="59"/>
        <v>2</v>
      </c>
      <c r="X48" s="19">
        <f t="shared" si="60"/>
        <v>1</v>
      </c>
      <c r="Y48" s="148">
        <f>VLOOKUP(A48,'Kadın Bireysel'!$B$4:$T$3000,14,FALSE)</f>
        <v>29</v>
      </c>
      <c r="Z48" s="148">
        <f>VLOOKUP(A48,'Kadın Bireysel'!$B$4:$T$3000,15,FALSE)</f>
        <v>15</v>
      </c>
      <c r="AA48" s="148">
        <f>VLOOKUP(A48,'Kadın Bireysel'!$B$4:$T$3000,16,FALSE)</f>
        <v>4</v>
      </c>
      <c r="AB48" s="148">
        <f>VLOOKUP(A48,'Kadın Bireysel'!$B$4:$T$3000,17,FALSE)</f>
        <v>2</v>
      </c>
      <c r="AC48" s="148">
        <f>VLOOKUP(A48,'Kadın Bireysel'!$B$4:$T$3000,18,FALSE)</f>
        <v>2</v>
      </c>
      <c r="AD48" s="148">
        <f>VLOOKUP(A48,'Kadın Bireysel'!$B$4:$T$3000,19,FALSE)</f>
        <v>1</v>
      </c>
    </row>
    <row r="49" spans="1:36" ht="15.75" thickBot="1" x14ac:dyDescent="0.25">
      <c r="A49" s="13" t="str">
        <f t="shared" si="55"/>
        <v>AYDIN TENİS KULÜBÜBYE</v>
      </c>
      <c r="B49" s="132"/>
      <c r="C49" s="63"/>
      <c r="D49" s="64"/>
      <c r="E49" s="65"/>
      <c r="F49" s="66"/>
      <c r="G49" s="67"/>
      <c r="H49" s="67"/>
      <c r="I49" s="67"/>
      <c r="J49" s="67"/>
      <c r="K49" s="67"/>
      <c r="L49" s="67"/>
      <c r="M49" s="67"/>
      <c r="N49" s="67"/>
      <c r="O49" s="68"/>
      <c r="P49" s="69"/>
      <c r="Q49" s="70"/>
      <c r="R49" s="66"/>
      <c r="S49" s="71"/>
      <c r="T49" s="72" t="s">
        <v>111</v>
      </c>
      <c r="U49" s="73" t="str">
        <f>C46</f>
        <v>AYDIN TENİS KULÜBÜ</v>
      </c>
      <c r="V49" s="74" t="str">
        <f>C47</f>
        <v>BYE</v>
      </c>
      <c r="W49" s="58">
        <f t="shared" si="59"/>
        <v>0</v>
      </c>
      <c r="X49" s="59">
        <f t="shared" si="60"/>
        <v>0</v>
      </c>
      <c r="Y49" s="148"/>
    </row>
    <row r="50" spans="1:36" ht="15" thickBot="1" x14ac:dyDescent="0.25">
      <c r="E50" s="13">
        <f>E47+E46+E45+E44+G47+G46+G45+G44+I47+I46+I45+I44</f>
        <v>18</v>
      </c>
      <c r="H50" s="13">
        <f>F47+F46+F45+F44+H47+H46+H45+H44+J47+J46+J45+J44</f>
        <v>18</v>
      </c>
      <c r="O50" s="13">
        <f>O44+O45+O46+O47</f>
        <v>0</v>
      </c>
      <c r="Q50" s="13">
        <f>Q44+Q45+Q46+Q47</f>
        <v>129</v>
      </c>
      <c r="R50" s="13">
        <f>R44+R45+R46+R47</f>
        <v>129</v>
      </c>
      <c r="S50" s="13">
        <f>S47+S46+S45+S44</f>
        <v>0</v>
      </c>
    </row>
    <row r="51" spans="1:36" ht="63" customHeight="1" thickTop="1" x14ac:dyDescent="0.2">
      <c r="B51" s="76" t="s">
        <v>67</v>
      </c>
      <c r="C51" s="6" t="s">
        <v>84</v>
      </c>
      <c r="D51" s="7" t="s">
        <v>98</v>
      </c>
      <c r="E51" s="8" t="s">
        <v>99</v>
      </c>
      <c r="F51" s="9" t="s">
        <v>100</v>
      </c>
      <c r="G51" s="8" t="s">
        <v>99</v>
      </c>
      <c r="H51" s="9" t="s">
        <v>100</v>
      </c>
      <c r="I51" s="8" t="s">
        <v>99</v>
      </c>
      <c r="J51" s="9" t="s">
        <v>100</v>
      </c>
      <c r="K51" s="8" t="s">
        <v>99</v>
      </c>
      <c r="L51" s="9" t="s">
        <v>100</v>
      </c>
      <c r="M51" s="8" t="s">
        <v>99</v>
      </c>
      <c r="N51" s="9" t="s">
        <v>100</v>
      </c>
      <c r="O51" s="61" t="s">
        <v>101</v>
      </c>
      <c r="P51" s="10" t="s">
        <v>102</v>
      </c>
      <c r="Q51" s="8" t="s">
        <v>103</v>
      </c>
      <c r="R51" s="9" t="s">
        <v>104</v>
      </c>
      <c r="S51" s="11" t="s">
        <v>105</v>
      </c>
      <c r="T51" s="12" t="s">
        <v>106</v>
      </c>
      <c r="U51" s="398" t="s">
        <v>107</v>
      </c>
      <c r="V51" s="399"/>
      <c r="W51" s="400" t="s">
        <v>108</v>
      </c>
      <c r="X51" s="401"/>
      <c r="Y51" s="144" t="s">
        <v>124</v>
      </c>
      <c r="Z51" s="145" t="s">
        <v>124</v>
      </c>
      <c r="AA51" s="145" t="s">
        <v>125</v>
      </c>
      <c r="AB51" s="145" t="s">
        <v>125</v>
      </c>
    </row>
    <row r="52" spans="1:36" ht="12.75" customHeight="1" x14ac:dyDescent="0.2">
      <c r="A52" s="13" t="str">
        <f>U52&amp;V52</f>
        <v>CAN TENİS SPOR KULÜBÜBYE</v>
      </c>
      <c r="B52" s="128">
        <v>1</v>
      </c>
      <c r="C52" s="14" t="s">
        <v>160</v>
      </c>
      <c r="D52" s="15">
        <f>SUM(AF52:AJ52)</f>
        <v>1</v>
      </c>
      <c r="E52" s="16">
        <f>AA52</f>
        <v>0</v>
      </c>
      <c r="F52" s="17">
        <f>AB52</f>
        <v>0</v>
      </c>
      <c r="G52" s="18">
        <f>AA54</f>
        <v>3</v>
      </c>
      <c r="H52" s="18">
        <f>AB54</f>
        <v>4</v>
      </c>
      <c r="I52" s="18">
        <f>AA56</f>
        <v>4</v>
      </c>
      <c r="J52" s="18">
        <f>AB56</f>
        <v>2</v>
      </c>
      <c r="K52" s="18"/>
      <c r="L52" s="18"/>
      <c r="M52" s="18"/>
      <c r="N52" s="18"/>
      <c r="O52" s="20">
        <f>E52+G52+I52-F52-H52-J52</f>
        <v>1</v>
      </c>
      <c r="P52" s="21"/>
      <c r="Q52" s="22">
        <f>Y52+Y54+Y56</f>
        <v>50</v>
      </c>
      <c r="R52" s="17">
        <f>Z52+Z54+Z56</f>
        <v>45</v>
      </c>
      <c r="S52" s="23">
        <f>Q52-R52</f>
        <v>5</v>
      </c>
      <c r="T52" s="62" t="s">
        <v>115</v>
      </c>
      <c r="U52" s="25" t="str">
        <f>C52</f>
        <v>CAN TENİS SPOR KULÜBÜ</v>
      </c>
      <c r="V52" s="26" t="str">
        <f>C55</f>
        <v>BYE</v>
      </c>
      <c r="W52" s="27">
        <f>AC52</f>
        <v>0</v>
      </c>
      <c r="X52" s="19">
        <f>AD52</f>
        <v>0</v>
      </c>
      <c r="Y52" s="148"/>
      <c r="Z52" s="148"/>
      <c r="AA52" s="148"/>
      <c r="AB52" s="148"/>
      <c r="AC52" s="148"/>
      <c r="AD52" s="148"/>
      <c r="AF52" s="147">
        <f>IF(E52&gt;F52,1,0)</f>
        <v>0</v>
      </c>
      <c r="AG52" s="147">
        <f>IF(G52&gt;H52,1,0)</f>
        <v>0</v>
      </c>
      <c r="AH52" s="147">
        <f>IF(I52&gt;J52,1,0)</f>
        <v>1</v>
      </c>
      <c r="AI52" s="147">
        <f>IF(K52&gt;L52,1,0)</f>
        <v>0</v>
      </c>
      <c r="AJ52" s="147">
        <f>IF(M52&gt;N52,1,0)</f>
        <v>0</v>
      </c>
    </row>
    <row r="53" spans="1:36" ht="15" x14ac:dyDescent="0.2">
      <c r="A53" s="13" t="str">
        <f t="shared" ref="A53:A57" si="66">U53&amp;V53</f>
        <v>KARŞIYAKA SPOR KULÜBÜALAÇATI TENİS KULÜBÜ</v>
      </c>
      <c r="B53" s="128">
        <v>2</v>
      </c>
      <c r="C53" s="14" t="s">
        <v>205</v>
      </c>
      <c r="D53" s="15">
        <f t="shared" ref="D53:D55" si="67">SUM(AF53:AJ53)</f>
        <v>0</v>
      </c>
      <c r="E53" s="16">
        <f>AA53</f>
        <v>0</v>
      </c>
      <c r="F53" s="17">
        <f>AB53</f>
        <v>6</v>
      </c>
      <c r="G53" s="18">
        <f>AA55</f>
        <v>0</v>
      </c>
      <c r="H53" s="18">
        <f>AB55</f>
        <v>0</v>
      </c>
      <c r="I53" s="18">
        <f>AB56</f>
        <v>2</v>
      </c>
      <c r="J53" s="18">
        <f>AA56</f>
        <v>4</v>
      </c>
      <c r="K53" s="18"/>
      <c r="L53" s="18"/>
      <c r="M53" s="18"/>
      <c r="N53" s="18"/>
      <c r="O53" s="20">
        <f t="shared" ref="O53:O55" si="68">E53+G53+I53-F53-H53-J53</f>
        <v>-8</v>
      </c>
      <c r="P53" s="21"/>
      <c r="Q53" s="22">
        <f>Y53+Y55+Z56</f>
        <v>18</v>
      </c>
      <c r="R53" s="17">
        <f>Z53+Z55+Y56</f>
        <v>60</v>
      </c>
      <c r="S53" s="23">
        <f t="shared" ref="S53:S55" si="69">Q53-R53</f>
        <v>-42</v>
      </c>
      <c r="T53" s="62" t="s">
        <v>114</v>
      </c>
      <c r="U53" s="25" t="str">
        <f>C53</f>
        <v>KARŞIYAKA SPOR KULÜBÜ</v>
      </c>
      <c r="V53" s="26" t="str">
        <f>C54</f>
        <v>ALAÇATI TENİS KULÜBÜ</v>
      </c>
      <c r="W53" s="27">
        <f t="shared" ref="W53:W57" si="70">AC53</f>
        <v>0</v>
      </c>
      <c r="X53" s="19">
        <f t="shared" ref="X53:X57" si="71">AD53</f>
        <v>3</v>
      </c>
      <c r="Y53" s="148">
        <f>VLOOKUP(A53,'Erkek Bireysel'!$B$4:$T$3001,14,FALSE)</f>
        <v>6</v>
      </c>
      <c r="Z53" s="148">
        <f>VLOOKUP(A53,'Erkek Bireysel'!$B$4:$T$3001,15,FALSE)</f>
        <v>36</v>
      </c>
      <c r="AA53" s="148">
        <f>VLOOKUP(A53,'Erkek Bireysel'!$B$4:$T$3001,16,FALSE)</f>
        <v>0</v>
      </c>
      <c r="AB53" s="148">
        <f>VLOOKUP(A53,'Erkek Bireysel'!$B$4:$T$3001,17,FALSE)</f>
        <v>6</v>
      </c>
      <c r="AC53" s="148">
        <f>VLOOKUP(A53,'Erkek Bireysel'!$B$4:$T$3001,18,FALSE)</f>
        <v>0</v>
      </c>
      <c r="AD53" s="148">
        <f>VLOOKUP(A53,'Erkek Bireysel'!$B$4:$T$3001,19,FALSE)</f>
        <v>3</v>
      </c>
      <c r="AF53" s="147">
        <f t="shared" ref="AF53:AF55" si="72">IF(E53&gt;F53,1,0)</f>
        <v>0</v>
      </c>
      <c r="AG53" s="147">
        <f t="shared" ref="AG53:AG55" si="73">IF(G53&gt;H53,1,0)</f>
        <v>0</v>
      </c>
      <c r="AH53" s="147">
        <f t="shared" ref="AH53:AH55" si="74">IF(I53&gt;J53,1,0)</f>
        <v>0</v>
      </c>
      <c r="AI53" s="147">
        <f t="shared" ref="AI53:AI55" si="75">IF(K53&gt;L53,1,0)</f>
        <v>0</v>
      </c>
      <c r="AJ53" s="147">
        <f t="shared" ref="AJ53:AJ55" si="76">IF(M53&gt;N53,1,0)</f>
        <v>0</v>
      </c>
    </row>
    <row r="54" spans="1:36" ht="15" x14ac:dyDescent="0.2">
      <c r="A54" s="13" t="str">
        <f t="shared" si="66"/>
        <v>CAN TENİS SPOR KULÜBÜALAÇATI TENİS KULÜBÜ</v>
      </c>
      <c r="B54" s="128">
        <v>3</v>
      </c>
      <c r="C54" s="14" t="s">
        <v>9</v>
      </c>
      <c r="D54" s="15">
        <f t="shared" si="67"/>
        <v>2</v>
      </c>
      <c r="E54" s="16">
        <f>AB53</f>
        <v>6</v>
      </c>
      <c r="F54" s="17">
        <f>AA53</f>
        <v>0</v>
      </c>
      <c r="G54" s="18">
        <f>AB54</f>
        <v>4</v>
      </c>
      <c r="H54" s="18">
        <f>AA54</f>
        <v>3</v>
      </c>
      <c r="I54" s="18">
        <f>AA57</f>
        <v>0</v>
      </c>
      <c r="J54" s="18">
        <f>AB57</f>
        <v>0</v>
      </c>
      <c r="K54" s="18"/>
      <c r="L54" s="18"/>
      <c r="M54" s="18"/>
      <c r="N54" s="18"/>
      <c r="O54" s="20">
        <f t="shared" si="68"/>
        <v>7</v>
      </c>
      <c r="P54" s="21"/>
      <c r="Q54" s="22">
        <f>Z53+Z54+Y57</f>
        <v>69</v>
      </c>
      <c r="R54" s="17">
        <f>Y53+Y54+Z57</f>
        <v>32</v>
      </c>
      <c r="S54" s="23">
        <f t="shared" si="69"/>
        <v>37</v>
      </c>
      <c r="T54" s="62" t="s">
        <v>118</v>
      </c>
      <c r="U54" s="25" t="str">
        <f>C52</f>
        <v>CAN TENİS SPOR KULÜBÜ</v>
      </c>
      <c r="V54" s="26" t="str">
        <f>C54</f>
        <v>ALAÇATI TENİS KULÜBÜ</v>
      </c>
      <c r="W54" s="27">
        <f t="shared" si="70"/>
        <v>1</v>
      </c>
      <c r="X54" s="19">
        <f t="shared" si="71"/>
        <v>2</v>
      </c>
      <c r="Y54" s="148">
        <f>VLOOKUP(A54,'Erkek Bireysel'!$B$4:$T$3001,14,FALSE)</f>
        <v>26</v>
      </c>
      <c r="Z54" s="148">
        <f>VLOOKUP(A54,'Erkek Bireysel'!$B$4:$T$3001,15,FALSE)</f>
        <v>33</v>
      </c>
      <c r="AA54" s="148">
        <f>VLOOKUP(A54,'Erkek Bireysel'!$B$4:$T$3001,16,FALSE)</f>
        <v>3</v>
      </c>
      <c r="AB54" s="148">
        <f>VLOOKUP(A54,'Erkek Bireysel'!$B$4:$T$3001,17,FALSE)</f>
        <v>4</v>
      </c>
      <c r="AC54" s="148">
        <f>VLOOKUP(A54,'Erkek Bireysel'!$B$4:$T$3001,18,FALSE)</f>
        <v>1</v>
      </c>
      <c r="AD54" s="148">
        <f>VLOOKUP(A54,'Erkek Bireysel'!$B$4:$T$3001,19,FALSE)</f>
        <v>2</v>
      </c>
      <c r="AF54" s="147">
        <f t="shared" si="72"/>
        <v>1</v>
      </c>
      <c r="AG54" s="147">
        <f t="shared" si="73"/>
        <v>1</v>
      </c>
      <c r="AH54" s="147">
        <f t="shared" si="74"/>
        <v>0</v>
      </c>
      <c r="AI54" s="147">
        <f t="shared" si="75"/>
        <v>0</v>
      </c>
      <c r="AJ54" s="147">
        <f t="shared" si="76"/>
        <v>0</v>
      </c>
    </row>
    <row r="55" spans="1:36" ht="15" x14ac:dyDescent="0.2">
      <c r="A55" s="13" t="str">
        <f t="shared" si="66"/>
        <v>KARŞIYAKA SPOR KULÜBÜBYE</v>
      </c>
      <c r="B55" s="128">
        <v>4</v>
      </c>
      <c r="C55" s="14" t="s">
        <v>127</v>
      </c>
      <c r="D55" s="15">
        <f t="shared" si="67"/>
        <v>0</v>
      </c>
      <c r="E55" s="16">
        <f>AB52</f>
        <v>0</v>
      </c>
      <c r="F55" s="17">
        <f>AA52</f>
        <v>0</v>
      </c>
      <c r="G55" s="18">
        <f>AB55</f>
        <v>0</v>
      </c>
      <c r="H55" s="18">
        <f>AA55</f>
        <v>0</v>
      </c>
      <c r="I55" s="18">
        <f>AB57</f>
        <v>0</v>
      </c>
      <c r="J55" s="18">
        <f>AA57</f>
        <v>0</v>
      </c>
      <c r="K55" s="18"/>
      <c r="L55" s="18"/>
      <c r="M55" s="18"/>
      <c r="N55" s="18"/>
      <c r="O55" s="20">
        <f t="shared" si="68"/>
        <v>0</v>
      </c>
      <c r="P55" s="21"/>
      <c r="Q55" s="22">
        <f>Z52+Z55+Z57</f>
        <v>0</v>
      </c>
      <c r="R55" s="17">
        <f>Y52+Y55+Y57</f>
        <v>0</v>
      </c>
      <c r="S55" s="23">
        <f t="shared" si="69"/>
        <v>0</v>
      </c>
      <c r="T55" s="62" t="s">
        <v>126</v>
      </c>
      <c r="U55" s="25" t="str">
        <f>C53</f>
        <v>KARŞIYAKA SPOR KULÜBÜ</v>
      </c>
      <c r="V55" s="26" t="str">
        <f>C55</f>
        <v>BYE</v>
      </c>
      <c r="W55" s="27">
        <f t="shared" si="70"/>
        <v>0</v>
      </c>
      <c r="X55" s="19">
        <f t="shared" si="71"/>
        <v>0</v>
      </c>
      <c r="Y55" s="148"/>
      <c r="Z55" s="148"/>
      <c r="AA55" s="148"/>
      <c r="AB55" s="148"/>
      <c r="AC55" s="148"/>
      <c r="AD55" s="148"/>
      <c r="AF55" s="147">
        <f t="shared" si="72"/>
        <v>0</v>
      </c>
      <c r="AG55" s="147">
        <f t="shared" si="73"/>
        <v>0</v>
      </c>
      <c r="AH55" s="147">
        <f t="shared" si="74"/>
        <v>0</v>
      </c>
      <c r="AI55" s="147">
        <f t="shared" si="75"/>
        <v>0</v>
      </c>
      <c r="AJ55" s="147">
        <f t="shared" si="76"/>
        <v>0</v>
      </c>
    </row>
    <row r="56" spans="1:36" ht="15" x14ac:dyDescent="0.2">
      <c r="A56" s="13" t="str">
        <f t="shared" si="66"/>
        <v>CAN TENİS SPOR KULÜBÜKARŞIYAKA SPOR KULÜBÜ</v>
      </c>
      <c r="B56" s="128"/>
      <c r="C56" s="14"/>
      <c r="D56" s="15"/>
      <c r="E56" s="16"/>
      <c r="F56" s="17"/>
      <c r="G56" s="18"/>
      <c r="H56" s="18"/>
      <c r="I56" s="18"/>
      <c r="J56" s="18"/>
      <c r="K56" s="18"/>
      <c r="L56" s="18"/>
      <c r="M56" s="18"/>
      <c r="N56" s="18"/>
      <c r="O56" s="20"/>
      <c r="P56" s="31"/>
      <c r="Q56" s="22"/>
      <c r="R56" s="17"/>
      <c r="S56" s="23"/>
      <c r="T56" s="62" t="s">
        <v>121</v>
      </c>
      <c r="U56" s="25" t="str">
        <f>C52</f>
        <v>CAN TENİS SPOR KULÜBÜ</v>
      </c>
      <c r="V56" s="26" t="str">
        <f>C53</f>
        <v>KARŞIYAKA SPOR KULÜBÜ</v>
      </c>
      <c r="W56" s="27">
        <f t="shared" si="70"/>
        <v>2</v>
      </c>
      <c r="X56" s="19">
        <f t="shared" si="71"/>
        <v>1</v>
      </c>
      <c r="Y56" s="148">
        <f>VLOOKUP(A56,'Erkek Bireysel'!$B$4:$T$3001,14,FALSE)</f>
        <v>24</v>
      </c>
      <c r="Z56" s="148">
        <f>VLOOKUP(A56,'Erkek Bireysel'!$B$4:$T$3001,15,FALSE)</f>
        <v>12</v>
      </c>
      <c r="AA56" s="148">
        <f>VLOOKUP(A56,'Erkek Bireysel'!$B$4:$T$3001,16,FALSE)</f>
        <v>4</v>
      </c>
      <c r="AB56" s="148">
        <f>VLOOKUP(A56,'Erkek Bireysel'!$B$4:$T$3001,17,FALSE)</f>
        <v>2</v>
      </c>
      <c r="AC56" s="148">
        <f>VLOOKUP(A56,'Erkek Bireysel'!$B$4:$T$3001,18,FALSE)</f>
        <v>2</v>
      </c>
      <c r="AD56" s="148">
        <f>VLOOKUP(A56,'Erkek Bireysel'!$B$4:$T$3001,19,FALSE)</f>
        <v>1</v>
      </c>
    </row>
    <row r="57" spans="1:36" ht="15.75" thickBot="1" x14ac:dyDescent="0.25">
      <c r="A57" s="13" t="str">
        <f t="shared" si="66"/>
        <v>ALAÇATI TENİS KULÜBÜBYE</v>
      </c>
      <c r="B57" s="132"/>
      <c r="C57" s="63"/>
      <c r="D57" s="64"/>
      <c r="E57" s="65"/>
      <c r="F57" s="66"/>
      <c r="G57" s="67"/>
      <c r="H57" s="67"/>
      <c r="I57" s="67"/>
      <c r="J57" s="67"/>
      <c r="K57" s="67"/>
      <c r="L57" s="67"/>
      <c r="M57" s="67"/>
      <c r="N57" s="67"/>
      <c r="O57" s="68"/>
      <c r="P57" s="69"/>
      <c r="Q57" s="70"/>
      <c r="R57" s="66"/>
      <c r="S57" s="71"/>
      <c r="T57" s="72" t="s">
        <v>111</v>
      </c>
      <c r="U57" s="73" t="str">
        <f>C54</f>
        <v>ALAÇATI TENİS KULÜBÜ</v>
      </c>
      <c r="V57" s="74" t="str">
        <f>C55</f>
        <v>BYE</v>
      </c>
      <c r="W57" s="58">
        <f t="shared" si="70"/>
        <v>0</v>
      </c>
      <c r="X57" s="59">
        <f t="shared" si="71"/>
        <v>0</v>
      </c>
      <c r="Y57" s="148"/>
      <c r="Z57" s="148"/>
      <c r="AA57" s="148"/>
      <c r="AB57" s="148"/>
      <c r="AC57" s="148"/>
      <c r="AD57" s="148"/>
    </row>
    <row r="58" spans="1:36" ht="15" thickBot="1" x14ac:dyDescent="0.25">
      <c r="E58" s="13">
        <f>E55+E54+E53+E52+G55+G54+G53+G52+I55+I54+I53+I52</f>
        <v>19</v>
      </c>
      <c r="H58" s="13">
        <f>F55+F54+F53+F52+H55+H54+H53+H52+J55+J54+J53+J52</f>
        <v>19</v>
      </c>
      <c r="O58" s="13">
        <f>O52+O53+O54+O55</f>
        <v>0</v>
      </c>
      <c r="Q58" s="13">
        <f>Q52+Q53+Q54+Q55</f>
        <v>137</v>
      </c>
      <c r="R58" s="13">
        <f>R52+R53+R54+R55</f>
        <v>137</v>
      </c>
      <c r="S58" s="13">
        <f>S55+S54+S53+S52</f>
        <v>0</v>
      </c>
    </row>
    <row r="59" spans="1:36" ht="63" customHeight="1" thickTop="1" x14ac:dyDescent="0.2">
      <c r="B59" s="76" t="s">
        <v>67</v>
      </c>
      <c r="C59" s="6" t="s">
        <v>85</v>
      </c>
      <c r="D59" s="7" t="s">
        <v>98</v>
      </c>
      <c r="E59" s="8" t="s">
        <v>99</v>
      </c>
      <c r="F59" s="9" t="s">
        <v>100</v>
      </c>
      <c r="G59" s="8" t="s">
        <v>99</v>
      </c>
      <c r="H59" s="9" t="s">
        <v>100</v>
      </c>
      <c r="I59" s="8" t="s">
        <v>99</v>
      </c>
      <c r="J59" s="9" t="s">
        <v>100</v>
      </c>
      <c r="K59" s="8" t="s">
        <v>99</v>
      </c>
      <c r="L59" s="9" t="s">
        <v>100</v>
      </c>
      <c r="M59" s="8" t="s">
        <v>99</v>
      </c>
      <c r="N59" s="9" t="s">
        <v>100</v>
      </c>
      <c r="O59" s="61" t="s">
        <v>101</v>
      </c>
      <c r="P59" s="10" t="s">
        <v>102</v>
      </c>
      <c r="Q59" s="8" t="s">
        <v>103</v>
      </c>
      <c r="R59" s="9" t="s">
        <v>104</v>
      </c>
      <c r="S59" s="11" t="s">
        <v>105</v>
      </c>
      <c r="T59" s="12" t="s">
        <v>106</v>
      </c>
      <c r="U59" s="398" t="s">
        <v>107</v>
      </c>
      <c r="V59" s="399"/>
      <c r="W59" s="400" t="s">
        <v>108</v>
      </c>
      <c r="X59" s="401"/>
      <c r="Y59" s="144" t="s">
        <v>124</v>
      </c>
      <c r="Z59" s="145" t="s">
        <v>124</v>
      </c>
      <c r="AA59" s="145" t="s">
        <v>125</v>
      </c>
      <c r="AB59" s="145" t="s">
        <v>125</v>
      </c>
    </row>
    <row r="60" spans="1:36" ht="12.75" customHeight="1" x14ac:dyDescent="0.2">
      <c r="A60" s="13" t="str">
        <f>U60&amp;V60</f>
        <v>CAN TENİS SPOR KULÜBÜBYE</v>
      </c>
      <c r="B60" s="128">
        <v>1</v>
      </c>
      <c r="C60" s="14" t="s">
        <v>160</v>
      </c>
      <c r="D60" s="15">
        <f>SUM(AF60:AJ60)</f>
        <v>2</v>
      </c>
      <c r="E60" s="16">
        <f>AA60</f>
        <v>0</v>
      </c>
      <c r="F60" s="17">
        <f>AB60</f>
        <v>0</v>
      </c>
      <c r="G60" s="18">
        <f>AA62</f>
        <v>6</v>
      </c>
      <c r="H60" s="18">
        <f>AB62</f>
        <v>0</v>
      </c>
      <c r="I60" s="18">
        <f>AA64</f>
        <v>4</v>
      </c>
      <c r="J60" s="18">
        <f>AB64</f>
        <v>2</v>
      </c>
      <c r="K60" s="18"/>
      <c r="L60" s="18"/>
      <c r="M60" s="18"/>
      <c r="N60" s="18"/>
      <c r="O60" s="20">
        <f>E60+G60+I60-F60-H60-J60</f>
        <v>8</v>
      </c>
      <c r="P60" s="21"/>
      <c r="Q60" s="22">
        <f>Y60+Y62+Y64</f>
        <v>60</v>
      </c>
      <c r="R60" s="17">
        <f>Z60+Z62+Z64</f>
        <v>14</v>
      </c>
      <c r="S60" s="23">
        <f>Q60-R60</f>
        <v>46</v>
      </c>
      <c r="T60" s="62" t="s">
        <v>115</v>
      </c>
      <c r="U60" s="25" t="str">
        <f>C60</f>
        <v>CAN TENİS SPOR KULÜBÜ</v>
      </c>
      <c r="V60" s="26" t="str">
        <f>C63</f>
        <v>BYE</v>
      </c>
      <c r="W60" s="27">
        <f>AC60</f>
        <v>0</v>
      </c>
      <c r="X60" s="19">
        <f>AD60</f>
        <v>0</v>
      </c>
      <c r="Y60" s="148"/>
      <c r="AF60" s="147">
        <f>IF(E60&gt;F60,1,0)</f>
        <v>0</v>
      </c>
      <c r="AG60" s="147">
        <f>IF(G60&gt;H60,1,0)</f>
        <v>1</v>
      </c>
      <c r="AH60" s="147">
        <f>IF(I60&gt;J60,1,0)</f>
        <v>1</v>
      </c>
      <c r="AI60" s="147">
        <f>IF(K60&gt;L60,1,0)</f>
        <v>0</v>
      </c>
      <c r="AJ60" s="147">
        <f>IF(M60&gt;N60,1,0)</f>
        <v>0</v>
      </c>
    </row>
    <row r="61" spans="1:36" ht="15" x14ac:dyDescent="0.2">
      <c r="A61" s="13" t="str">
        <f t="shared" ref="A61:A65" si="77">U61&amp;V61</f>
        <v>ALAÇATI TENİS KULÜBÜKARŞIYAKA SPOR KULÜBÜ</v>
      </c>
      <c r="B61" s="128">
        <v>2</v>
      </c>
      <c r="C61" s="14" t="s">
        <v>9</v>
      </c>
      <c r="D61" s="15">
        <f t="shared" ref="D61:D63" si="78">SUM(AF61:AJ61)</f>
        <v>1</v>
      </c>
      <c r="E61" s="16">
        <f>AA61</f>
        <v>5</v>
      </c>
      <c r="F61" s="17">
        <f>AB61</f>
        <v>2</v>
      </c>
      <c r="G61" s="18">
        <f>AA63</f>
        <v>0</v>
      </c>
      <c r="H61" s="18">
        <f>AB63</f>
        <v>0</v>
      </c>
      <c r="I61" s="18">
        <f>AB64</f>
        <v>2</v>
      </c>
      <c r="J61" s="18">
        <f>AA64</f>
        <v>4</v>
      </c>
      <c r="K61" s="18"/>
      <c r="L61" s="18"/>
      <c r="M61" s="18"/>
      <c r="N61" s="18"/>
      <c r="O61" s="20">
        <f t="shared" ref="O61:O63" si="79">E61+G61+I61-F61-H61-J61</f>
        <v>1</v>
      </c>
      <c r="P61" s="21"/>
      <c r="Q61" s="22">
        <f>Y61+Y63+Z64</f>
        <v>53</v>
      </c>
      <c r="R61" s="17">
        <f>Z61+Z63+Y64</f>
        <v>48</v>
      </c>
      <c r="S61" s="23">
        <f t="shared" ref="S61:S63" si="80">Q61-R61</f>
        <v>5</v>
      </c>
      <c r="T61" s="62" t="s">
        <v>114</v>
      </c>
      <c r="U61" s="25" t="str">
        <f>C61</f>
        <v>ALAÇATI TENİS KULÜBÜ</v>
      </c>
      <c r="V61" s="26" t="str">
        <f>C62</f>
        <v>KARŞIYAKA SPOR KULÜBÜ</v>
      </c>
      <c r="W61" s="27">
        <f t="shared" ref="W61:W65" si="81">AC61</f>
        <v>2</v>
      </c>
      <c r="X61" s="19">
        <f t="shared" ref="X61:X65" si="82">AD61</f>
        <v>1</v>
      </c>
      <c r="Y61" s="148">
        <f>VLOOKUP(A61,'Kadın Bireysel'!$B$4:$T$3000,14,FALSE)</f>
        <v>41</v>
      </c>
      <c r="Z61" s="148">
        <f>VLOOKUP(A61,'Kadın Bireysel'!$B$4:$T$3000,15,FALSE)</f>
        <v>24</v>
      </c>
      <c r="AA61" s="148">
        <f>VLOOKUP(A61,'Kadın Bireysel'!$B$4:$T$3000,16,FALSE)</f>
        <v>5</v>
      </c>
      <c r="AB61" s="148">
        <f>VLOOKUP(A61,'Kadın Bireysel'!$B$4:$T$3000,17,FALSE)</f>
        <v>2</v>
      </c>
      <c r="AC61" s="148">
        <f>VLOOKUP(A61,'Kadın Bireysel'!$B$4:$T$3000,18,FALSE)</f>
        <v>2</v>
      </c>
      <c r="AD61" s="148">
        <f>VLOOKUP(A61,'Kadın Bireysel'!$B$4:$T$3000,19,FALSE)</f>
        <v>1</v>
      </c>
      <c r="AF61" s="147">
        <f t="shared" ref="AF61:AF63" si="83">IF(E61&gt;F61,1,0)</f>
        <v>1</v>
      </c>
      <c r="AG61" s="147">
        <f t="shared" ref="AG61:AG63" si="84">IF(G61&gt;H61,1,0)</f>
        <v>0</v>
      </c>
      <c r="AH61" s="147">
        <f t="shared" ref="AH61:AH63" si="85">IF(I61&gt;J61,1,0)</f>
        <v>0</v>
      </c>
      <c r="AI61" s="147">
        <f t="shared" ref="AI61:AI63" si="86">IF(K61&gt;L61,1,0)</f>
        <v>0</v>
      </c>
      <c r="AJ61" s="147">
        <f t="shared" ref="AJ61:AJ63" si="87">IF(M61&gt;N61,1,0)</f>
        <v>0</v>
      </c>
    </row>
    <row r="62" spans="1:36" ht="15" x14ac:dyDescent="0.2">
      <c r="A62" s="13" t="str">
        <f t="shared" si="77"/>
        <v>CAN TENİS SPOR KULÜBÜKARŞIYAKA SPOR KULÜBÜ</v>
      </c>
      <c r="B62" s="128">
        <v>3</v>
      </c>
      <c r="C62" s="14" t="s">
        <v>205</v>
      </c>
      <c r="D62" s="15">
        <f t="shared" si="78"/>
        <v>0</v>
      </c>
      <c r="E62" s="16">
        <f>AB61</f>
        <v>2</v>
      </c>
      <c r="F62" s="17">
        <f>AA61</f>
        <v>5</v>
      </c>
      <c r="G62" s="18">
        <f>AB62</f>
        <v>0</v>
      </c>
      <c r="H62" s="18">
        <f>AA62</f>
        <v>6</v>
      </c>
      <c r="I62" s="18">
        <f>AA65</f>
        <v>0</v>
      </c>
      <c r="J62" s="18">
        <f>AB65</f>
        <v>0</v>
      </c>
      <c r="K62" s="18"/>
      <c r="L62" s="18"/>
      <c r="M62" s="18"/>
      <c r="N62" s="18"/>
      <c r="O62" s="20">
        <f t="shared" si="79"/>
        <v>-9</v>
      </c>
      <c r="P62" s="21"/>
      <c r="Q62" s="22">
        <f>Z61+Z62+Y65</f>
        <v>26</v>
      </c>
      <c r="R62" s="17">
        <f>Y61+Y62+Z65</f>
        <v>77</v>
      </c>
      <c r="S62" s="23">
        <f t="shared" si="80"/>
        <v>-51</v>
      </c>
      <c r="T62" s="62" t="s">
        <v>118</v>
      </c>
      <c r="U62" s="25" t="str">
        <f>C60</f>
        <v>CAN TENİS SPOR KULÜBÜ</v>
      </c>
      <c r="V62" s="26" t="str">
        <f>C62</f>
        <v>KARŞIYAKA SPOR KULÜBÜ</v>
      </c>
      <c r="W62" s="27">
        <f t="shared" si="81"/>
        <v>3</v>
      </c>
      <c r="X62" s="19">
        <f t="shared" si="82"/>
        <v>0</v>
      </c>
      <c r="Y62" s="148">
        <f>VLOOKUP(A62,'Kadın Bireysel'!$B$4:$T$3000,14,FALSE)</f>
        <v>36</v>
      </c>
      <c r="Z62" s="148">
        <f>VLOOKUP(A62,'Kadın Bireysel'!$B$4:$T$3000,15,FALSE)</f>
        <v>2</v>
      </c>
      <c r="AA62" s="148">
        <f>VLOOKUP(A62,'Kadın Bireysel'!$B$4:$T$3000,16,FALSE)</f>
        <v>6</v>
      </c>
      <c r="AB62" s="148">
        <f>VLOOKUP(A62,'Kadın Bireysel'!$B$4:$T$3000,17,FALSE)</f>
        <v>0</v>
      </c>
      <c r="AC62" s="148">
        <f>VLOOKUP(A62,'Kadın Bireysel'!$B$4:$T$3000,18,FALSE)</f>
        <v>3</v>
      </c>
      <c r="AD62" s="148">
        <f>VLOOKUP(A62,'Kadın Bireysel'!$B$4:$T$3000,19,FALSE)</f>
        <v>0</v>
      </c>
      <c r="AF62" s="147">
        <f t="shared" si="83"/>
        <v>0</v>
      </c>
      <c r="AG62" s="147">
        <f t="shared" si="84"/>
        <v>0</v>
      </c>
      <c r="AH62" s="147">
        <f t="shared" si="85"/>
        <v>0</v>
      </c>
      <c r="AI62" s="147">
        <f t="shared" si="86"/>
        <v>0</v>
      </c>
      <c r="AJ62" s="147">
        <f t="shared" si="87"/>
        <v>0</v>
      </c>
    </row>
    <row r="63" spans="1:36" ht="15" x14ac:dyDescent="0.2">
      <c r="A63" s="13" t="str">
        <f t="shared" si="77"/>
        <v>ALAÇATI TENİS KULÜBÜBYE</v>
      </c>
      <c r="B63" s="128">
        <v>4</v>
      </c>
      <c r="C63" s="14" t="s">
        <v>127</v>
      </c>
      <c r="D63" s="15">
        <f t="shared" si="78"/>
        <v>0</v>
      </c>
      <c r="E63" s="16">
        <f>AB60</f>
        <v>0</v>
      </c>
      <c r="F63" s="17">
        <f>AA60</f>
        <v>0</v>
      </c>
      <c r="G63" s="18">
        <f>AB63</f>
        <v>0</v>
      </c>
      <c r="H63" s="18">
        <f>AA63</f>
        <v>0</v>
      </c>
      <c r="I63" s="18">
        <f>AB65</f>
        <v>0</v>
      </c>
      <c r="J63" s="18">
        <f>AA65</f>
        <v>0</v>
      </c>
      <c r="K63" s="18"/>
      <c r="L63" s="18"/>
      <c r="M63" s="18"/>
      <c r="N63" s="18"/>
      <c r="O63" s="20">
        <f t="shared" si="79"/>
        <v>0</v>
      </c>
      <c r="P63" s="21"/>
      <c r="Q63" s="22">
        <f>Z60+Z63+Z65</f>
        <v>0</v>
      </c>
      <c r="R63" s="17">
        <f>Y60+Y63+Y65</f>
        <v>0</v>
      </c>
      <c r="S63" s="23">
        <f t="shared" si="80"/>
        <v>0</v>
      </c>
      <c r="T63" s="62" t="s">
        <v>126</v>
      </c>
      <c r="U63" s="25" t="str">
        <f>C61</f>
        <v>ALAÇATI TENİS KULÜBÜ</v>
      </c>
      <c r="V63" s="26" t="str">
        <f>C63</f>
        <v>BYE</v>
      </c>
      <c r="W63" s="27">
        <f t="shared" si="81"/>
        <v>0</v>
      </c>
      <c r="X63" s="19">
        <f t="shared" si="82"/>
        <v>0</v>
      </c>
      <c r="Y63" s="148"/>
      <c r="AF63" s="147">
        <f t="shared" si="83"/>
        <v>0</v>
      </c>
      <c r="AG63" s="147">
        <f t="shared" si="84"/>
        <v>0</v>
      </c>
      <c r="AH63" s="147">
        <f t="shared" si="85"/>
        <v>0</v>
      </c>
      <c r="AI63" s="147">
        <f t="shared" si="86"/>
        <v>0</v>
      </c>
      <c r="AJ63" s="147">
        <f t="shared" si="87"/>
        <v>0</v>
      </c>
    </row>
    <row r="64" spans="1:36" ht="15" x14ac:dyDescent="0.2">
      <c r="A64" s="13" t="str">
        <f t="shared" si="77"/>
        <v>CAN TENİS SPOR KULÜBÜALAÇATI TENİS KULÜBÜ</v>
      </c>
      <c r="B64" s="128"/>
      <c r="C64" s="14"/>
      <c r="D64" s="15"/>
      <c r="E64" s="16"/>
      <c r="F64" s="17"/>
      <c r="G64" s="18"/>
      <c r="H64" s="18"/>
      <c r="I64" s="18"/>
      <c r="J64" s="18"/>
      <c r="K64" s="18"/>
      <c r="L64" s="18"/>
      <c r="M64" s="18"/>
      <c r="N64" s="18"/>
      <c r="O64" s="20"/>
      <c r="P64" s="31"/>
      <c r="Q64" s="22"/>
      <c r="R64" s="17"/>
      <c r="S64" s="23"/>
      <c r="T64" s="62" t="s">
        <v>121</v>
      </c>
      <c r="U64" s="25" t="str">
        <f>C60</f>
        <v>CAN TENİS SPOR KULÜBÜ</v>
      </c>
      <c r="V64" s="26" t="str">
        <f>C61</f>
        <v>ALAÇATI TENİS KULÜBÜ</v>
      </c>
      <c r="W64" s="27">
        <f t="shared" si="81"/>
        <v>2</v>
      </c>
      <c r="X64" s="19">
        <f t="shared" si="82"/>
        <v>1</v>
      </c>
      <c r="Y64" s="148">
        <f>VLOOKUP(A64,'Kadın Bireysel'!$B$4:$T$3000,14,FALSE)</f>
        <v>24</v>
      </c>
      <c r="Z64" s="148">
        <f>VLOOKUP(A64,'Kadın Bireysel'!$B$4:$T$3000,15,FALSE)</f>
        <v>12</v>
      </c>
      <c r="AA64" s="148">
        <f>VLOOKUP(A64,'Kadın Bireysel'!$B$4:$T$3000,16,FALSE)</f>
        <v>4</v>
      </c>
      <c r="AB64" s="148">
        <f>VLOOKUP(A64,'Kadın Bireysel'!$B$4:$T$3000,17,FALSE)</f>
        <v>2</v>
      </c>
      <c r="AC64" s="148">
        <f>VLOOKUP(A64,'Kadın Bireysel'!$B$4:$T$3000,18,FALSE)</f>
        <v>2</v>
      </c>
      <c r="AD64" s="148">
        <f>VLOOKUP(A64,'Kadın Bireysel'!$B$4:$T$3000,19,FALSE)</f>
        <v>1</v>
      </c>
    </row>
    <row r="65" spans="1:36" ht="15.75" thickBot="1" x14ac:dyDescent="0.25">
      <c r="A65" s="13" t="str">
        <f t="shared" si="77"/>
        <v>KARŞIYAKA SPOR KULÜBÜBYE</v>
      </c>
      <c r="B65" s="132"/>
      <c r="C65" s="63"/>
      <c r="D65" s="64"/>
      <c r="E65" s="65"/>
      <c r="F65" s="66"/>
      <c r="G65" s="67"/>
      <c r="H65" s="67"/>
      <c r="I65" s="67"/>
      <c r="J65" s="67"/>
      <c r="K65" s="67"/>
      <c r="L65" s="67"/>
      <c r="M65" s="67"/>
      <c r="N65" s="67"/>
      <c r="O65" s="68"/>
      <c r="P65" s="69"/>
      <c r="Q65" s="70"/>
      <c r="R65" s="66"/>
      <c r="S65" s="71"/>
      <c r="T65" s="72" t="s">
        <v>111</v>
      </c>
      <c r="U65" s="73" t="str">
        <f>C62</f>
        <v>KARŞIYAKA SPOR KULÜBÜ</v>
      </c>
      <c r="V65" s="74" t="str">
        <f>C63</f>
        <v>BYE</v>
      </c>
      <c r="W65" s="58">
        <f t="shared" si="81"/>
        <v>0</v>
      </c>
      <c r="X65" s="59">
        <f t="shared" si="82"/>
        <v>0</v>
      </c>
      <c r="Y65" s="148"/>
    </row>
    <row r="66" spans="1:36" ht="15" thickBot="1" x14ac:dyDescent="0.25">
      <c r="E66" s="13">
        <f>E65+E64+E63+E62+E61+E60+G65+G64+G63+G62+G61+G60+I65+I64+I63+I62+I61+I60+K65+K64+K63+K62+K61+K60+M65+M64+M63+M62+M61+M60</f>
        <v>19</v>
      </c>
      <c r="H66" s="13">
        <f>F65+F64+F63+F62+F61+F60+H65+H64+H63+H62+H61+H60+J65+J64+J63+J62+J61+J60+L65+L64+L63+L62+L61+L60+N65+N64+N63+N62+N61+N60</f>
        <v>19</v>
      </c>
      <c r="O66" s="13">
        <f>SUM(O60:O65)</f>
        <v>0</v>
      </c>
      <c r="Q66" s="13">
        <f>SUM(Q60:Q65)</f>
        <v>139</v>
      </c>
      <c r="R66" s="13">
        <f>SUM(R60:R65)</f>
        <v>139</v>
      </c>
      <c r="S66" s="13">
        <f>SUM(S60:S65)</f>
        <v>0</v>
      </c>
    </row>
    <row r="67" spans="1:36" ht="71.650000000000006" customHeight="1" x14ac:dyDescent="0.2">
      <c r="B67" s="76" t="s">
        <v>69</v>
      </c>
      <c r="C67" s="104" t="s">
        <v>242</v>
      </c>
      <c r="D67" s="105" t="s">
        <v>98</v>
      </c>
      <c r="E67" s="106" t="s">
        <v>99</v>
      </c>
      <c r="F67" s="107" t="s">
        <v>100</v>
      </c>
      <c r="G67" s="106" t="s">
        <v>99</v>
      </c>
      <c r="H67" s="107" t="s">
        <v>100</v>
      </c>
      <c r="I67" s="106" t="s">
        <v>99</v>
      </c>
      <c r="J67" s="107" t="s">
        <v>100</v>
      </c>
      <c r="K67" s="106" t="s">
        <v>99</v>
      </c>
      <c r="L67" s="107" t="s">
        <v>100</v>
      </c>
      <c r="M67" s="106" t="s">
        <v>99</v>
      </c>
      <c r="N67" s="108" t="s">
        <v>100</v>
      </c>
      <c r="O67" s="109" t="s">
        <v>101</v>
      </c>
      <c r="P67" s="110" t="s">
        <v>102</v>
      </c>
      <c r="Q67" s="106" t="s">
        <v>103</v>
      </c>
      <c r="R67" s="107" t="s">
        <v>104</v>
      </c>
      <c r="S67" s="111" t="s">
        <v>105</v>
      </c>
      <c r="T67" s="112" t="s">
        <v>106</v>
      </c>
      <c r="U67" s="394" t="s">
        <v>107</v>
      </c>
      <c r="V67" s="395"/>
      <c r="W67" s="396" t="s">
        <v>108</v>
      </c>
      <c r="X67" s="397"/>
      <c r="Y67" s="148"/>
    </row>
    <row r="68" spans="1:36" ht="15" x14ac:dyDescent="0.2">
      <c r="A68" s="13" t="str">
        <f>U68&amp;V68</f>
        <v>FETHİYE TENİS AKADEMİ SPOR KULÜBÜORTACA TENİS SPOR KULÜBÜ</v>
      </c>
      <c r="B68" s="128">
        <v>1</v>
      </c>
      <c r="C68" s="14" t="s">
        <v>24</v>
      </c>
      <c r="D68" s="15">
        <f t="shared" ref="D68:D73" si="88">SUM(AF68:AJ68)</f>
        <v>5</v>
      </c>
      <c r="E68" s="16">
        <f t="shared" ref="E68:E70" si="89">AA68</f>
        <v>4</v>
      </c>
      <c r="F68" s="17">
        <f t="shared" ref="F68:F70" si="90">AB68</f>
        <v>2</v>
      </c>
      <c r="G68" s="18">
        <f>AA71</f>
        <v>4</v>
      </c>
      <c r="H68" s="18">
        <f>AB71</f>
        <v>2</v>
      </c>
      <c r="I68" s="18">
        <f>AA74</f>
        <v>6</v>
      </c>
      <c r="J68" s="18">
        <f>AB74</f>
        <v>0</v>
      </c>
      <c r="K68" s="18">
        <f>AA77</f>
        <v>4</v>
      </c>
      <c r="L68" s="18">
        <f>AB77</f>
        <v>2</v>
      </c>
      <c r="M68" s="18">
        <f>AA80</f>
        <v>6</v>
      </c>
      <c r="N68" s="19">
        <f>AB80</f>
        <v>0</v>
      </c>
      <c r="O68" s="20">
        <f>E68+G68+I68-F68-H68-J68+K68-L68+M68-N68</f>
        <v>18</v>
      </c>
      <c r="P68" s="21"/>
      <c r="Q68" s="22">
        <f>Y68+Y71+Y74+Y77+Y80</f>
        <v>150</v>
      </c>
      <c r="R68" s="17">
        <f>Z68+Z71+Z74+Z77+Z80</f>
        <v>51</v>
      </c>
      <c r="S68" s="23">
        <f>Q68-R68</f>
        <v>99</v>
      </c>
      <c r="T68" s="24" t="s">
        <v>109</v>
      </c>
      <c r="U68" s="25" t="str">
        <f>C68</f>
        <v>FETHİYE TENİS AKADEMİ SPOR KULÜBÜ</v>
      </c>
      <c r="V68" s="26" t="str">
        <f>C73</f>
        <v>ORTACA TENİS SPOR KULÜBÜ</v>
      </c>
      <c r="W68" s="27">
        <f>AC68</f>
        <v>2</v>
      </c>
      <c r="X68" s="17">
        <f>AD68</f>
        <v>1</v>
      </c>
      <c r="Y68" s="148">
        <f>VLOOKUP(A68,'Erkek Bireysel'!$B$4:$T$3001,14,FALSE)</f>
        <v>24</v>
      </c>
      <c r="Z68" s="148">
        <f>VLOOKUP(A68,'Erkek Bireysel'!$B$4:$T$3001,15,FALSE)</f>
        <v>15</v>
      </c>
      <c r="AA68" s="148">
        <f>VLOOKUP(A68,'Erkek Bireysel'!$B$4:$T$3001,16,FALSE)</f>
        <v>4</v>
      </c>
      <c r="AB68" s="148">
        <f>VLOOKUP(A68,'Erkek Bireysel'!$B$4:$T$3001,17,FALSE)</f>
        <v>2</v>
      </c>
      <c r="AC68" s="148">
        <f>VLOOKUP(A68,'Erkek Bireysel'!$B$4:$T$3001,18,FALSE)</f>
        <v>2</v>
      </c>
      <c r="AD68" s="148">
        <f>VLOOKUP(A68,'Erkek Bireysel'!$B$4:$T$3001,19,FALSE)</f>
        <v>1</v>
      </c>
      <c r="AF68" s="147">
        <f t="shared" ref="AF68:AF73" si="91">IF(E68&gt;F68,1,0)</f>
        <v>1</v>
      </c>
      <c r="AG68" s="147">
        <f t="shared" ref="AG68:AG73" si="92">IF(G68&gt;H68,1,0)</f>
        <v>1</v>
      </c>
      <c r="AH68" s="147">
        <f t="shared" ref="AH68:AH73" si="93">IF(I68&gt;J68,1,0)</f>
        <v>1</v>
      </c>
      <c r="AI68" s="147">
        <f t="shared" ref="AI68:AI73" si="94">IF(K68&gt;L68,1,0)</f>
        <v>1</v>
      </c>
      <c r="AJ68" s="147">
        <f t="shared" ref="AJ68:AJ73" si="95">IF(M68&gt;N68,1,0)</f>
        <v>1</v>
      </c>
    </row>
    <row r="69" spans="1:36" ht="15" x14ac:dyDescent="0.2">
      <c r="A69" s="13" t="str">
        <f t="shared" ref="A69:A82" si="96">U69&amp;V69</f>
        <v>FETHİYE TENİS SPOR KULÜBÜMUĞLA TENİS KULÜBÜ</v>
      </c>
      <c r="B69" s="128">
        <v>2</v>
      </c>
      <c r="C69" s="14" t="s">
        <v>161</v>
      </c>
      <c r="D69" s="15">
        <f t="shared" si="88"/>
        <v>0</v>
      </c>
      <c r="E69" s="16">
        <f t="shared" si="89"/>
        <v>0</v>
      </c>
      <c r="F69" s="17">
        <f t="shared" si="90"/>
        <v>6</v>
      </c>
      <c r="G69" s="18">
        <f>AA73</f>
        <v>0</v>
      </c>
      <c r="H69" s="18">
        <f>AB73</f>
        <v>6</v>
      </c>
      <c r="I69" s="18">
        <f>AB76</f>
        <v>0</v>
      </c>
      <c r="J69" s="18">
        <f>AA76</f>
        <v>6</v>
      </c>
      <c r="K69" s="18">
        <f>AB78</f>
        <v>0</v>
      </c>
      <c r="L69" s="18">
        <f>AA78</f>
        <v>0</v>
      </c>
      <c r="M69" s="18">
        <f>AB80</f>
        <v>0</v>
      </c>
      <c r="N69" s="19">
        <f>AA80</f>
        <v>6</v>
      </c>
      <c r="O69" s="20">
        <f t="shared" ref="O69:O73" si="97">E69+G69+I69-F69-H69-J69+K69-L69+M69-N69</f>
        <v>-24</v>
      </c>
      <c r="P69" s="21"/>
      <c r="Q69" s="22">
        <f>Y69+Y73+Z76+Z78+Z80</f>
        <v>0</v>
      </c>
      <c r="R69" s="17">
        <f>Z69+Z73+Y76+Y78+Y80</f>
        <v>144</v>
      </c>
      <c r="S69" s="23">
        <f t="shared" ref="S69:S73" si="98">Q69-R69</f>
        <v>-144</v>
      </c>
      <c r="T69" s="24" t="s">
        <v>110</v>
      </c>
      <c r="U69" s="25" t="str">
        <f>C69</f>
        <v>FETHİYE TENİS SPOR KULÜBÜ</v>
      </c>
      <c r="V69" s="26" t="str">
        <f>C72</f>
        <v>MUĞLA TENİS KULÜBÜ</v>
      </c>
      <c r="W69" s="27">
        <f t="shared" ref="W69:W82" si="99">AC69</f>
        <v>0</v>
      </c>
      <c r="X69" s="17">
        <f t="shared" ref="X69:X82" si="100">AD69</f>
        <v>3</v>
      </c>
      <c r="Y69" s="148">
        <f>VLOOKUP(A69,'Erkek Bireysel'!$B$4:$T$3001,14,FALSE)</f>
        <v>0</v>
      </c>
      <c r="Z69" s="148">
        <f>VLOOKUP(A69,'Erkek Bireysel'!$B$4:$T$3001,15,FALSE)</f>
        <v>36</v>
      </c>
      <c r="AA69" s="148">
        <f>VLOOKUP(A69,'Erkek Bireysel'!$B$4:$T$3001,16,FALSE)</f>
        <v>0</v>
      </c>
      <c r="AB69" s="148">
        <f>VLOOKUP(A69,'Erkek Bireysel'!$B$4:$T$3001,17,FALSE)</f>
        <v>6</v>
      </c>
      <c r="AC69" s="148">
        <f>VLOOKUP(A69,'Erkek Bireysel'!$B$4:$T$3001,18,FALSE)</f>
        <v>0</v>
      </c>
      <c r="AD69" s="148">
        <f>VLOOKUP(A69,'Erkek Bireysel'!$B$4:$T$3001,19,FALSE)</f>
        <v>3</v>
      </c>
      <c r="AF69" s="147">
        <f t="shared" si="91"/>
        <v>0</v>
      </c>
      <c r="AG69" s="147">
        <f t="shared" si="92"/>
        <v>0</v>
      </c>
      <c r="AH69" s="147">
        <f t="shared" si="93"/>
        <v>0</v>
      </c>
      <c r="AI69" s="147">
        <f t="shared" si="94"/>
        <v>0</v>
      </c>
      <c r="AJ69" s="147">
        <f t="shared" si="95"/>
        <v>0</v>
      </c>
    </row>
    <row r="70" spans="1:36" ht="15" x14ac:dyDescent="0.2">
      <c r="A70" s="13" t="str">
        <f t="shared" si="96"/>
        <v>DALAMAN TENİS SPOR KULÜBÜMARMARİS TENİS AKADEMİSİ</v>
      </c>
      <c r="B70" s="128">
        <v>3</v>
      </c>
      <c r="C70" s="14" t="s">
        <v>17</v>
      </c>
      <c r="D70" s="15">
        <f t="shared" si="88"/>
        <v>4</v>
      </c>
      <c r="E70" s="16">
        <f t="shared" si="89"/>
        <v>6</v>
      </c>
      <c r="F70" s="17">
        <f t="shared" si="90"/>
        <v>0</v>
      </c>
      <c r="G70" s="18">
        <f>AB73</f>
        <v>6</v>
      </c>
      <c r="H70" s="18">
        <f>AA73</f>
        <v>0</v>
      </c>
      <c r="I70" s="18">
        <f>AB75</f>
        <v>4</v>
      </c>
      <c r="J70" s="18">
        <f>AA75</f>
        <v>2</v>
      </c>
      <c r="K70" s="18">
        <f>AB77</f>
        <v>2</v>
      </c>
      <c r="L70" s="18">
        <f>AA77</f>
        <v>4</v>
      </c>
      <c r="M70" s="18">
        <f>AA81</f>
        <v>4</v>
      </c>
      <c r="N70" s="19">
        <f>AB81</f>
        <v>2</v>
      </c>
      <c r="O70" s="20">
        <f t="shared" si="97"/>
        <v>14</v>
      </c>
      <c r="P70" s="21"/>
      <c r="Q70" s="22">
        <f>Y70+Z73+Z75+Z77+Y81</f>
        <v>143</v>
      </c>
      <c r="R70" s="17">
        <f>Z70+Y73+Y75+Y77+Z81</f>
        <v>57</v>
      </c>
      <c r="S70" s="23">
        <f t="shared" si="98"/>
        <v>86</v>
      </c>
      <c r="T70" s="24" t="s">
        <v>111</v>
      </c>
      <c r="U70" s="25" t="str">
        <f>C70</f>
        <v>DALAMAN TENİS SPOR KULÜBÜ</v>
      </c>
      <c r="V70" s="26" t="str">
        <f>C71</f>
        <v>MARMARİS TENİS AKADEMİSİ</v>
      </c>
      <c r="W70" s="27">
        <f t="shared" si="99"/>
        <v>3</v>
      </c>
      <c r="X70" s="17">
        <f t="shared" si="100"/>
        <v>0</v>
      </c>
      <c r="Y70" s="148">
        <f>VLOOKUP(A70,'Erkek Bireysel'!$B$4:$T$3001,14,FALSE)</f>
        <v>36</v>
      </c>
      <c r="Z70" s="148">
        <f>VLOOKUP(A70,'Erkek Bireysel'!$B$4:$T$3001,15,FALSE)</f>
        <v>0</v>
      </c>
      <c r="AA70" s="148">
        <f>VLOOKUP(A70,'Erkek Bireysel'!$B$4:$T$3001,16,FALSE)</f>
        <v>6</v>
      </c>
      <c r="AB70" s="148">
        <f>VLOOKUP(A70,'Erkek Bireysel'!$B$4:$T$3001,17,FALSE)</f>
        <v>0</v>
      </c>
      <c r="AC70" s="148">
        <f>VLOOKUP(A70,'Erkek Bireysel'!$B$4:$T$3001,18,FALSE)</f>
        <v>3</v>
      </c>
      <c r="AD70" s="148">
        <f>VLOOKUP(A70,'Erkek Bireysel'!$B$4:$T$3001,19,FALSE)</f>
        <v>0</v>
      </c>
      <c r="AF70" s="147">
        <f t="shared" si="91"/>
        <v>1</v>
      </c>
      <c r="AG70" s="147">
        <f t="shared" si="92"/>
        <v>1</v>
      </c>
      <c r="AH70" s="147">
        <f t="shared" si="93"/>
        <v>1</v>
      </c>
      <c r="AI70" s="147">
        <f t="shared" si="94"/>
        <v>0</v>
      </c>
      <c r="AJ70" s="147">
        <f t="shared" si="95"/>
        <v>1</v>
      </c>
    </row>
    <row r="71" spans="1:36" ht="15" x14ac:dyDescent="0.2">
      <c r="A71" s="13" t="str">
        <f t="shared" si="96"/>
        <v>FETHİYE TENİS AKADEMİ SPOR KULÜBÜMUĞLA TENİS KULÜBÜ</v>
      </c>
      <c r="B71" s="128">
        <v>4</v>
      </c>
      <c r="C71" s="14" t="s">
        <v>162</v>
      </c>
      <c r="D71" s="15">
        <f t="shared" si="88"/>
        <v>0</v>
      </c>
      <c r="E71" s="16">
        <f>AB70</f>
        <v>0</v>
      </c>
      <c r="F71" s="17">
        <f>AA70</f>
        <v>6</v>
      </c>
      <c r="G71" s="18">
        <f>AB72</f>
        <v>0</v>
      </c>
      <c r="H71" s="18">
        <f>AA72</f>
        <v>6</v>
      </c>
      <c r="I71" s="18">
        <f>AB74</f>
        <v>0</v>
      </c>
      <c r="J71" s="18">
        <f>AA74</f>
        <v>6</v>
      </c>
      <c r="K71" s="18">
        <f>AA78</f>
        <v>0</v>
      </c>
      <c r="L71" s="18">
        <f>AB78</f>
        <v>0</v>
      </c>
      <c r="M71" s="18">
        <f>AA82</f>
        <v>0</v>
      </c>
      <c r="N71" s="19">
        <f>AB82</f>
        <v>6</v>
      </c>
      <c r="O71" s="20">
        <f t="shared" si="97"/>
        <v>-24</v>
      </c>
      <c r="P71" s="21"/>
      <c r="Q71" s="22">
        <f>Z70+Z72+Z74+Y78+Y82</f>
        <v>0</v>
      </c>
      <c r="R71" s="17">
        <f>Y70+Y72+Y74+Z78+Z82</f>
        <v>144</v>
      </c>
      <c r="S71" s="23">
        <f t="shared" si="98"/>
        <v>-144</v>
      </c>
      <c r="T71" s="30" t="s">
        <v>112</v>
      </c>
      <c r="U71" s="25" t="str">
        <f>C68</f>
        <v>FETHİYE TENİS AKADEMİ SPOR KULÜBÜ</v>
      </c>
      <c r="V71" s="26" t="str">
        <f>C72</f>
        <v>MUĞLA TENİS KULÜBÜ</v>
      </c>
      <c r="W71" s="27">
        <f t="shared" si="99"/>
        <v>2</v>
      </c>
      <c r="X71" s="17">
        <f t="shared" si="100"/>
        <v>1</v>
      </c>
      <c r="Y71" s="148">
        <f>VLOOKUP(A71,'Erkek Bireysel'!$B$4:$T$3001,14,FALSE)</f>
        <v>24</v>
      </c>
      <c r="Z71" s="148">
        <f>VLOOKUP(A71,'Erkek Bireysel'!$B$4:$T$3001,15,FALSE)</f>
        <v>13</v>
      </c>
      <c r="AA71" s="148">
        <f>VLOOKUP(A71,'Erkek Bireysel'!$B$4:$T$3001,16,FALSE)</f>
        <v>4</v>
      </c>
      <c r="AB71" s="148">
        <f>VLOOKUP(A71,'Erkek Bireysel'!$B$4:$T$3001,17,FALSE)</f>
        <v>2</v>
      </c>
      <c r="AC71" s="148">
        <f>VLOOKUP(A71,'Erkek Bireysel'!$B$4:$T$3001,18,FALSE)</f>
        <v>2</v>
      </c>
      <c r="AD71" s="148">
        <f>VLOOKUP(A71,'Erkek Bireysel'!$B$4:$T$3001,19,FALSE)</f>
        <v>1</v>
      </c>
      <c r="AF71" s="147">
        <f t="shared" si="91"/>
        <v>0</v>
      </c>
      <c r="AG71" s="147">
        <f t="shared" si="92"/>
        <v>0</v>
      </c>
      <c r="AH71" s="147">
        <f t="shared" si="93"/>
        <v>0</v>
      </c>
      <c r="AI71" s="147">
        <f t="shared" si="94"/>
        <v>0</v>
      </c>
      <c r="AJ71" s="147">
        <f t="shared" si="95"/>
        <v>0</v>
      </c>
    </row>
    <row r="72" spans="1:36" ht="15" x14ac:dyDescent="0.2">
      <c r="A72" s="13" t="str">
        <f t="shared" si="96"/>
        <v>ORTACA TENİS SPOR KULÜBÜMARMARİS TENİS AKADEMİSİ</v>
      </c>
      <c r="B72" s="128">
        <v>5</v>
      </c>
      <c r="C72" s="14" t="s">
        <v>42</v>
      </c>
      <c r="D72" s="15">
        <f t="shared" si="88"/>
        <v>2</v>
      </c>
      <c r="E72" s="16">
        <f>AB69</f>
        <v>6</v>
      </c>
      <c r="F72" s="17">
        <f>AA69</f>
        <v>0</v>
      </c>
      <c r="G72" s="18">
        <f>AB71</f>
        <v>2</v>
      </c>
      <c r="H72" s="18">
        <f>AA71</f>
        <v>4</v>
      </c>
      <c r="I72" s="18">
        <f>AA75</f>
        <v>2</v>
      </c>
      <c r="J72" s="18">
        <f>AB75</f>
        <v>4</v>
      </c>
      <c r="K72" s="18">
        <f>AA79</f>
        <v>2</v>
      </c>
      <c r="L72" s="18">
        <f>AB79</f>
        <v>4</v>
      </c>
      <c r="M72" s="18">
        <f>AB82</f>
        <v>6</v>
      </c>
      <c r="N72" s="19">
        <f>AA82</f>
        <v>0</v>
      </c>
      <c r="O72" s="20">
        <f t="shared" si="97"/>
        <v>6</v>
      </c>
      <c r="P72" s="31"/>
      <c r="Q72" s="22">
        <f>Z69+Z71+Y75+Y79+Z82</f>
        <v>113</v>
      </c>
      <c r="R72" s="17">
        <f>Y69+Y71+Z75+Z79+Y82</f>
        <v>76</v>
      </c>
      <c r="S72" s="23">
        <f t="shared" si="98"/>
        <v>37</v>
      </c>
      <c r="T72" s="30" t="s">
        <v>113</v>
      </c>
      <c r="U72" s="25" t="str">
        <f>C73</f>
        <v>ORTACA TENİS SPOR KULÜBÜ</v>
      </c>
      <c r="V72" s="26" t="str">
        <f>C71</f>
        <v>MARMARİS TENİS AKADEMİSİ</v>
      </c>
      <c r="W72" s="27">
        <f t="shared" si="99"/>
        <v>3</v>
      </c>
      <c r="X72" s="17">
        <f t="shared" si="100"/>
        <v>0</v>
      </c>
      <c r="Y72" s="148">
        <f>VLOOKUP(A72,'Erkek Bireysel'!$B$4:$T$3001,14,FALSE)</f>
        <v>36</v>
      </c>
      <c r="Z72" s="148">
        <f>VLOOKUP(A72,'Erkek Bireysel'!$B$4:$T$3001,15,FALSE)</f>
        <v>0</v>
      </c>
      <c r="AA72" s="148">
        <f>VLOOKUP(A72,'Erkek Bireysel'!$B$4:$T$3001,16,FALSE)</f>
        <v>6</v>
      </c>
      <c r="AB72" s="148">
        <f>VLOOKUP(A72,'Erkek Bireysel'!$B$4:$T$3001,17,FALSE)</f>
        <v>0</v>
      </c>
      <c r="AC72" s="148">
        <f>VLOOKUP(A72,'Erkek Bireysel'!$B$4:$T$3001,18,FALSE)</f>
        <v>3</v>
      </c>
      <c r="AD72" s="148">
        <f>VLOOKUP(A72,'Erkek Bireysel'!$B$4:$T$3001,19,FALSE)</f>
        <v>0</v>
      </c>
      <c r="AF72" s="147">
        <f t="shared" si="91"/>
        <v>1</v>
      </c>
      <c r="AG72" s="147">
        <f t="shared" si="92"/>
        <v>0</v>
      </c>
      <c r="AH72" s="147">
        <f t="shared" si="93"/>
        <v>0</v>
      </c>
      <c r="AI72" s="147">
        <f t="shared" si="94"/>
        <v>0</v>
      </c>
      <c r="AJ72" s="147">
        <f t="shared" si="95"/>
        <v>1</v>
      </c>
    </row>
    <row r="73" spans="1:36" ht="15" x14ac:dyDescent="0.2">
      <c r="A73" s="13" t="str">
        <f t="shared" si="96"/>
        <v>FETHİYE TENİS SPOR KULÜBÜDALAMAN TENİS SPOR KULÜBÜ</v>
      </c>
      <c r="B73" s="128">
        <v>6</v>
      </c>
      <c r="C73" s="14" t="s">
        <v>43</v>
      </c>
      <c r="D73" s="15">
        <f t="shared" si="88"/>
        <v>3</v>
      </c>
      <c r="E73" s="32">
        <f>AB68</f>
        <v>2</v>
      </c>
      <c r="F73" s="33">
        <f>AA68</f>
        <v>4</v>
      </c>
      <c r="G73" s="34">
        <f>AA72</f>
        <v>6</v>
      </c>
      <c r="H73" s="34">
        <f>AB72</f>
        <v>0</v>
      </c>
      <c r="I73" s="34">
        <f>AA76</f>
        <v>6</v>
      </c>
      <c r="J73" s="34">
        <f>AB76</f>
        <v>0</v>
      </c>
      <c r="K73" s="34">
        <f>AB79</f>
        <v>4</v>
      </c>
      <c r="L73" s="34">
        <f>AA79</f>
        <v>2</v>
      </c>
      <c r="M73" s="34">
        <f>AB81</f>
        <v>2</v>
      </c>
      <c r="N73" s="35">
        <f>AA81</f>
        <v>4</v>
      </c>
      <c r="O73" s="20">
        <f t="shared" si="97"/>
        <v>10</v>
      </c>
      <c r="P73" s="31"/>
      <c r="Q73" s="36">
        <f>Z68+Y72+Y76+Z79+Z81</f>
        <v>129</v>
      </c>
      <c r="R73" s="33">
        <f>Y68+Z72+Z76+Y79+Y81</f>
        <v>63</v>
      </c>
      <c r="S73" s="23">
        <f t="shared" si="98"/>
        <v>66</v>
      </c>
      <c r="T73" s="37" t="s">
        <v>114</v>
      </c>
      <c r="U73" s="38" t="str">
        <f>C69</f>
        <v>FETHİYE TENİS SPOR KULÜBÜ</v>
      </c>
      <c r="V73" s="26" t="str">
        <f>C70</f>
        <v>DALAMAN TENİS SPOR KULÜBÜ</v>
      </c>
      <c r="W73" s="27">
        <f t="shared" si="99"/>
        <v>0</v>
      </c>
      <c r="X73" s="17">
        <f t="shared" si="100"/>
        <v>3</v>
      </c>
      <c r="Y73" s="148">
        <f>VLOOKUP(A73,'Erkek Bireysel'!$B$4:$T$3001,14,FALSE)</f>
        <v>0</v>
      </c>
      <c r="Z73" s="148">
        <f>VLOOKUP(A73,'Erkek Bireysel'!$B$4:$T$3001,15,FALSE)</f>
        <v>36</v>
      </c>
      <c r="AA73" s="148">
        <f>VLOOKUP(A73,'Erkek Bireysel'!$B$4:$T$3001,16,FALSE)</f>
        <v>0</v>
      </c>
      <c r="AB73" s="148">
        <f>VLOOKUP(A73,'Erkek Bireysel'!$B$4:$T$3001,17,FALSE)</f>
        <v>6</v>
      </c>
      <c r="AC73" s="148">
        <f>VLOOKUP(A73,'Erkek Bireysel'!$B$4:$T$3001,18,FALSE)</f>
        <v>0</v>
      </c>
      <c r="AD73" s="148">
        <f>VLOOKUP(A73,'Erkek Bireysel'!$B$4:$T$3001,19,FALSE)</f>
        <v>3</v>
      </c>
      <c r="AF73" s="147">
        <f t="shared" si="91"/>
        <v>0</v>
      </c>
      <c r="AG73" s="147">
        <f t="shared" si="92"/>
        <v>1</v>
      </c>
      <c r="AH73" s="147">
        <f t="shared" si="93"/>
        <v>1</v>
      </c>
      <c r="AI73" s="147">
        <f t="shared" si="94"/>
        <v>1</v>
      </c>
      <c r="AJ73" s="147">
        <f t="shared" si="95"/>
        <v>0</v>
      </c>
    </row>
    <row r="74" spans="1:36" ht="15" x14ac:dyDescent="0.2">
      <c r="A74" s="13" t="str">
        <f t="shared" si="96"/>
        <v>FETHİYE TENİS AKADEMİ SPOR KULÜBÜMARMARİS TENİS AKADEMİSİ</v>
      </c>
      <c r="B74" s="129"/>
      <c r="C74" s="39"/>
      <c r="D74" s="40"/>
      <c r="E74" s="16"/>
      <c r="F74" s="41"/>
      <c r="G74" s="18"/>
      <c r="H74" s="18"/>
      <c r="I74" s="18"/>
      <c r="J74" s="18"/>
      <c r="K74" s="18"/>
      <c r="L74" s="18"/>
      <c r="M74" s="18"/>
      <c r="N74" s="19"/>
      <c r="O74" s="20"/>
      <c r="P74" s="42"/>
      <c r="Q74" s="43"/>
      <c r="R74" s="41"/>
      <c r="S74" s="44"/>
      <c r="T74" s="45" t="s">
        <v>115</v>
      </c>
      <c r="U74" s="46" t="str">
        <f>C68</f>
        <v>FETHİYE TENİS AKADEMİ SPOR KULÜBÜ</v>
      </c>
      <c r="V74" s="47" t="str">
        <f>C71</f>
        <v>MARMARİS TENİS AKADEMİSİ</v>
      </c>
      <c r="W74" s="27">
        <f t="shared" si="99"/>
        <v>3</v>
      </c>
      <c r="X74" s="17">
        <f t="shared" si="100"/>
        <v>0</v>
      </c>
      <c r="Y74" s="148">
        <f>VLOOKUP(A74,'Erkek Bireysel'!$B$4:$T$3001,14,FALSE)</f>
        <v>36</v>
      </c>
      <c r="Z74" s="148">
        <f>VLOOKUP(A74,'Erkek Bireysel'!$B$4:$T$3001,15,FALSE)</f>
        <v>0</v>
      </c>
      <c r="AA74" s="148">
        <f>VLOOKUP(A74,'Erkek Bireysel'!$B$4:$T$3001,16,FALSE)</f>
        <v>6</v>
      </c>
      <c r="AB74" s="148">
        <f>VLOOKUP(A74,'Erkek Bireysel'!$B$4:$T$3001,17,FALSE)</f>
        <v>0</v>
      </c>
      <c r="AC74" s="148">
        <f>VLOOKUP(A74,'Erkek Bireysel'!$B$4:$T$3001,18,FALSE)</f>
        <v>3</v>
      </c>
      <c r="AD74" s="148">
        <f>VLOOKUP(A74,'Erkek Bireysel'!$B$4:$T$3001,19,FALSE)</f>
        <v>0</v>
      </c>
    </row>
    <row r="75" spans="1:36" ht="15" x14ac:dyDescent="0.2">
      <c r="A75" s="13" t="str">
        <f t="shared" si="96"/>
        <v>MUĞLA TENİS KULÜBÜDALAMAN TENİS SPOR KULÜBÜ</v>
      </c>
      <c r="B75" s="128"/>
      <c r="C75" s="14"/>
      <c r="D75" s="15"/>
      <c r="E75" s="16"/>
      <c r="F75" s="17"/>
      <c r="G75" s="18"/>
      <c r="H75" s="18"/>
      <c r="I75" s="18"/>
      <c r="J75" s="18"/>
      <c r="K75" s="18"/>
      <c r="L75" s="18"/>
      <c r="M75" s="18"/>
      <c r="N75" s="19"/>
      <c r="O75" s="20"/>
      <c r="P75" s="21"/>
      <c r="Q75" s="22"/>
      <c r="R75" s="17"/>
      <c r="S75" s="23"/>
      <c r="T75" s="45" t="s">
        <v>116</v>
      </c>
      <c r="U75" s="25" t="str">
        <f>C72</f>
        <v>MUĞLA TENİS KULÜBÜ</v>
      </c>
      <c r="V75" s="26" t="str">
        <f>C70</f>
        <v>DALAMAN TENİS SPOR KULÜBÜ</v>
      </c>
      <c r="W75" s="27">
        <f t="shared" si="99"/>
        <v>1</v>
      </c>
      <c r="X75" s="17">
        <f t="shared" si="100"/>
        <v>2</v>
      </c>
      <c r="Y75" s="148">
        <f>VLOOKUP(A75,'Erkek Bireysel'!$B$4:$T$3001,14,FALSE)</f>
        <v>13</v>
      </c>
      <c r="Z75" s="148">
        <f>VLOOKUP(A75,'Erkek Bireysel'!$B$4:$T$3001,15,FALSE)</f>
        <v>24</v>
      </c>
      <c r="AA75" s="148">
        <f>VLOOKUP(A75,'Erkek Bireysel'!$B$4:$T$3001,16,FALSE)</f>
        <v>2</v>
      </c>
      <c r="AB75" s="148">
        <f>VLOOKUP(A75,'Erkek Bireysel'!$B$4:$T$3001,17,FALSE)</f>
        <v>4</v>
      </c>
      <c r="AC75" s="148">
        <f>VLOOKUP(A75,'Erkek Bireysel'!$B$4:$T$3001,18,FALSE)</f>
        <v>1</v>
      </c>
      <c r="AD75" s="148">
        <f>VLOOKUP(A75,'Erkek Bireysel'!$B$4:$T$3001,19,FALSE)</f>
        <v>2</v>
      </c>
    </row>
    <row r="76" spans="1:36" ht="15" x14ac:dyDescent="0.2">
      <c r="A76" s="13" t="str">
        <f t="shared" si="96"/>
        <v>ORTACA TENİS SPOR KULÜBÜFETHİYE TENİS SPOR KULÜBÜ</v>
      </c>
      <c r="B76" s="128"/>
      <c r="C76" s="14"/>
      <c r="D76" s="15"/>
      <c r="E76" s="16"/>
      <c r="F76" s="17"/>
      <c r="G76" s="18"/>
      <c r="H76" s="18"/>
      <c r="I76" s="18"/>
      <c r="J76" s="18"/>
      <c r="K76" s="18"/>
      <c r="L76" s="18"/>
      <c r="M76" s="18"/>
      <c r="N76" s="19"/>
      <c r="O76" s="20"/>
      <c r="P76" s="31"/>
      <c r="Q76" s="22"/>
      <c r="R76" s="17"/>
      <c r="S76" s="23"/>
      <c r="T76" s="45" t="s">
        <v>117</v>
      </c>
      <c r="U76" s="25" t="str">
        <f>C73</f>
        <v>ORTACA TENİS SPOR KULÜBÜ</v>
      </c>
      <c r="V76" s="26" t="str">
        <f>C69</f>
        <v>FETHİYE TENİS SPOR KULÜBÜ</v>
      </c>
      <c r="W76" s="27">
        <f t="shared" si="99"/>
        <v>3</v>
      </c>
      <c r="X76" s="17">
        <f t="shared" si="100"/>
        <v>0</v>
      </c>
      <c r="Y76" s="148">
        <f>VLOOKUP(A76,'Erkek Bireysel'!$B$4:$T$3001,14,FALSE)</f>
        <v>36</v>
      </c>
      <c r="Z76" s="148">
        <f>VLOOKUP(A76,'Erkek Bireysel'!$B$4:$T$3001,15,FALSE)</f>
        <v>0</v>
      </c>
      <c r="AA76" s="148">
        <f>VLOOKUP(A76,'Erkek Bireysel'!$B$4:$T$3001,16,FALSE)</f>
        <v>6</v>
      </c>
      <c r="AB76" s="148">
        <f>VLOOKUP(A76,'Erkek Bireysel'!$B$4:$T$3001,17,FALSE)</f>
        <v>0</v>
      </c>
      <c r="AC76" s="148">
        <f>VLOOKUP(A76,'Erkek Bireysel'!$B$4:$T$3001,18,FALSE)</f>
        <v>3</v>
      </c>
      <c r="AD76" s="148">
        <f>VLOOKUP(A76,'Erkek Bireysel'!$B$4:$T$3001,19,FALSE)</f>
        <v>0</v>
      </c>
    </row>
    <row r="77" spans="1:36" ht="15" x14ac:dyDescent="0.2">
      <c r="A77" s="13" t="str">
        <f t="shared" si="96"/>
        <v>FETHİYE TENİS AKADEMİ SPOR KULÜBÜDALAMAN TENİS SPOR KULÜBÜ</v>
      </c>
      <c r="B77" s="128"/>
      <c r="C77" s="14"/>
      <c r="D77" s="15"/>
      <c r="E77" s="16"/>
      <c r="F77" s="17"/>
      <c r="G77" s="18"/>
      <c r="H77" s="18"/>
      <c r="I77" s="18"/>
      <c r="J77" s="18"/>
      <c r="K77" s="18"/>
      <c r="L77" s="18"/>
      <c r="M77" s="18"/>
      <c r="N77" s="19"/>
      <c r="O77" s="20"/>
      <c r="P77" s="31"/>
      <c r="Q77" s="22"/>
      <c r="R77" s="17"/>
      <c r="S77" s="23"/>
      <c r="T77" s="48" t="s">
        <v>118</v>
      </c>
      <c r="U77" s="25" t="str">
        <f>C68</f>
        <v>FETHİYE TENİS AKADEMİ SPOR KULÜBÜ</v>
      </c>
      <c r="V77" s="26" t="str">
        <f>C70</f>
        <v>DALAMAN TENİS SPOR KULÜBÜ</v>
      </c>
      <c r="W77" s="27">
        <f t="shared" si="99"/>
        <v>2</v>
      </c>
      <c r="X77" s="17">
        <f t="shared" si="100"/>
        <v>1</v>
      </c>
      <c r="Y77" s="148">
        <f>VLOOKUP(A77,'Erkek Bireysel'!$B$4:$T$3001,14,FALSE)</f>
        <v>30</v>
      </c>
      <c r="Z77" s="148">
        <f>VLOOKUP(A77,'Erkek Bireysel'!$B$4:$T$3001,15,FALSE)</f>
        <v>23</v>
      </c>
      <c r="AA77" s="148">
        <f>VLOOKUP(A77,'Erkek Bireysel'!$B$4:$T$3001,16,FALSE)</f>
        <v>4</v>
      </c>
      <c r="AB77" s="148">
        <f>VLOOKUP(A77,'Erkek Bireysel'!$B$4:$T$3001,17,FALSE)</f>
        <v>2</v>
      </c>
      <c r="AC77" s="148">
        <f>VLOOKUP(A77,'Erkek Bireysel'!$B$4:$T$3001,18,FALSE)</f>
        <v>2</v>
      </c>
      <c r="AD77" s="148">
        <f>VLOOKUP(A77,'Erkek Bireysel'!$B$4:$T$3001,19,FALSE)</f>
        <v>1</v>
      </c>
    </row>
    <row r="78" spans="1:36" ht="15" x14ac:dyDescent="0.2">
      <c r="A78" s="13" t="str">
        <f t="shared" si="96"/>
        <v>MARMARİS TENİS AKADEMİSİFETHİYE TENİS SPOR KULÜBÜ</v>
      </c>
      <c r="B78" s="129"/>
      <c r="C78" s="39"/>
      <c r="D78" s="40"/>
      <c r="E78" s="49"/>
      <c r="F78" s="50"/>
      <c r="G78" s="51"/>
      <c r="H78" s="51"/>
      <c r="I78" s="51"/>
      <c r="J78" s="51"/>
      <c r="K78" s="51"/>
      <c r="L78" s="51"/>
      <c r="M78" s="51"/>
      <c r="N78" s="52"/>
      <c r="O78" s="53"/>
      <c r="P78" s="42"/>
      <c r="Q78" s="54"/>
      <c r="R78" s="50"/>
      <c r="S78" s="44"/>
      <c r="T78" s="55" t="s">
        <v>119</v>
      </c>
      <c r="U78" s="56" t="str">
        <f>C71</f>
        <v>MARMARİS TENİS AKADEMİSİ</v>
      </c>
      <c r="V78" s="47" t="str">
        <f>C69</f>
        <v>FETHİYE TENİS SPOR KULÜBÜ</v>
      </c>
      <c r="W78" s="27">
        <f t="shared" si="99"/>
        <v>0</v>
      </c>
      <c r="X78" s="17">
        <f t="shared" si="100"/>
        <v>0</v>
      </c>
      <c r="Y78" s="148">
        <f>VLOOKUP(A78,'Erkek Bireysel'!$B$4:$T$3001,14,FALSE)</f>
        <v>0</v>
      </c>
      <c r="Z78" s="148">
        <f>VLOOKUP(A78,'Erkek Bireysel'!$B$4:$T$3001,15,FALSE)</f>
        <v>0</v>
      </c>
      <c r="AA78" s="148">
        <f>VLOOKUP(A78,'Erkek Bireysel'!$B$4:$T$3001,16,FALSE)</f>
        <v>0</v>
      </c>
      <c r="AB78" s="148">
        <f>VLOOKUP(A78,'Erkek Bireysel'!$B$4:$T$3001,17,FALSE)</f>
        <v>0</v>
      </c>
      <c r="AC78" s="148">
        <f>VLOOKUP(A78,'Erkek Bireysel'!$B$4:$T$3001,18,FALSE)</f>
        <v>0</v>
      </c>
      <c r="AD78" s="148">
        <f>VLOOKUP(A78,'Erkek Bireysel'!$B$4:$T$3001,19,FALSE)</f>
        <v>0</v>
      </c>
    </row>
    <row r="79" spans="1:36" ht="15" x14ac:dyDescent="0.2">
      <c r="A79" s="13" t="str">
        <f t="shared" si="96"/>
        <v>MUĞLA TENİS KULÜBÜORTACA TENİS SPOR KULÜBÜ</v>
      </c>
      <c r="B79" s="128"/>
      <c r="C79" s="14"/>
      <c r="D79" s="15"/>
      <c r="E79" s="16"/>
      <c r="F79" s="17"/>
      <c r="G79" s="18"/>
      <c r="H79" s="18"/>
      <c r="I79" s="18"/>
      <c r="J79" s="18"/>
      <c r="K79" s="18"/>
      <c r="L79" s="18"/>
      <c r="M79" s="18"/>
      <c r="N79" s="19"/>
      <c r="O79" s="20"/>
      <c r="P79" s="21"/>
      <c r="Q79" s="22"/>
      <c r="R79" s="17"/>
      <c r="S79" s="23"/>
      <c r="T79" s="48" t="s">
        <v>120</v>
      </c>
      <c r="U79" s="25" t="str">
        <f>C72</f>
        <v>MUĞLA TENİS KULÜBÜ</v>
      </c>
      <c r="V79" s="26" t="str">
        <f>C73</f>
        <v>ORTACA TENİS SPOR KULÜBÜ</v>
      </c>
      <c r="W79" s="27">
        <f t="shared" si="99"/>
        <v>1</v>
      </c>
      <c r="X79" s="17">
        <f t="shared" si="100"/>
        <v>2</v>
      </c>
      <c r="Y79" s="148">
        <f>VLOOKUP(A79,'Erkek Bireysel'!$B$4:$T$3001,14,FALSE)</f>
        <v>15</v>
      </c>
      <c r="Z79" s="148">
        <f>VLOOKUP(A79,'Erkek Bireysel'!$B$4:$T$3001,15,FALSE)</f>
        <v>28</v>
      </c>
      <c r="AA79" s="148">
        <f>VLOOKUP(A79,'Erkek Bireysel'!$B$4:$T$3001,16,FALSE)</f>
        <v>2</v>
      </c>
      <c r="AB79" s="148">
        <f>VLOOKUP(A79,'Erkek Bireysel'!$B$4:$T$3001,17,FALSE)</f>
        <v>4</v>
      </c>
      <c r="AC79" s="148">
        <f>VLOOKUP(A79,'Erkek Bireysel'!$B$4:$T$3001,18,FALSE)</f>
        <v>1</v>
      </c>
      <c r="AD79" s="148">
        <f>VLOOKUP(A79,'Erkek Bireysel'!$B$4:$T$3001,19,FALSE)</f>
        <v>2</v>
      </c>
    </row>
    <row r="80" spans="1:36" ht="15" x14ac:dyDescent="0.2">
      <c r="A80" s="13" t="str">
        <f t="shared" si="96"/>
        <v>FETHİYE TENİS AKADEMİ SPOR KULÜBÜFETHİYE TENİS SPOR KULÜBÜ</v>
      </c>
      <c r="B80" s="128"/>
      <c r="C80" s="14"/>
      <c r="D80" s="15"/>
      <c r="E80" s="16"/>
      <c r="F80" s="17"/>
      <c r="G80" s="18"/>
      <c r="H80" s="18"/>
      <c r="I80" s="18"/>
      <c r="J80" s="18"/>
      <c r="K80" s="18"/>
      <c r="L80" s="18"/>
      <c r="M80" s="18"/>
      <c r="N80" s="19"/>
      <c r="O80" s="20"/>
      <c r="P80" s="31"/>
      <c r="Q80" s="22"/>
      <c r="R80" s="17"/>
      <c r="S80" s="23"/>
      <c r="T80" s="57" t="s">
        <v>121</v>
      </c>
      <c r="U80" s="25" t="str">
        <f>C68</f>
        <v>FETHİYE TENİS AKADEMİ SPOR KULÜBÜ</v>
      </c>
      <c r="V80" s="26" t="str">
        <f>C69</f>
        <v>FETHİYE TENİS SPOR KULÜBÜ</v>
      </c>
      <c r="W80" s="27">
        <f t="shared" si="99"/>
        <v>3</v>
      </c>
      <c r="X80" s="17">
        <f t="shared" si="100"/>
        <v>0</v>
      </c>
      <c r="Y80" s="148">
        <f>VLOOKUP(A80,'Erkek Bireysel'!$B$4:$T$3001,14,FALSE)</f>
        <v>36</v>
      </c>
      <c r="Z80" s="148">
        <f>VLOOKUP(A80,'Erkek Bireysel'!$B$4:$T$3001,15,FALSE)</f>
        <v>0</v>
      </c>
      <c r="AA80" s="148">
        <f>VLOOKUP(A80,'Erkek Bireysel'!$B$4:$T$3001,16,FALSE)</f>
        <v>6</v>
      </c>
      <c r="AB80" s="148">
        <f>VLOOKUP(A80,'Erkek Bireysel'!$B$4:$T$3001,17,FALSE)</f>
        <v>0</v>
      </c>
      <c r="AC80" s="148">
        <f>VLOOKUP(A80,'Erkek Bireysel'!$B$4:$T$3001,18,FALSE)</f>
        <v>3</v>
      </c>
      <c r="AD80" s="148">
        <f>VLOOKUP(A80,'Erkek Bireysel'!$B$4:$T$3001,19,FALSE)</f>
        <v>0</v>
      </c>
    </row>
    <row r="81" spans="1:36" ht="15.75" thickBot="1" x14ac:dyDescent="0.25">
      <c r="A81" s="13" t="str">
        <f t="shared" si="96"/>
        <v>DALAMAN TENİS SPOR KULÜBÜORTACA TENİS SPOR KULÜBÜ</v>
      </c>
      <c r="B81" s="130"/>
      <c r="C81" s="14"/>
      <c r="D81" s="15"/>
      <c r="E81" s="16"/>
      <c r="F81" s="17"/>
      <c r="G81" s="18"/>
      <c r="H81" s="18"/>
      <c r="I81" s="18"/>
      <c r="J81" s="18"/>
      <c r="K81" s="18"/>
      <c r="L81" s="18"/>
      <c r="M81" s="18"/>
      <c r="N81" s="19"/>
      <c r="O81" s="20"/>
      <c r="P81" s="31"/>
      <c r="Q81" s="22"/>
      <c r="R81" s="17"/>
      <c r="S81" s="23"/>
      <c r="T81" s="57" t="s">
        <v>122</v>
      </c>
      <c r="U81" s="25" t="str">
        <f>C70</f>
        <v>DALAMAN TENİS SPOR KULÜBÜ</v>
      </c>
      <c r="V81" s="26" t="str">
        <f>C73</f>
        <v>ORTACA TENİS SPOR KULÜBÜ</v>
      </c>
      <c r="W81" s="27">
        <f t="shared" si="99"/>
        <v>2</v>
      </c>
      <c r="X81" s="17">
        <f t="shared" si="100"/>
        <v>1</v>
      </c>
      <c r="Y81" s="148">
        <f>VLOOKUP(A81,'Erkek Bireysel'!$B$4:$T$3001,14,FALSE)</f>
        <v>24</v>
      </c>
      <c r="Z81" s="148">
        <f>VLOOKUP(A81,'Erkek Bireysel'!$B$4:$T$3001,15,FALSE)</f>
        <v>14</v>
      </c>
      <c r="AA81" s="148">
        <f>VLOOKUP(A81,'Erkek Bireysel'!$B$4:$T$3001,16,FALSE)</f>
        <v>4</v>
      </c>
      <c r="AB81" s="148">
        <f>VLOOKUP(A81,'Erkek Bireysel'!$B$4:$T$3001,17,FALSE)</f>
        <v>2</v>
      </c>
      <c r="AC81" s="148">
        <f>VLOOKUP(A81,'Erkek Bireysel'!$B$4:$T$3001,18,FALSE)</f>
        <v>2</v>
      </c>
      <c r="AD81" s="148">
        <f>VLOOKUP(A81,'Erkek Bireysel'!$B$4:$T$3001,19,FALSE)</f>
        <v>1</v>
      </c>
    </row>
    <row r="82" spans="1:36" ht="15.75" thickBot="1" x14ac:dyDescent="0.25">
      <c r="A82" s="13" t="str">
        <f t="shared" si="96"/>
        <v>MARMARİS TENİS AKADEMİSİMUĞLA TENİS KULÜBÜ</v>
      </c>
      <c r="B82" s="132"/>
      <c r="C82" s="113"/>
      <c r="D82" s="114"/>
      <c r="E82" s="115"/>
      <c r="F82" s="116"/>
      <c r="G82" s="117"/>
      <c r="H82" s="117"/>
      <c r="I82" s="117"/>
      <c r="J82" s="117"/>
      <c r="K82" s="117"/>
      <c r="L82" s="117"/>
      <c r="M82" s="117"/>
      <c r="N82" s="118"/>
      <c r="O82" s="119"/>
      <c r="P82" s="120"/>
      <c r="Q82" s="121"/>
      <c r="R82" s="116"/>
      <c r="S82" s="122"/>
      <c r="T82" s="123" t="s">
        <v>123</v>
      </c>
      <c r="U82" s="124" t="str">
        <f>C71</f>
        <v>MARMARİS TENİS AKADEMİSİ</v>
      </c>
      <c r="V82" s="125" t="str">
        <f>C72</f>
        <v>MUĞLA TENİS KULÜBÜ</v>
      </c>
      <c r="W82" s="126">
        <f t="shared" si="99"/>
        <v>0</v>
      </c>
      <c r="X82" s="127">
        <f t="shared" si="100"/>
        <v>3</v>
      </c>
      <c r="Y82" s="148">
        <f>VLOOKUP(A82,'Erkek Bireysel'!$B$4:$T$3001,14,FALSE)</f>
        <v>0</v>
      </c>
      <c r="Z82" s="148">
        <f>VLOOKUP(A82,'Erkek Bireysel'!$B$4:$T$3001,15,FALSE)</f>
        <v>36</v>
      </c>
      <c r="AA82" s="148">
        <f>VLOOKUP(A82,'Erkek Bireysel'!$B$4:$T$3001,16,FALSE)</f>
        <v>0</v>
      </c>
      <c r="AB82" s="148">
        <f>VLOOKUP(A82,'Erkek Bireysel'!$B$4:$T$3001,17,FALSE)</f>
        <v>6</v>
      </c>
      <c r="AC82" s="148">
        <f>VLOOKUP(A82,'Erkek Bireysel'!$B$4:$T$3001,18,FALSE)</f>
        <v>0</v>
      </c>
      <c r="AD82" s="148">
        <f>VLOOKUP(A82,'Erkek Bireysel'!$B$4:$T$3001,19,FALSE)</f>
        <v>3</v>
      </c>
    </row>
    <row r="83" spans="1:36" ht="15.75" thickBot="1" x14ac:dyDescent="0.25">
      <c r="B83" s="180"/>
      <c r="D83" s="181"/>
      <c r="E83" s="179"/>
      <c r="F83" s="179"/>
      <c r="G83" s="179"/>
      <c r="H83" s="179"/>
      <c r="I83" s="179"/>
      <c r="J83" s="179"/>
      <c r="K83" s="179"/>
      <c r="L83" s="179"/>
      <c r="M83" s="179"/>
      <c r="N83" s="179"/>
      <c r="O83" s="179"/>
      <c r="P83" s="183"/>
      <c r="Q83" s="179"/>
      <c r="R83" s="179"/>
      <c r="S83" s="179"/>
      <c r="T83" s="184"/>
      <c r="W83" s="179"/>
      <c r="X83" s="179"/>
      <c r="Y83" s="182"/>
      <c r="Z83" s="182"/>
      <c r="AA83" s="182"/>
      <c r="AB83" s="182"/>
      <c r="AC83" s="182"/>
      <c r="AD83" s="182"/>
    </row>
    <row r="84" spans="1:36" ht="71.650000000000006" customHeight="1" x14ac:dyDescent="0.2">
      <c r="B84" s="76" t="s">
        <v>69</v>
      </c>
      <c r="C84" s="104" t="s">
        <v>85</v>
      </c>
      <c r="D84" s="105" t="s">
        <v>98</v>
      </c>
      <c r="E84" s="106" t="s">
        <v>99</v>
      </c>
      <c r="F84" s="107" t="s">
        <v>100</v>
      </c>
      <c r="G84" s="106" t="s">
        <v>99</v>
      </c>
      <c r="H84" s="107" t="s">
        <v>100</v>
      </c>
      <c r="I84" s="106" t="s">
        <v>99</v>
      </c>
      <c r="J84" s="107" t="s">
        <v>100</v>
      </c>
      <c r="K84" s="106" t="s">
        <v>99</v>
      </c>
      <c r="L84" s="107" t="s">
        <v>100</v>
      </c>
      <c r="M84" s="106" t="s">
        <v>99</v>
      </c>
      <c r="N84" s="108" t="s">
        <v>100</v>
      </c>
      <c r="O84" s="109" t="s">
        <v>101</v>
      </c>
      <c r="P84" s="110" t="s">
        <v>102</v>
      </c>
      <c r="Q84" s="106" t="s">
        <v>103</v>
      </c>
      <c r="R84" s="107" t="s">
        <v>104</v>
      </c>
      <c r="S84" s="111" t="s">
        <v>105</v>
      </c>
      <c r="T84" s="112" t="s">
        <v>106</v>
      </c>
      <c r="U84" s="394" t="s">
        <v>107</v>
      </c>
      <c r="V84" s="395"/>
      <c r="W84" s="396" t="s">
        <v>108</v>
      </c>
      <c r="X84" s="397"/>
      <c r="Y84" s="148"/>
    </row>
    <row r="85" spans="1:36" ht="15" x14ac:dyDescent="0.2">
      <c r="A85" s="13" t="str">
        <f>U85&amp;V85</f>
        <v>FETHİYE TENİS AKADEMİ SPOR KULÜBÜMUĞLA TENİS KULÜBÜ</v>
      </c>
      <c r="B85" s="128">
        <v>1</v>
      </c>
      <c r="C85" s="14" t="s">
        <v>24</v>
      </c>
      <c r="D85" s="15">
        <f t="shared" ref="D85:D90" si="101">SUM(AF85:AJ85)</f>
        <v>5</v>
      </c>
      <c r="E85" s="16">
        <f t="shared" ref="E85:E87" si="102">AA85</f>
        <v>4</v>
      </c>
      <c r="F85" s="17">
        <f t="shared" ref="F85:F87" si="103">AB85</f>
        <v>2</v>
      </c>
      <c r="G85" s="18">
        <f>AA88</f>
        <v>4</v>
      </c>
      <c r="H85" s="18">
        <f>AB88</f>
        <v>2</v>
      </c>
      <c r="I85" s="18">
        <f>AA91</f>
        <v>6</v>
      </c>
      <c r="J85" s="18">
        <f>AB91</f>
        <v>0</v>
      </c>
      <c r="K85" s="18">
        <f>AA94</f>
        <v>4</v>
      </c>
      <c r="L85" s="18">
        <f>AB94</f>
        <v>2</v>
      </c>
      <c r="M85" s="18">
        <f>AA97</f>
        <v>6</v>
      </c>
      <c r="N85" s="19">
        <f>AB97</f>
        <v>0</v>
      </c>
      <c r="O85" s="20">
        <f>E85+G85+I85-F85-H85-J85+K85-L85+M85-N85</f>
        <v>18</v>
      </c>
      <c r="P85" s="21"/>
      <c r="Q85" s="22">
        <f>Y85+Y88+Y91+Y94+Y97</f>
        <v>144</v>
      </c>
      <c r="R85" s="17">
        <f>Z85+Z88+Z91+Z94+Z97</f>
        <v>43</v>
      </c>
      <c r="S85" s="23">
        <f>Q85-R85</f>
        <v>101</v>
      </c>
      <c r="T85" s="24" t="s">
        <v>109</v>
      </c>
      <c r="U85" s="25" t="str">
        <f>C85</f>
        <v>FETHİYE TENİS AKADEMİ SPOR KULÜBÜ</v>
      </c>
      <c r="V85" s="26" t="str">
        <f>C90</f>
        <v>MUĞLA TENİS KULÜBÜ</v>
      </c>
      <c r="W85" s="27">
        <f>AC85</f>
        <v>2</v>
      </c>
      <c r="X85" s="17">
        <f>AD85</f>
        <v>1</v>
      </c>
      <c r="Y85" s="148">
        <f>VLOOKUP(A85,'Kadın Bireysel'!$B$4:$T$3000,14,FALSE)</f>
        <v>24</v>
      </c>
      <c r="Z85" s="148">
        <f>VLOOKUP(A85,'Kadın Bireysel'!$B$4:$T$3000,15,FALSE)</f>
        <v>13</v>
      </c>
      <c r="AA85" s="148">
        <f>VLOOKUP(A85,'Kadın Bireysel'!$B$4:$T$3000,16,FALSE)</f>
        <v>4</v>
      </c>
      <c r="AB85" s="148">
        <f>VLOOKUP(A85,'Kadın Bireysel'!$B$4:$T$3000,17,FALSE)</f>
        <v>2</v>
      </c>
      <c r="AC85" s="148">
        <f>VLOOKUP(A85,'Kadın Bireysel'!$B$4:$T$3000,18,FALSE)</f>
        <v>2</v>
      </c>
      <c r="AD85" s="148">
        <f>VLOOKUP(A85,'Kadın Bireysel'!$B$4:$T$3000,19,FALSE)</f>
        <v>1</v>
      </c>
      <c r="AF85" s="147">
        <f t="shared" ref="AF85:AF90" si="104">IF(E85&gt;F85,1,0)</f>
        <v>1</v>
      </c>
      <c r="AG85" s="147">
        <f t="shared" ref="AG85:AG90" si="105">IF(G85&gt;H85,1,0)</f>
        <v>1</v>
      </c>
      <c r="AH85" s="147">
        <f t="shared" ref="AH85:AH90" si="106">IF(I85&gt;J85,1,0)</f>
        <v>1</v>
      </c>
      <c r="AI85" s="147">
        <f t="shared" ref="AI85:AI90" si="107">IF(K85&gt;L85,1,0)</f>
        <v>1</v>
      </c>
      <c r="AJ85" s="147">
        <f t="shared" ref="AJ85:AJ90" si="108">IF(M85&gt;N85,1,0)</f>
        <v>1</v>
      </c>
    </row>
    <row r="86" spans="1:36" ht="15" x14ac:dyDescent="0.2">
      <c r="A86" s="13" t="str">
        <f t="shared" ref="A86:A99" si="109">U86&amp;V86</f>
        <v>MARMARİS TENİS AKADEMİSİORTACA TENİS SPOR KULÜBÜ</v>
      </c>
      <c r="B86" s="128">
        <v>2</v>
      </c>
      <c r="C86" s="14" t="s">
        <v>162</v>
      </c>
      <c r="D86" s="15">
        <f t="shared" si="101"/>
        <v>0</v>
      </c>
      <c r="E86" s="16">
        <f t="shared" si="102"/>
        <v>0</v>
      </c>
      <c r="F86" s="17">
        <f t="shared" si="103"/>
        <v>6</v>
      </c>
      <c r="G86" s="18">
        <f>AA90</f>
        <v>0</v>
      </c>
      <c r="H86" s="18">
        <f>AB90</f>
        <v>6</v>
      </c>
      <c r="I86" s="18">
        <f>AB93</f>
        <v>0</v>
      </c>
      <c r="J86" s="18">
        <f>AA93</f>
        <v>6</v>
      </c>
      <c r="K86" s="18">
        <f>AB95</f>
        <v>0</v>
      </c>
      <c r="L86" s="18">
        <f>AA95</f>
        <v>0</v>
      </c>
      <c r="M86" s="18">
        <f>AB97</f>
        <v>0</v>
      </c>
      <c r="N86" s="19">
        <f>AA97</f>
        <v>6</v>
      </c>
      <c r="O86" s="20">
        <f t="shared" ref="O86:O90" si="110">E86+G86+I86-F86-H86-J86+K86-L86+M86-N86</f>
        <v>-24</v>
      </c>
      <c r="P86" s="21"/>
      <c r="Q86" s="22">
        <f>Y86+Y90+Z93+Z95+Z97</f>
        <v>0</v>
      </c>
      <c r="R86" s="17">
        <f>Z86+Z90+Y93+Y95+Y97</f>
        <v>144</v>
      </c>
      <c r="S86" s="23">
        <f t="shared" ref="S86:S90" si="111">Q86-R86</f>
        <v>-144</v>
      </c>
      <c r="T86" s="24" t="s">
        <v>110</v>
      </c>
      <c r="U86" s="25" t="str">
        <f>C86</f>
        <v>MARMARİS TENİS AKADEMİSİ</v>
      </c>
      <c r="V86" s="26" t="str">
        <f>C89</f>
        <v>ORTACA TENİS SPOR KULÜBÜ</v>
      </c>
      <c r="W86" s="27">
        <f t="shared" ref="W86:W99" si="112">AC86</f>
        <v>0</v>
      </c>
      <c r="X86" s="17">
        <f t="shared" ref="X86:X99" si="113">AD86</f>
        <v>3</v>
      </c>
      <c r="Y86" s="148">
        <f>VLOOKUP(A86,'Kadın Bireysel'!$B$4:$T$3000,14,FALSE)</f>
        <v>0</v>
      </c>
      <c r="Z86" s="148">
        <f>VLOOKUP(A86,'Kadın Bireysel'!$B$4:$T$3000,15,FALSE)</f>
        <v>36</v>
      </c>
      <c r="AA86" s="148">
        <f>VLOOKUP(A86,'Kadın Bireysel'!$B$4:$T$3000,16,FALSE)</f>
        <v>0</v>
      </c>
      <c r="AB86" s="148">
        <f>VLOOKUP(A86,'Kadın Bireysel'!$B$4:$T$3000,17,FALSE)</f>
        <v>6</v>
      </c>
      <c r="AC86" s="148">
        <f>VLOOKUP(A86,'Kadın Bireysel'!$B$4:$T$3000,18,FALSE)</f>
        <v>0</v>
      </c>
      <c r="AD86" s="148">
        <f>VLOOKUP(A86,'Kadın Bireysel'!$B$4:$T$3000,19,FALSE)</f>
        <v>3</v>
      </c>
      <c r="AF86" s="147">
        <f t="shared" si="104"/>
        <v>0</v>
      </c>
      <c r="AG86" s="147">
        <f t="shared" si="105"/>
        <v>0</v>
      </c>
      <c r="AH86" s="147">
        <f t="shared" si="106"/>
        <v>0</v>
      </c>
      <c r="AI86" s="147">
        <f t="shared" si="107"/>
        <v>0</v>
      </c>
      <c r="AJ86" s="147">
        <f t="shared" si="108"/>
        <v>0</v>
      </c>
    </row>
    <row r="87" spans="1:36" ht="15" x14ac:dyDescent="0.2">
      <c r="A87" s="13" t="str">
        <f t="shared" si="109"/>
        <v>DALAMAN TENİS SPOR KULÜBÜFETHİYE TENİS SPOR KULÜBÜ</v>
      </c>
      <c r="B87" s="128">
        <v>3</v>
      </c>
      <c r="C87" s="14" t="s">
        <v>17</v>
      </c>
      <c r="D87" s="15">
        <f t="shared" si="101"/>
        <v>2</v>
      </c>
      <c r="E87" s="16">
        <f t="shared" si="102"/>
        <v>6</v>
      </c>
      <c r="F87" s="17">
        <f t="shared" si="103"/>
        <v>0</v>
      </c>
      <c r="G87" s="18">
        <f>AB90</f>
        <v>6</v>
      </c>
      <c r="H87" s="18">
        <f>AA90</f>
        <v>0</v>
      </c>
      <c r="I87" s="18">
        <f>AB92</f>
        <v>2</v>
      </c>
      <c r="J87" s="18">
        <f>AA92</f>
        <v>4</v>
      </c>
      <c r="K87" s="18">
        <f>AB94</f>
        <v>2</v>
      </c>
      <c r="L87" s="18">
        <f>AA94</f>
        <v>4</v>
      </c>
      <c r="M87" s="18">
        <f>AA98</f>
        <v>2</v>
      </c>
      <c r="N87" s="19">
        <f>AB98</f>
        <v>4</v>
      </c>
      <c r="O87" s="20">
        <f t="shared" si="110"/>
        <v>6</v>
      </c>
      <c r="P87" s="21"/>
      <c r="Q87" s="22">
        <f>Y87+Z90+Z92+Z94+Y98</f>
        <v>123</v>
      </c>
      <c r="R87" s="17">
        <f>Z87+Y90+Y92+Y94+Z98</f>
        <v>72</v>
      </c>
      <c r="S87" s="23">
        <f t="shared" si="111"/>
        <v>51</v>
      </c>
      <c r="T87" s="24" t="s">
        <v>111</v>
      </c>
      <c r="U87" s="25" t="str">
        <f>C87</f>
        <v>DALAMAN TENİS SPOR KULÜBÜ</v>
      </c>
      <c r="V87" s="26" t="str">
        <f>C88</f>
        <v>FETHİYE TENİS SPOR KULÜBÜ</v>
      </c>
      <c r="W87" s="27">
        <f t="shared" si="112"/>
        <v>3</v>
      </c>
      <c r="X87" s="17">
        <f t="shared" si="113"/>
        <v>0</v>
      </c>
      <c r="Y87" s="148">
        <f>VLOOKUP(A87,'Kadın Bireysel'!$B$4:$T$3000,14,FALSE)</f>
        <v>36</v>
      </c>
      <c r="Z87" s="148">
        <f>VLOOKUP(A87,'Kadın Bireysel'!$B$4:$T$3000,15,FALSE)</f>
        <v>0</v>
      </c>
      <c r="AA87" s="148">
        <f>VLOOKUP(A87,'Kadın Bireysel'!$B$4:$T$3000,16,FALSE)</f>
        <v>6</v>
      </c>
      <c r="AB87" s="148">
        <f>VLOOKUP(A87,'Kadın Bireysel'!$B$4:$T$3000,17,FALSE)</f>
        <v>0</v>
      </c>
      <c r="AC87" s="148">
        <f>VLOOKUP(A87,'Kadın Bireysel'!$B$4:$T$3000,18,FALSE)</f>
        <v>3</v>
      </c>
      <c r="AD87" s="148">
        <f>VLOOKUP(A87,'Kadın Bireysel'!$B$4:$T$3000,19,FALSE)</f>
        <v>0</v>
      </c>
      <c r="AF87" s="147">
        <f t="shared" si="104"/>
        <v>1</v>
      </c>
      <c r="AG87" s="147">
        <f t="shared" si="105"/>
        <v>1</v>
      </c>
      <c r="AH87" s="147">
        <f t="shared" si="106"/>
        <v>0</v>
      </c>
      <c r="AI87" s="147">
        <f t="shared" si="107"/>
        <v>0</v>
      </c>
      <c r="AJ87" s="147">
        <f t="shared" si="108"/>
        <v>0</v>
      </c>
    </row>
    <row r="88" spans="1:36" ht="15" x14ac:dyDescent="0.2">
      <c r="A88" s="13" t="str">
        <f t="shared" si="109"/>
        <v>FETHİYE TENİS AKADEMİ SPOR KULÜBÜORTACA TENİS SPOR KULÜBÜ</v>
      </c>
      <c r="B88" s="128">
        <v>4</v>
      </c>
      <c r="C88" s="14" t="s">
        <v>161</v>
      </c>
      <c r="D88" s="15">
        <f t="shared" si="101"/>
        <v>0</v>
      </c>
      <c r="E88" s="16">
        <f>AB87</f>
        <v>0</v>
      </c>
      <c r="F88" s="17">
        <f>AA87</f>
        <v>6</v>
      </c>
      <c r="G88" s="18">
        <f>AB89</f>
        <v>0</v>
      </c>
      <c r="H88" s="18">
        <f>AA89</f>
        <v>6</v>
      </c>
      <c r="I88" s="18">
        <f>AB91</f>
        <v>0</v>
      </c>
      <c r="J88" s="18">
        <f>AA91</f>
        <v>6</v>
      </c>
      <c r="K88" s="18">
        <f>AA95</f>
        <v>0</v>
      </c>
      <c r="L88" s="18">
        <f>AB95</f>
        <v>0</v>
      </c>
      <c r="M88" s="18">
        <f>AA99</f>
        <v>0</v>
      </c>
      <c r="N88" s="19">
        <f>AB99</f>
        <v>6</v>
      </c>
      <c r="O88" s="20">
        <f t="shared" si="110"/>
        <v>-24</v>
      </c>
      <c r="P88" s="21"/>
      <c r="Q88" s="22">
        <f>Z87+Z89+Z91+Y95+Y99</f>
        <v>0</v>
      </c>
      <c r="R88" s="17">
        <f>Y87+Y89+Y91+Z95+Z99</f>
        <v>144</v>
      </c>
      <c r="S88" s="23">
        <f t="shared" si="111"/>
        <v>-144</v>
      </c>
      <c r="T88" s="30" t="s">
        <v>112</v>
      </c>
      <c r="U88" s="25" t="str">
        <f>C85</f>
        <v>FETHİYE TENİS AKADEMİ SPOR KULÜBÜ</v>
      </c>
      <c r="V88" s="26" t="str">
        <f>C89</f>
        <v>ORTACA TENİS SPOR KULÜBÜ</v>
      </c>
      <c r="W88" s="27">
        <f t="shared" si="112"/>
        <v>2</v>
      </c>
      <c r="X88" s="17">
        <f t="shared" si="113"/>
        <v>1</v>
      </c>
      <c r="Y88" s="148">
        <f>VLOOKUP(A88,'Kadın Bireysel'!$B$4:$T$3000,14,FALSE)</f>
        <v>24</v>
      </c>
      <c r="Z88" s="148">
        <f>VLOOKUP(A88,'Kadın Bireysel'!$B$4:$T$3000,15,FALSE)</f>
        <v>14</v>
      </c>
      <c r="AA88" s="148">
        <f>VLOOKUP(A88,'Kadın Bireysel'!$B$4:$T$3000,16,FALSE)</f>
        <v>4</v>
      </c>
      <c r="AB88" s="148">
        <f>VLOOKUP(A88,'Kadın Bireysel'!$B$4:$T$3000,17,FALSE)</f>
        <v>2</v>
      </c>
      <c r="AC88" s="148">
        <f>VLOOKUP(A88,'Kadın Bireysel'!$B$4:$T$3000,18,FALSE)</f>
        <v>2</v>
      </c>
      <c r="AD88" s="148">
        <f>VLOOKUP(A88,'Kadın Bireysel'!$B$4:$T$3000,19,FALSE)</f>
        <v>1</v>
      </c>
      <c r="AF88" s="147">
        <f t="shared" si="104"/>
        <v>0</v>
      </c>
      <c r="AG88" s="147">
        <f t="shared" si="105"/>
        <v>0</v>
      </c>
      <c r="AH88" s="147">
        <f t="shared" si="106"/>
        <v>0</v>
      </c>
      <c r="AI88" s="147">
        <f t="shared" si="107"/>
        <v>0</v>
      </c>
      <c r="AJ88" s="147">
        <f t="shared" si="108"/>
        <v>0</v>
      </c>
    </row>
    <row r="89" spans="1:36" ht="15" x14ac:dyDescent="0.2">
      <c r="A89" s="13" t="str">
        <f t="shared" si="109"/>
        <v>MUĞLA TENİS KULÜBÜFETHİYE TENİS SPOR KULÜBÜ</v>
      </c>
      <c r="B89" s="128">
        <v>5</v>
      </c>
      <c r="C89" s="14" t="s">
        <v>43</v>
      </c>
      <c r="D89" s="15">
        <f t="shared" si="101"/>
        <v>4</v>
      </c>
      <c r="E89" s="16">
        <f>AB86</f>
        <v>6</v>
      </c>
      <c r="F89" s="17">
        <f>AA86</f>
        <v>0</v>
      </c>
      <c r="G89" s="18">
        <f>AB88</f>
        <v>2</v>
      </c>
      <c r="H89" s="18">
        <f>AA88</f>
        <v>4</v>
      </c>
      <c r="I89" s="18">
        <f>AA92</f>
        <v>4</v>
      </c>
      <c r="J89" s="18">
        <f>AB92</f>
        <v>2</v>
      </c>
      <c r="K89" s="18">
        <f>AA96</f>
        <v>4</v>
      </c>
      <c r="L89" s="18">
        <f>AB96</f>
        <v>3</v>
      </c>
      <c r="M89" s="18">
        <f>AB99</f>
        <v>6</v>
      </c>
      <c r="N89" s="19">
        <f>AA99</f>
        <v>0</v>
      </c>
      <c r="O89" s="20">
        <f t="shared" si="110"/>
        <v>13</v>
      </c>
      <c r="P89" s="31"/>
      <c r="Q89" s="22">
        <f>Z86+Z88+Y92+Y96+Z99</f>
        <v>143</v>
      </c>
      <c r="R89" s="17">
        <f>Y86+Y88+Z92+Z96+Y99</f>
        <v>73</v>
      </c>
      <c r="S89" s="23">
        <f t="shared" si="111"/>
        <v>70</v>
      </c>
      <c r="T89" s="30" t="s">
        <v>113</v>
      </c>
      <c r="U89" s="25" t="str">
        <f>C90</f>
        <v>MUĞLA TENİS KULÜBÜ</v>
      </c>
      <c r="V89" s="26" t="str">
        <f>C88</f>
        <v>FETHİYE TENİS SPOR KULÜBÜ</v>
      </c>
      <c r="W89" s="27">
        <f t="shared" si="112"/>
        <v>3</v>
      </c>
      <c r="X89" s="17">
        <f t="shared" si="113"/>
        <v>0</v>
      </c>
      <c r="Y89" s="148">
        <f>VLOOKUP(A89,'Kadın Bireysel'!$B$4:$T$3000,14,FALSE)</f>
        <v>36</v>
      </c>
      <c r="Z89" s="148">
        <f>VLOOKUP(A89,'Kadın Bireysel'!$B$4:$T$3000,15,FALSE)</f>
        <v>0</v>
      </c>
      <c r="AA89" s="148">
        <f>VLOOKUP(A89,'Kadın Bireysel'!$B$4:$T$3000,16,FALSE)</f>
        <v>6</v>
      </c>
      <c r="AB89" s="148">
        <f>VLOOKUP(A89,'Kadın Bireysel'!$B$4:$T$3000,17,FALSE)</f>
        <v>0</v>
      </c>
      <c r="AC89" s="148">
        <f>VLOOKUP(A89,'Kadın Bireysel'!$B$4:$T$3000,18,FALSE)</f>
        <v>3</v>
      </c>
      <c r="AD89" s="148">
        <f>VLOOKUP(A89,'Kadın Bireysel'!$B$4:$T$3000,19,FALSE)</f>
        <v>0</v>
      </c>
      <c r="AF89" s="147">
        <f t="shared" si="104"/>
        <v>1</v>
      </c>
      <c r="AG89" s="147">
        <f t="shared" si="105"/>
        <v>0</v>
      </c>
      <c r="AH89" s="147">
        <f t="shared" si="106"/>
        <v>1</v>
      </c>
      <c r="AI89" s="147">
        <f t="shared" si="107"/>
        <v>1</v>
      </c>
      <c r="AJ89" s="147">
        <f t="shared" si="108"/>
        <v>1</v>
      </c>
    </row>
    <row r="90" spans="1:36" ht="15" x14ac:dyDescent="0.2">
      <c r="A90" s="13" t="str">
        <f t="shared" si="109"/>
        <v>MARMARİS TENİS AKADEMİSİDALAMAN TENİS SPOR KULÜBÜ</v>
      </c>
      <c r="B90" s="128">
        <v>6</v>
      </c>
      <c r="C90" s="14" t="s">
        <v>42</v>
      </c>
      <c r="D90" s="15">
        <f t="shared" si="101"/>
        <v>3</v>
      </c>
      <c r="E90" s="32">
        <f>AB85</f>
        <v>2</v>
      </c>
      <c r="F90" s="33">
        <f>AA85</f>
        <v>4</v>
      </c>
      <c r="G90" s="34">
        <f>AA89</f>
        <v>6</v>
      </c>
      <c r="H90" s="34">
        <f>AB89</f>
        <v>0</v>
      </c>
      <c r="I90" s="34">
        <f>AA93</f>
        <v>6</v>
      </c>
      <c r="J90" s="34">
        <f>AB93</f>
        <v>0</v>
      </c>
      <c r="K90" s="34">
        <f>AB96</f>
        <v>3</v>
      </c>
      <c r="L90" s="34">
        <f>AA96</f>
        <v>4</v>
      </c>
      <c r="M90" s="34">
        <f>AB98</f>
        <v>4</v>
      </c>
      <c r="N90" s="35">
        <f>AA98</f>
        <v>2</v>
      </c>
      <c r="O90" s="20">
        <f t="shared" si="110"/>
        <v>11</v>
      </c>
      <c r="P90" s="31"/>
      <c r="Q90" s="36">
        <f>Z85+Y89+Y93+Z96+Z98</f>
        <v>140</v>
      </c>
      <c r="R90" s="33">
        <f>Y85+Z89+Z93+Y96+Y98</f>
        <v>74</v>
      </c>
      <c r="S90" s="23">
        <f t="shared" si="111"/>
        <v>66</v>
      </c>
      <c r="T90" s="37" t="s">
        <v>114</v>
      </c>
      <c r="U90" s="38" t="str">
        <f>C86</f>
        <v>MARMARİS TENİS AKADEMİSİ</v>
      </c>
      <c r="V90" s="26" t="str">
        <f>C87</f>
        <v>DALAMAN TENİS SPOR KULÜBÜ</v>
      </c>
      <c r="W90" s="27">
        <f t="shared" si="112"/>
        <v>0</v>
      </c>
      <c r="X90" s="17">
        <f t="shared" si="113"/>
        <v>3</v>
      </c>
      <c r="Y90" s="148">
        <f>VLOOKUP(A90,'Kadın Bireysel'!$B$4:$T$3000,14,FALSE)</f>
        <v>0</v>
      </c>
      <c r="Z90" s="148">
        <f>VLOOKUP(A90,'Kadın Bireysel'!$B$4:$T$3000,15,FALSE)</f>
        <v>36</v>
      </c>
      <c r="AA90" s="148">
        <f>VLOOKUP(A90,'Kadın Bireysel'!$B$4:$T$3000,16,FALSE)</f>
        <v>0</v>
      </c>
      <c r="AB90" s="148">
        <f>VLOOKUP(A90,'Kadın Bireysel'!$B$4:$T$3000,17,FALSE)</f>
        <v>6</v>
      </c>
      <c r="AC90" s="148">
        <f>VLOOKUP(A90,'Kadın Bireysel'!$B$4:$T$3000,18,FALSE)</f>
        <v>0</v>
      </c>
      <c r="AD90" s="148">
        <f>VLOOKUP(A90,'Kadın Bireysel'!$B$4:$T$3000,19,FALSE)</f>
        <v>3</v>
      </c>
      <c r="AF90" s="147">
        <f t="shared" si="104"/>
        <v>0</v>
      </c>
      <c r="AG90" s="147">
        <f t="shared" si="105"/>
        <v>1</v>
      </c>
      <c r="AH90" s="147">
        <f t="shared" si="106"/>
        <v>1</v>
      </c>
      <c r="AI90" s="147">
        <f t="shared" si="107"/>
        <v>0</v>
      </c>
      <c r="AJ90" s="147">
        <f t="shared" si="108"/>
        <v>1</v>
      </c>
    </row>
    <row r="91" spans="1:36" ht="15" x14ac:dyDescent="0.2">
      <c r="A91" s="13" t="str">
        <f t="shared" si="109"/>
        <v>FETHİYE TENİS AKADEMİ SPOR KULÜBÜFETHİYE TENİS SPOR KULÜBÜ</v>
      </c>
      <c r="B91" s="129"/>
      <c r="C91" s="39"/>
      <c r="D91" s="40"/>
      <c r="E91" s="16"/>
      <c r="F91" s="41"/>
      <c r="G91" s="18"/>
      <c r="H91" s="18"/>
      <c r="I91" s="18"/>
      <c r="J91" s="18"/>
      <c r="K91" s="18"/>
      <c r="L91" s="18"/>
      <c r="M91" s="18"/>
      <c r="N91" s="19"/>
      <c r="O91" s="20"/>
      <c r="P91" s="42"/>
      <c r="Q91" s="43"/>
      <c r="R91" s="41"/>
      <c r="S91" s="44"/>
      <c r="T91" s="45" t="s">
        <v>115</v>
      </c>
      <c r="U91" s="46" t="str">
        <f>C85</f>
        <v>FETHİYE TENİS AKADEMİ SPOR KULÜBÜ</v>
      </c>
      <c r="V91" s="47" t="str">
        <f>C88</f>
        <v>FETHİYE TENİS SPOR KULÜBÜ</v>
      </c>
      <c r="W91" s="27">
        <f t="shared" si="112"/>
        <v>3</v>
      </c>
      <c r="X91" s="17">
        <f t="shared" si="113"/>
        <v>0</v>
      </c>
      <c r="Y91" s="148">
        <f>VLOOKUP(A91,'Kadın Bireysel'!$B$4:$T$3000,14,FALSE)</f>
        <v>36</v>
      </c>
      <c r="Z91" s="148">
        <f>VLOOKUP(A91,'Kadın Bireysel'!$B$4:$T$3000,15,FALSE)</f>
        <v>0</v>
      </c>
      <c r="AA91" s="148">
        <f>VLOOKUP(A91,'Kadın Bireysel'!$B$4:$T$3000,16,FALSE)</f>
        <v>6</v>
      </c>
      <c r="AB91" s="148">
        <f>VLOOKUP(A91,'Kadın Bireysel'!$B$4:$T$3000,17,FALSE)</f>
        <v>0</v>
      </c>
      <c r="AC91" s="148">
        <f>VLOOKUP(A91,'Kadın Bireysel'!$B$4:$T$3000,18,FALSE)</f>
        <v>3</v>
      </c>
      <c r="AD91" s="148">
        <f>VLOOKUP(A91,'Kadın Bireysel'!$B$4:$T$3000,19,FALSE)</f>
        <v>0</v>
      </c>
    </row>
    <row r="92" spans="1:36" ht="15" x14ac:dyDescent="0.2">
      <c r="A92" s="13" t="str">
        <f t="shared" si="109"/>
        <v>ORTACA TENİS SPOR KULÜBÜDALAMAN TENİS SPOR KULÜBÜ</v>
      </c>
      <c r="B92" s="128"/>
      <c r="C92" s="14"/>
      <c r="D92" s="15"/>
      <c r="E92" s="16"/>
      <c r="F92" s="17"/>
      <c r="G92" s="18"/>
      <c r="H92" s="18"/>
      <c r="I92" s="18"/>
      <c r="J92" s="18"/>
      <c r="K92" s="18"/>
      <c r="L92" s="18"/>
      <c r="M92" s="18"/>
      <c r="N92" s="19"/>
      <c r="O92" s="20"/>
      <c r="P92" s="21"/>
      <c r="Q92" s="22"/>
      <c r="R92" s="17"/>
      <c r="S92" s="23"/>
      <c r="T92" s="45" t="s">
        <v>116</v>
      </c>
      <c r="U92" s="25" t="str">
        <f>C89</f>
        <v>ORTACA TENİS SPOR KULÜBÜ</v>
      </c>
      <c r="V92" s="26" t="str">
        <f>C87</f>
        <v>DALAMAN TENİS SPOR KULÜBÜ</v>
      </c>
      <c r="W92" s="27">
        <f t="shared" si="112"/>
        <v>2</v>
      </c>
      <c r="X92" s="17">
        <f t="shared" si="113"/>
        <v>1</v>
      </c>
      <c r="Y92" s="148">
        <f>VLOOKUP(A92,'Kadın Bireysel'!$B$4:$T$3000,14,FALSE)</f>
        <v>24</v>
      </c>
      <c r="Z92" s="148">
        <f>VLOOKUP(A92,'Kadın Bireysel'!$B$4:$T$3000,15,FALSE)</f>
        <v>18</v>
      </c>
      <c r="AA92" s="148">
        <f>VLOOKUP(A92,'Kadın Bireysel'!$B$4:$T$3000,16,FALSE)</f>
        <v>4</v>
      </c>
      <c r="AB92" s="148">
        <f>VLOOKUP(A92,'Kadın Bireysel'!$B$4:$T$3000,17,FALSE)</f>
        <v>2</v>
      </c>
      <c r="AC92" s="148">
        <f>VLOOKUP(A92,'Kadın Bireysel'!$B$4:$T$3000,18,FALSE)</f>
        <v>2</v>
      </c>
      <c r="AD92" s="148">
        <f>VLOOKUP(A92,'Kadın Bireysel'!$B$4:$T$3000,19,FALSE)</f>
        <v>1</v>
      </c>
    </row>
    <row r="93" spans="1:36" ht="15" x14ac:dyDescent="0.2">
      <c r="A93" s="13" t="str">
        <f t="shared" si="109"/>
        <v>MUĞLA TENİS KULÜBÜMARMARİS TENİS AKADEMİSİ</v>
      </c>
      <c r="B93" s="128"/>
      <c r="C93" s="14"/>
      <c r="D93" s="15"/>
      <c r="E93" s="16"/>
      <c r="F93" s="17"/>
      <c r="G93" s="18"/>
      <c r="H93" s="18"/>
      <c r="I93" s="18"/>
      <c r="J93" s="18"/>
      <c r="K93" s="18"/>
      <c r="L93" s="18"/>
      <c r="M93" s="18"/>
      <c r="N93" s="19"/>
      <c r="O93" s="20"/>
      <c r="P93" s="31"/>
      <c r="Q93" s="22"/>
      <c r="R93" s="17"/>
      <c r="S93" s="23"/>
      <c r="T93" s="45" t="s">
        <v>117</v>
      </c>
      <c r="U93" s="25" t="str">
        <f>C90</f>
        <v>MUĞLA TENİS KULÜBÜ</v>
      </c>
      <c r="V93" s="26" t="str">
        <f>C86</f>
        <v>MARMARİS TENİS AKADEMİSİ</v>
      </c>
      <c r="W93" s="27">
        <f t="shared" si="112"/>
        <v>3</v>
      </c>
      <c r="X93" s="17">
        <f t="shared" si="113"/>
        <v>0</v>
      </c>
      <c r="Y93" s="148">
        <f>VLOOKUP(A93,'Kadın Bireysel'!$B$4:$T$3000,14,FALSE)</f>
        <v>36</v>
      </c>
      <c r="Z93" s="148">
        <f>VLOOKUP(A93,'Kadın Bireysel'!$B$4:$T$3000,15,FALSE)</f>
        <v>0</v>
      </c>
      <c r="AA93" s="148">
        <f>VLOOKUP(A93,'Kadın Bireysel'!$B$4:$T$3000,16,FALSE)</f>
        <v>6</v>
      </c>
      <c r="AB93" s="148">
        <f>VLOOKUP(A93,'Kadın Bireysel'!$B$4:$T$3000,17,FALSE)</f>
        <v>0</v>
      </c>
      <c r="AC93" s="148">
        <f>VLOOKUP(A93,'Kadın Bireysel'!$B$4:$T$3000,18,FALSE)</f>
        <v>3</v>
      </c>
      <c r="AD93" s="148">
        <f>VLOOKUP(A93,'Kadın Bireysel'!$B$4:$T$3000,19,FALSE)</f>
        <v>0</v>
      </c>
    </row>
    <row r="94" spans="1:36" ht="15" x14ac:dyDescent="0.2">
      <c r="A94" s="13" t="str">
        <f t="shared" si="109"/>
        <v>FETHİYE TENİS AKADEMİ SPOR KULÜBÜDALAMAN TENİS SPOR KULÜBÜ</v>
      </c>
      <c r="B94" s="128"/>
      <c r="C94" s="14"/>
      <c r="D94" s="15"/>
      <c r="E94" s="16"/>
      <c r="F94" s="17"/>
      <c r="G94" s="18"/>
      <c r="H94" s="18"/>
      <c r="I94" s="18"/>
      <c r="J94" s="18"/>
      <c r="K94" s="18"/>
      <c r="L94" s="18"/>
      <c r="M94" s="18"/>
      <c r="N94" s="19"/>
      <c r="O94" s="20"/>
      <c r="P94" s="31"/>
      <c r="Q94" s="22"/>
      <c r="R94" s="17"/>
      <c r="S94" s="23"/>
      <c r="T94" s="48" t="s">
        <v>118</v>
      </c>
      <c r="U94" s="25" t="str">
        <f>C85</f>
        <v>FETHİYE TENİS AKADEMİ SPOR KULÜBÜ</v>
      </c>
      <c r="V94" s="26" t="str">
        <f>C87</f>
        <v>DALAMAN TENİS SPOR KULÜBÜ</v>
      </c>
      <c r="W94" s="27">
        <f t="shared" si="112"/>
        <v>2</v>
      </c>
      <c r="X94" s="17">
        <f t="shared" si="113"/>
        <v>1</v>
      </c>
      <c r="Y94" s="148">
        <f>VLOOKUP(A94,'Kadın Bireysel'!$B$4:$T$3000,14,FALSE)</f>
        <v>24</v>
      </c>
      <c r="Z94" s="148">
        <f>VLOOKUP(A94,'Kadın Bireysel'!$B$4:$T$3000,15,FALSE)</f>
        <v>16</v>
      </c>
      <c r="AA94" s="148">
        <f>VLOOKUP(A94,'Kadın Bireysel'!$B$4:$T$3000,16,FALSE)</f>
        <v>4</v>
      </c>
      <c r="AB94" s="148">
        <f>VLOOKUP(A94,'Kadın Bireysel'!$B$4:$T$3000,17,FALSE)</f>
        <v>2</v>
      </c>
      <c r="AC94" s="148">
        <f>VLOOKUP(A94,'Kadın Bireysel'!$B$4:$T$3000,18,FALSE)</f>
        <v>2</v>
      </c>
      <c r="AD94" s="148">
        <f>VLOOKUP(A94,'Kadın Bireysel'!$B$4:$T$3000,19,FALSE)</f>
        <v>1</v>
      </c>
    </row>
    <row r="95" spans="1:36" ht="15" x14ac:dyDescent="0.2">
      <c r="A95" s="13" t="str">
        <f t="shared" si="109"/>
        <v>FETHİYE TENİS SPOR KULÜBÜMARMARİS TENİS AKADEMİSİ</v>
      </c>
      <c r="B95" s="129"/>
      <c r="C95" s="39"/>
      <c r="D95" s="40"/>
      <c r="E95" s="49"/>
      <c r="F95" s="50"/>
      <c r="G95" s="51"/>
      <c r="H95" s="51"/>
      <c r="I95" s="51"/>
      <c r="J95" s="51"/>
      <c r="K95" s="51"/>
      <c r="L95" s="51"/>
      <c r="M95" s="51"/>
      <c r="N95" s="52"/>
      <c r="O95" s="53"/>
      <c r="P95" s="42"/>
      <c r="Q95" s="54"/>
      <c r="R95" s="50"/>
      <c r="S95" s="44"/>
      <c r="T95" s="55" t="s">
        <v>119</v>
      </c>
      <c r="U95" s="56" t="str">
        <f>C88</f>
        <v>FETHİYE TENİS SPOR KULÜBÜ</v>
      </c>
      <c r="V95" s="47" t="str">
        <f>C86</f>
        <v>MARMARİS TENİS AKADEMİSİ</v>
      </c>
      <c r="W95" s="27">
        <f t="shared" si="112"/>
        <v>0</v>
      </c>
      <c r="X95" s="17">
        <f t="shared" si="113"/>
        <v>0</v>
      </c>
      <c r="Y95" s="148">
        <f>VLOOKUP(A95,'Kadın Bireysel'!$B$4:$T$3000,14,FALSE)</f>
        <v>0</v>
      </c>
      <c r="Z95" s="148">
        <f>VLOOKUP(A95,'Kadın Bireysel'!$B$4:$T$3000,15,FALSE)</f>
        <v>0</v>
      </c>
      <c r="AA95" s="148">
        <f>VLOOKUP(A95,'Kadın Bireysel'!$B$4:$T$3000,16,FALSE)</f>
        <v>0</v>
      </c>
      <c r="AB95" s="148">
        <f>VLOOKUP(A95,'Kadın Bireysel'!$B$4:$T$3000,17,FALSE)</f>
        <v>0</v>
      </c>
      <c r="AC95" s="148">
        <f>VLOOKUP(A95,'Kadın Bireysel'!$B$4:$T$3000,18,FALSE)</f>
        <v>0</v>
      </c>
      <c r="AD95" s="148">
        <f>VLOOKUP(A95,'Kadın Bireysel'!$B$4:$T$3000,19,FALSE)</f>
        <v>0</v>
      </c>
    </row>
    <row r="96" spans="1:36" ht="15" x14ac:dyDescent="0.2">
      <c r="A96" s="13" t="str">
        <f t="shared" si="109"/>
        <v>ORTACA TENİS SPOR KULÜBÜMUĞLA TENİS KULÜBÜ</v>
      </c>
      <c r="B96" s="128"/>
      <c r="C96" s="14"/>
      <c r="D96" s="15"/>
      <c r="E96" s="16"/>
      <c r="F96" s="17"/>
      <c r="G96" s="18"/>
      <c r="H96" s="18"/>
      <c r="I96" s="18"/>
      <c r="J96" s="18"/>
      <c r="K96" s="18"/>
      <c r="L96" s="18"/>
      <c r="M96" s="18"/>
      <c r="N96" s="19"/>
      <c r="O96" s="20"/>
      <c r="P96" s="21"/>
      <c r="Q96" s="22"/>
      <c r="R96" s="17"/>
      <c r="S96" s="23"/>
      <c r="T96" s="48" t="s">
        <v>120</v>
      </c>
      <c r="U96" s="25" t="str">
        <f>C89</f>
        <v>ORTACA TENİS SPOR KULÜBÜ</v>
      </c>
      <c r="V96" s="26" t="str">
        <f>C90</f>
        <v>MUĞLA TENİS KULÜBÜ</v>
      </c>
      <c r="W96" s="27">
        <f t="shared" si="112"/>
        <v>2</v>
      </c>
      <c r="X96" s="17">
        <f t="shared" si="113"/>
        <v>1</v>
      </c>
      <c r="Y96" s="148">
        <f>VLOOKUP(A96,'Kadın Bireysel'!$B$4:$T$3000,14,FALSE)</f>
        <v>33</v>
      </c>
      <c r="Z96" s="148">
        <f>VLOOKUP(A96,'Kadın Bireysel'!$B$4:$T$3000,15,FALSE)</f>
        <v>31</v>
      </c>
      <c r="AA96" s="148">
        <f>VLOOKUP(A96,'Kadın Bireysel'!$B$4:$T$3000,16,FALSE)</f>
        <v>4</v>
      </c>
      <c r="AB96" s="148">
        <f>VLOOKUP(A96,'Kadın Bireysel'!$B$4:$T$3000,17,FALSE)</f>
        <v>3</v>
      </c>
      <c r="AC96" s="148">
        <f>VLOOKUP(A96,'Kadın Bireysel'!$B$4:$T$3000,18,FALSE)</f>
        <v>2</v>
      </c>
      <c r="AD96" s="148">
        <f>VLOOKUP(A96,'Kadın Bireysel'!$B$4:$T$3000,19,FALSE)</f>
        <v>1</v>
      </c>
    </row>
    <row r="97" spans="1:36" ht="15" x14ac:dyDescent="0.2">
      <c r="A97" s="13" t="str">
        <f t="shared" si="109"/>
        <v>FETHİYE TENİS AKADEMİ SPOR KULÜBÜMARMARİS TENİS AKADEMİSİ</v>
      </c>
      <c r="B97" s="128"/>
      <c r="C97" s="14"/>
      <c r="D97" s="15"/>
      <c r="E97" s="16"/>
      <c r="F97" s="17"/>
      <c r="G97" s="18"/>
      <c r="H97" s="18"/>
      <c r="I97" s="18"/>
      <c r="J97" s="18"/>
      <c r="K97" s="18"/>
      <c r="L97" s="18"/>
      <c r="M97" s="18"/>
      <c r="N97" s="19"/>
      <c r="O97" s="20"/>
      <c r="P97" s="31"/>
      <c r="Q97" s="22"/>
      <c r="R97" s="17"/>
      <c r="S97" s="23"/>
      <c r="T97" s="57" t="s">
        <v>121</v>
      </c>
      <c r="U97" s="25" t="str">
        <f>C85</f>
        <v>FETHİYE TENİS AKADEMİ SPOR KULÜBÜ</v>
      </c>
      <c r="V97" s="26" t="str">
        <f>C86</f>
        <v>MARMARİS TENİS AKADEMİSİ</v>
      </c>
      <c r="W97" s="27">
        <f t="shared" si="112"/>
        <v>3</v>
      </c>
      <c r="X97" s="17">
        <f t="shared" si="113"/>
        <v>0</v>
      </c>
      <c r="Y97" s="148">
        <f>VLOOKUP(A97,'Kadın Bireysel'!$B$4:$T$3000,14,FALSE)</f>
        <v>36</v>
      </c>
      <c r="Z97" s="148">
        <f>VLOOKUP(A97,'Kadın Bireysel'!$B$4:$T$3000,15,FALSE)</f>
        <v>0</v>
      </c>
      <c r="AA97" s="148">
        <f>VLOOKUP(A97,'Kadın Bireysel'!$B$4:$T$3000,16,FALSE)</f>
        <v>6</v>
      </c>
      <c r="AB97" s="148">
        <f>VLOOKUP(A97,'Kadın Bireysel'!$B$4:$T$3000,17,FALSE)</f>
        <v>0</v>
      </c>
      <c r="AC97" s="148">
        <f>VLOOKUP(A97,'Kadın Bireysel'!$B$4:$T$3000,18,FALSE)</f>
        <v>3</v>
      </c>
      <c r="AD97" s="148">
        <f>VLOOKUP(A97,'Kadın Bireysel'!$B$4:$T$3000,19,FALSE)</f>
        <v>0</v>
      </c>
    </row>
    <row r="98" spans="1:36" ht="15.75" thickBot="1" x14ac:dyDescent="0.25">
      <c r="A98" s="13" t="str">
        <f t="shared" si="109"/>
        <v>DALAMAN TENİS SPOR KULÜBÜMUĞLA TENİS KULÜBÜ</v>
      </c>
      <c r="B98" s="130"/>
      <c r="C98" s="14"/>
      <c r="D98" s="15"/>
      <c r="E98" s="16"/>
      <c r="F98" s="17"/>
      <c r="G98" s="18"/>
      <c r="H98" s="18"/>
      <c r="I98" s="18"/>
      <c r="J98" s="18"/>
      <c r="K98" s="18"/>
      <c r="L98" s="18"/>
      <c r="M98" s="18"/>
      <c r="N98" s="19"/>
      <c r="O98" s="20"/>
      <c r="P98" s="31"/>
      <c r="Q98" s="22"/>
      <c r="R98" s="17"/>
      <c r="S98" s="23"/>
      <c r="T98" s="57" t="s">
        <v>122</v>
      </c>
      <c r="U98" s="25" t="str">
        <f>C87</f>
        <v>DALAMAN TENİS SPOR KULÜBÜ</v>
      </c>
      <c r="V98" s="26" t="str">
        <f>C90</f>
        <v>MUĞLA TENİS KULÜBÜ</v>
      </c>
      <c r="W98" s="27">
        <f t="shared" si="112"/>
        <v>1</v>
      </c>
      <c r="X98" s="17">
        <f t="shared" si="113"/>
        <v>2</v>
      </c>
      <c r="Y98" s="148">
        <f>VLOOKUP(A98,'Kadın Bireysel'!$B$4:$T$3000,14,FALSE)</f>
        <v>17</v>
      </c>
      <c r="Z98" s="148">
        <f>VLOOKUP(A98,'Kadın Bireysel'!$B$4:$T$3000,15,FALSE)</f>
        <v>24</v>
      </c>
      <c r="AA98" s="148">
        <f>VLOOKUP(A98,'Kadın Bireysel'!$B$4:$T$3000,16,FALSE)</f>
        <v>2</v>
      </c>
      <c r="AB98" s="148">
        <f>VLOOKUP(A98,'Kadın Bireysel'!$B$4:$T$3000,17,FALSE)</f>
        <v>4</v>
      </c>
      <c r="AC98" s="148">
        <f>VLOOKUP(A98,'Kadın Bireysel'!$B$4:$T$3000,18,FALSE)</f>
        <v>1</v>
      </c>
      <c r="AD98" s="148">
        <f>VLOOKUP(A98,'Kadın Bireysel'!$B$4:$T$3000,19,FALSE)</f>
        <v>2</v>
      </c>
    </row>
    <row r="99" spans="1:36" ht="15.75" thickBot="1" x14ac:dyDescent="0.25">
      <c r="A99" s="13" t="str">
        <f t="shared" si="109"/>
        <v>FETHİYE TENİS SPOR KULÜBÜORTACA TENİS SPOR KULÜBÜ</v>
      </c>
      <c r="B99" s="132"/>
      <c r="C99" s="113"/>
      <c r="D99" s="114"/>
      <c r="E99" s="115"/>
      <c r="F99" s="116"/>
      <c r="G99" s="117"/>
      <c r="H99" s="117"/>
      <c r="I99" s="117"/>
      <c r="J99" s="117"/>
      <c r="K99" s="117"/>
      <c r="L99" s="117"/>
      <c r="M99" s="117"/>
      <c r="N99" s="118"/>
      <c r="O99" s="119"/>
      <c r="P99" s="120"/>
      <c r="Q99" s="121"/>
      <c r="R99" s="116"/>
      <c r="S99" s="122"/>
      <c r="T99" s="123" t="s">
        <v>123</v>
      </c>
      <c r="U99" s="124" t="str">
        <f>C88</f>
        <v>FETHİYE TENİS SPOR KULÜBÜ</v>
      </c>
      <c r="V99" s="125" t="str">
        <f>C89</f>
        <v>ORTACA TENİS SPOR KULÜBÜ</v>
      </c>
      <c r="W99" s="126">
        <f t="shared" si="112"/>
        <v>0</v>
      </c>
      <c r="X99" s="127">
        <f t="shared" si="113"/>
        <v>3</v>
      </c>
      <c r="Y99" s="148">
        <f>VLOOKUP(A99,'Kadın Bireysel'!$B$4:$T$3000,14,FALSE)</f>
        <v>0</v>
      </c>
      <c r="Z99" s="148">
        <f>VLOOKUP(A99,'Kadın Bireysel'!$B$4:$T$3000,15,FALSE)</f>
        <v>36</v>
      </c>
      <c r="AA99" s="148">
        <f>VLOOKUP(A99,'Kadın Bireysel'!$B$4:$T$3000,16,FALSE)</f>
        <v>0</v>
      </c>
      <c r="AB99" s="148">
        <f>VLOOKUP(A99,'Kadın Bireysel'!$B$4:$T$3000,17,FALSE)</f>
        <v>6</v>
      </c>
      <c r="AC99" s="148">
        <f>VLOOKUP(A99,'Kadın Bireysel'!$B$4:$T$3000,18,FALSE)</f>
        <v>0</v>
      </c>
      <c r="AD99" s="148">
        <f>VLOOKUP(A99,'Kadın Bireysel'!$B$4:$T$3000,19,FALSE)</f>
        <v>3</v>
      </c>
    </row>
    <row r="100" spans="1:36" ht="15.75" thickBot="1" x14ac:dyDescent="0.25">
      <c r="B100" s="180"/>
      <c r="D100" s="181"/>
      <c r="E100" s="179"/>
      <c r="F100" s="179"/>
      <c r="G100" s="179"/>
      <c r="H100" s="179"/>
      <c r="I100" s="179"/>
      <c r="J100" s="179"/>
      <c r="K100" s="179"/>
      <c r="L100" s="179"/>
      <c r="M100" s="179"/>
      <c r="N100" s="179"/>
      <c r="O100" s="179"/>
      <c r="P100" s="183"/>
      <c r="Q100" s="179"/>
      <c r="R100" s="179"/>
      <c r="S100" s="179"/>
      <c r="T100" s="184"/>
      <c r="W100" s="179"/>
      <c r="X100" s="179"/>
      <c r="Y100" s="182"/>
      <c r="Z100" s="182"/>
      <c r="AA100" s="182"/>
      <c r="AB100" s="182"/>
      <c r="AC100" s="182"/>
      <c r="AD100" s="182"/>
    </row>
    <row r="101" spans="1:36" ht="71.650000000000006" customHeight="1" x14ac:dyDescent="0.2">
      <c r="B101" s="76" t="s">
        <v>52</v>
      </c>
      <c r="C101" s="104" t="s">
        <v>84</v>
      </c>
      <c r="D101" s="105" t="s">
        <v>98</v>
      </c>
      <c r="E101" s="106" t="s">
        <v>99</v>
      </c>
      <c r="F101" s="107" t="s">
        <v>100</v>
      </c>
      <c r="G101" s="106" t="s">
        <v>99</v>
      </c>
      <c r="H101" s="107" t="s">
        <v>100</v>
      </c>
      <c r="I101" s="106" t="s">
        <v>99</v>
      </c>
      <c r="J101" s="107" t="s">
        <v>100</v>
      </c>
      <c r="K101" s="106" t="s">
        <v>99</v>
      </c>
      <c r="L101" s="107" t="s">
        <v>100</v>
      </c>
      <c r="M101" s="106" t="s">
        <v>99</v>
      </c>
      <c r="N101" s="108" t="s">
        <v>100</v>
      </c>
      <c r="O101" s="109" t="s">
        <v>101</v>
      </c>
      <c r="P101" s="110" t="s">
        <v>102</v>
      </c>
      <c r="Q101" s="106" t="s">
        <v>103</v>
      </c>
      <c r="R101" s="107" t="s">
        <v>104</v>
      </c>
      <c r="S101" s="111" t="s">
        <v>105</v>
      </c>
      <c r="T101" s="112" t="s">
        <v>106</v>
      </c>
      <c r="U101" s="394" t="s">
        <v>107</v>
      </c>
      <c r="V101" s="395"/>
      <c r="W101" s="396" t="s">
        <v>108</v>
      </c>
      <c r="X101" s="397"/>
      <c r="Y101" s="148"/>
    </row>
    <row r="102" spans="1:36" ht="15" x14ac:dyDescent="0.2">
      <c r="A102" s="13" t="str">
        <f>U102&amp;V102</f>
        <v>ADIYAMAN TENİS VE HENTBOL SPOR KULÜBÜADIYAMAN G.MS.K. SPOR KULÜBÜ</v>
      </c>
      <c r="B102" s="128">
        <v>1</v>
      </c>
      <c r="C102" s="14" t="s">
        <v>2</v>
      </c>
      <c r="D102" s="15">
        <f t="shared" ref="D102:D107" si="114">SUM(AF102:AJ102)</f>
        <v>4</v>
      </c>
      <c r="E102" s="16">
        <f t="shared" ref="E102:E104" si="115">AA102</f>
        <v>6</v>
      </c>
      <c r="F102" s="17">
        <f t="shared" ref="F102:F104" si="116">AB102</f>
        <v>0</v>
      </c>
      <c r="G102" s="18">
        <f>AA105</f>
        <v>6</v>
      </c>
      <c r="H102" s="18">
        <f>AB105</f>
        <v>0</v>
      </c>
      <c r="I102" s="18">
        <f>AA108</f>
        <v>6</v>
      </c>
      <c r="J102" s="18">
        <f>AB108</f>
        <v>0</v>
      </c>
      <c r="K102" s="18">
        <f>AA111</f>
        <v>6</v>
      </c>
      <c r="L102" s="18">
        <f>AB111</f>
        <v>0</v>
      </c>
      <c r="M102" s="18">
        <f>AA114</f>
        <v>2</v>
      </c>
      <c r="N102" s="19">
        <f>AB114</f>
        <v>4</v>
      </c>
      <c r="O102" s="20">
        <f>E102+G102+I102-F102-H102-J102+K102-L102+M102-N102</f>
        <v>22</v>
      </c>
      <c r="P102" s="21"/>
      <c r="Q102" s="22">
        <f>Y102+Y105+Y108+Y111+Y114</f>
        <v>172</v>
      </c>
      <c r="R102" s="17">
        <f>Z102+Z105+Z108+Z111+Z114</f>
        <v>61</v>
      </c>
      <c r="S102" s="23">
        <f>Q102-R102</f>
        <v>111</v>
      </c>
      <c r="T102" s="24" t="s">
        <v>109</v>
      </c>
      <c r="U102" s="25" t="str">
        <f>C102</f>
        <v>ADIYAMAN TENİS VE HENTBOL SPOR KULÜBÜ</v>
      </c>
      <c r="V102" s="26" t="str">
        <f>C107</f>
        <v>ADIYAMAN G.MS.K. SPOR KULÜBÜ</v>
      </c>
      <c r="W102" s="27">
        <f>AC102</f>
        <v>3</v>
      </c>
      <c r="X102" s="17">
        <f>AD102</f>
        <v>0</v>
      </c>
      <c r="Y102" s="148">
        <f>VLOOKUP(A102,'Erkek Bireysel'!$B$4:$T$3001,14,FALSE)</f>
        <v>36</v>
      </c>
      <c r="Z102" s="148">
        <f>VLOOKUP(A102,'Erkek Bireysel'!$B$4:$T$3001,15,FALSE)</f>
        <v>9</v>
      </c>
      <c r="AA102" s="148">
        <f>VLOOKUP(A102,'Erkek Bireysel'!$B$4:$T$3001,16,FALSE)</f>
        <v>6</v>
      </c>
      <c r="AB102" s="148">
        <f>VLOOKUP(A102,'Erkek Bireysel'!$B$4:$T$3001,17,FALSE)</f>
        <v>0</v>
      </c>
      <c r="AC102" s="148">
        <f>VLOOKUP(A102,'Erkek Bireysel'!$B$4:$T$3001,18,FALSE)</f>
        <v>3</v>
      </c>
      <c r="AD102" s="148">
        <f>VLOOKUP(A102,'Erkek Bireysel'!$B$4:$T$3001,19,FALSE)</f>
        <v>0</v>
      </c>
      <c r="AF102" s="147">
        <f t="shared" ref="AF102:AF107" si="117">IF(E102&gt;F102,1,0)</f>
        <v>1</v>
      </c>
      <c r="AG102" s="147">
        <f t="shared" ref="AG102:AG107" si="118">IF(G102&gt;H102,1,0)</f>
        <v>1</v>
      </c>
      <c r="AH102" s="147">
        <f t="shared" ref="AH102:AH107" si="119">IF(I102&gt;J102,1,0)</f>
        <v>1</v>
      </c>
      <c r="AI102" s="147">
        <f t="shared" ref="AI102:AI107" si="120">IF(K102&gt;L102,1,0)</f>
        <v>1</v>
      </c>
      <c r="AJ102" s="147">
        <f t="shared" ref="AJ102:AJ107" si="121">IF(M102&gt;N102,1,0)</f>
        <v>0</v>
      </c>
    </row>
    <row r="103" spans="1:36" ht="15" x14ac:dyDescent="0.2">
      <c r="A103" s="13" t="str">
        <f t="shared" ref="A103:A116" si="122">U103&amp;V103</f>
        <v>ADIYAMAN GENÇLİK SPOR KULÜBÜADIYAMAN YURDUM GENÇLİK VE SPOR KULÜBÜ</v>
      </c>
      <c r="B103" s="128">
        <v>2</v>
      </c>
      <c r="C103" s="14" t="s">
        <v>1</v>
      </c>
      <c r="D103" s="15">
        <f t="shared" si="114"/>
        <v>5</v>
      </c>
      <c r="E103" s="16">
        <f t="shared" si="115"/>
        <v>6</v>
      </c>
      <c r="F103" s="17">
        <f t="shared" si="116"/>
        <v>0</v>
      </c>
      <c r="G103" s="18">
        <f>AA107</f>
        <v>6</v>
      </c>
      <c r="H103" s="18">
        <f>AB107</f>
        <v>0</v>
      </c>
      <c r="I103" s="18">
        <f>AB110</f>
        <v>6</v>
      </c>
      <c r="J103" s="18">
        <f>AA110</f>
        <v>0</v>
      </c>
      <c r="K103" s="18">
        <f>AB112</f>
        <v>6</v>
      </c>
      <c r="L103" s="18">
        <f>AA112</f>
        <v>0</v>
      </c>
      <c r="M103" s="18">
        <f>AB114</f>
        <v>4</v>
      </c>
      <c r="N103" s="19">
        <f>AA114</f>
        <v>2</v>
      </c>
      <c r="O103" s="20">
        <f t="shared" ref="O103:O107" si="123">E103+G103+I103-F103-H103-J103+K103-L103+M103-N103</f>
        <v>26</v>
      </c>
      <c r="P103" s="21"/>
      <c r="Q103" s="22">
        <f>Y103+Y107+Z110+Z112+Z114</f>
        <v>170</v>
      </c>
      <c r="R103" s="17">
        <f>Z103+Z107+Y110+Y112+Y114</f>
        <v>45</v>
      </c>
      <c r="S103" s="23">
        <f t="shared" ref="S103:S107" si="124">Q103-R103</f>
        <v>125</v>
      </c>
      <c r="T103" s="24" t="s">
        <v>110</v>
      </c>
      <c r="U103" s="25" t="str">
        <f>C103</f>
        <v>ADIYAMAN GENÇLİK SPOR KULÜBÜ</v>
      </c>
      <c r="V103" s="26" t="str">
        <f>C106</f>
        <v>ADIYAMAN YURDUM GENÇLİK VE SPOR KULÜBÜ</v>
      </c>
      <c r="W103" s="27">
        <f t="shared" ref="W103:W116" si="125">AC103</f>
        <v>3</v>
      </c>
      <c r="X103" s="17">
        <f t="shared" ref="X103:X116" si="126">AD103</f>
        <v>0</v>
      </c>
      <c r="Y103" s="148">
        <f>VLOOKUP(A103,'Erkek Bireysel'!$B$4:$T$3001,14,FALSE)</f>
        <v>36</v>
      </c>
      <c r="Z103" s="148">
        <f>VLOOKUP(A103,'Erkek Bireysel'!$B$4:$T$3001,15,FALSE)</f>
        <v>11</v>
      </c>
      <c r="AA103" s="148">
        <f>VLOOKUP(A103,'Erkek Bireysel'!$B$4:$T$3001,16,FALSE)</f>
        <v>6</v>
      </c>
      <c r="AB103" s="148">
        <f>VLOOKUP(A103,'Erkek Bireysel'!$B$4:$T$3001,17,FALSE)</f>
        <v>0</v>
      </c>
      <c r="AC103" s="148">
        <f>VLOOKUP(A103,'Erkek Bireysel'!$B$4:$T$3001,18,FALSE)</f>
        <v>3</v>
      </c>
      <c r="AD103" s="148">
        <f>VLOOKUP(A103,'Erkek Bireysel'!$B$4:$T$3001,19,FALSE)</f>
        <v>0</v>
      </c>
      <c r="AF103" s="147">
        <f t="shared" si="117"/>
        <v>1</v>
      </c>
      <c r="AG103" s="147">
        <f t="shared" si="118"/>
        <v>1</v>
      </c>
      <c r="AH103" s="147">
        <f t="shared" si="119"/>
        <v>1</v>
      </c>
      <c r="AI103" s="147">
        <f t="shared" si="120"/>
        <v>1</v>
      </c>
      <c r="AJ103" s="147">
        <f t="shared" si="121"/>
        <v>1</v>
      </c>
    </row>
    <row r="104" spans="1:36" ht="15" x14ac:dyDescent="0.2">
      <c r="A104" s="13" t="str">
        <f t="shared" si="122"/>
        <v>ADIYAMAN DOĞA ATICILIK VE A.SPOR KULÜBÜADIYAMAN TENİS DAĞCILIK SPOR KULÜBÜ</v>
      </c>
      <c r="B104" s="128">
        <v>3</v>
      </c>
      <c r="C104" s="14" t="s">
        <v>163</v>
      </c>
      <c r="D104" s="15">
        <f t="shared" si="114"/>
        <v>2</v>
      </c>
      <c r="E104" s="16">
        <f t="shared" si="115"/>
        <v>6</v>
      </c>
      <c r="F104" s="17">
        <f t="shared" si="116"/>
        <v>0</v>
      </c>
      <c r="G104" s="18">
        <f>AB107</f>
        <v>0</v>
      </c>
      <c r="H104" s="18">
        <f>AA107</f>
        <v>6</v>
      </c>
      <c r="I104" s="18">
        <f>AB109</f>
        <v>3</v>
      </c>
      <c r="J104" s="18">
        <f>AA109</f>
        <v>4</v>
      </c>
      <c r="K104" s="18">
        <f>AB111</f>
        <v>0</v>
      </c>
      <c r="L104" s="18">
        <f>AA111</f>
        <v>6</v>
      </c>
      <c r="M104" s="18">
        <f>AA115</f>
        <v>4</v>
      </c>
      <c r="N104" s="19">
        <f>AB115</f>
        <v>2</v>
      </c>
      <c r="O104" s="20">
        <f t="shared" si="123"/>
        <v>-5</v>
      </c>
      <c r="P104" s="21"/>
      <c r="Q104" s="22">
        <f>Y104+Z107+Z109+Z111+Y115</f>
        <v>106</v>
      </c>
      <c r="R104" s="17">
        <f>Z104+Y107+Y109+Y111+Z115</f>
        <v>154</v>
      </c>
      <c r="S104" s="23">
        <f t="shared" si="124"/>
        <v>-48</v>
      </c>
      <c r="T104" s="24" t="s">
        <v>111</v>
      </c>
      <c r="U104" s="25" t="str">
        <f>C104</f>
        <v>ADIYAMAN DOĞA ATICILIK VE A.SPOR KULÜBÜ</v>
      </c>
      <c r="V104" s="26" t="str">
        <f>C105</f>
        <v>ADIYAMAN TENİS DAĞCILIK SPOR KULÜBÜ</v>
      </c>
      <c r="W104" s="27">
        <f t="shared" si="125"/>
        <v>3</v>
      </c>
      <c r="X104" s="17">
        <f t="shared" si="126"/>
        <v>0</v>
      </c>
      <c r="Y104" s="148">
        <f>VLOOKUP(A104,'Erkek Bireysel'!$B$4:$T$3001,14,FALSE)</f>
        <v>36</v>
      </c>
      <c r="Z104" s="148">
        <f>VLOOKUP(A104,'Erkek Bireysel'!$B$4:$T$3001,15,FALSE)</f>
        <v>17</v>
      </c>
      <c r="AA104" s="148">
        <f>VLOOKUP(A104,'Erkek Bireysel'!$B$4:$T$3001,16,FALSE)</f>
        <v>6</v>
      </c>
      <c r="AB104" s="148">
        <f>VLOOKUP(A104,'Erkek Bireysel'!$B$4:$T$3001,17,FALSE)</f>
        <v>0</v>
      </c>
      <c r="AC104" s="148">
        <f>VLOOKUP(A104,'Erkek Bireysel'!$B$4:$T$3001,18,FALSE)</f>
        <v>3</v>
      </c>
      <c r="AD104" s="148">
        <f>VLOOKUP(A104,'Erkek Bireysel'!$B$4:$T$3001,19,FALSE)</f>
        <v>0</v>
      </c>
      <c r="AF104" s="147">
        <f t="shared" si="117"/>
        <v>1</v>
      </c>
      <c r="AG104" s="147">
        <f t="shared" si="118"/>
        <v>0</v>
      </c>
      <c r="AH104" s="147">
        <f t="shared" si="119"/>
        <v>0</v>
      </c>
      <c r="AI104" s="147">
        <f t="shared" si="120"/>
        <v>0</v>
      </c>
      <c r="AJ104" s="147">
        <f t="shared" si="121"/>
        <v>1</v>
      </c>
    </row>
    <row r="105" spans="1:36" ht="15" x14ac:dyDescent="0.2">
      <c r="A105" s="13" t="str">
        <f t="shared" si="122"/>
        <v>ADIYAMAN TENİS VE HENTBOL SPOR KULÜBÜADIYAMAN YURDUM GENÇLİK VE SPOR KULÜBÜ</v>
      </c>
      <c r="B105" s="128">
        <v>4</v>
      </c>
      <c r="C105" s="14" t="s">
        <v>164</v>
      </c>
      <c r="D105" s="15">
        <f t="shared" si="114"/>
        <v>0</v>
      </c>
      <c r="E105" s="16">
        <f>AB104</f>
        <v>0</v>
      </c>
      <c r="F105" s="17">
        <f>AA104</f>
        <v>6</v>
      </c>
      <c r="G105" s="18">
        <f>AB106</f>
        <v>0</v>
      </c>
      <c r="H105" s="18">
        <f>AA106</f>
        <v>6</v>
      </c>
      <c r="I105" s="18">
        <f>AB108</f>
        <v>0</v>
      </c>
      <c r="J105" s="18">
        <f>AA108</f>
        <v>6</v>
      </c>
      <c r="K105" s="18">
        <f>AA112</f>
        <v>0</v>
      </c>
      <c r="L105" s="18">
        <f>AB112</f>
        <v>6</v>
      </c>
      <c r="M105" s="18">
        <f>AA116</f>
        <v>0</v>
      </c>
      <c r="N105" s="19">
        <f>AB116</f>
        <v>6</v>
      </c>
      <c r="O105" s="20">
        <f t="shared" si="123"/>
        <v>-30</v>
      </c>
      <c r="P105" s="21"/>
      <c r="Q105" s="22">
        <f>Z104+Z106+Z108+Y112+Y116</f>
        <v>40</v>
      </c>
      <c r="R105" s="17">
        <f>Y104+Y106+Y108+Z112+Z116</f>
        <v>180</v>
      </c>
      <c r="S105" s="23">
        <f t="shared" si="124"/>
        <v>-140</v>
      </c>
      <c r="T105" s="30" t="s">
        <v>112</v>
      </c>
      <c r="U105" s="25" t="str">
        <f>C102</f>
        <v>ADIYAMAN TENİS VE HENTBOL SPOR KULÜBÜ</v>
      </c>
      <c r="V105" s="26" t="str">
        <f>C106</f>
        <v>ADIYAMAN YURDUM GENÇLİK VE SPOR KULÜBÜ</v>
      </c>
      <c r="W105" s="27">
        <f t="shared" si="125"/>
        <v>3</v>
      </c>
      <c r="X105" s="17">
        <f t="shared" si="126"/>
        <v>0</v>
      </c>
      <c r="Y105" s="148">
        <f>VLOOKUP(A105,'Erkek Bireysel'!$B$4:$T$3001,14,FALSE)</f>
        <v>36</v>
      </c>
      <c r="Z105" s="148">
        <f>VLOOKUP(A105,'Erkek Bireysel'!$B$4:$T$3001,15,FALSE)</f>
        <v>8</v>
      </c>
      <c r="AA105" s="148">
        <f>VLOOKUP(A105,'Erkek Bireysel'!$B$4:$T$3001,16,FALSE)</f>
        <v>6</v>
      </c>
      <c r="AB105" s="148">
        <f>VLOOKUP(A105,'Erkek Bireysel'!$B$4:$T$3001,17,FALSE)</f>
        <v>0</v>
      </c>
      <c r="AC105" s="148">
        <f>VLOOKUP(A105,'Erkek Bireysel'!$B$4:$T$3001,18,FALSE)</f>
        <v>3</v>
      </c>
      <c r="AD105" s="148">
        <f>VLOOKUP(A105,'Erkek Bireysel'!$B$4:$T$3001,19,FALSE)</f>
        <v>0</v>
      </c>
      <c r="AF105" s="147">
        <f t="shared" si="117"/>
        <v>0</v>
      </c>
      <c r="AG105" s="147">
        <f t="shared" si="118"/>
        <v>0</v>
      </c>
      <c r="AH105" s="147">
        <f t="shared" si="119"/>
        <v>0</v>
      </c>
      <c r="AI105" s="147">
        <f t="shared" si="120"/>
        <v>0</v>
      </c>
      <c r="AJ105" s="147">
        <f t="shared" si="121"/>
        <v>0</v>
      </c>
    </row>
    <row r="106" spans="1:36" ht="15" x14ac:dyDescent="0.2">
      <c r="A106" s="13" t="str">
        <f t="shared" si="122"/>
        <v>ADIYAMAN G.MS.K. SPOR KULÜBÜADIYAMAN TENİS DAĞCILIK SPOR KULÜBÜ</v>
      </c>
      <c r="B106" s="128">
        <v>5</v>
      </c>
      <c r="C106" s="14" t="s">
        <v>3</v>
      </c>
      <c r="D106" s="15">
        <f t="shared" si="114"/>
        <v>3</v>
      </c>
      <c r="E106" s="16">
        <f>AB103</f>
        <v>0</v>
      </c>
      <c r="F106" s="17">
        <f>AA103</f>
        <v>6</v>
      </c>
      <c r="G106" s="18">
        <f>AB105</f>
        <v>0</v>
      </c>
      <c r="H106" s="18">
        <f>AA105</f>
        <v>6</v>
      </c>
      <c r="I106" s="18">
        <f>AA109</f>
        <v>4</v>
      </c>
      <c r="J106" s="18">
        <f>AB109</f>
        <v>3</v>
      </c>
      <c r="K106" s="18">
        <f>AA113</f>
        <v>4</v>
      </c>
      <c r="L106" s="18">
        <f>AB113</f>
        <v>2</v>
      </c>
      <c r="M106" s="18">
        <f>AB116</f>
        <v>6</v>
      </c>
      <c r="N106" s="19">
        <f>AA116</f>
        <v>0</v>
      </c>
      <c r="O106" s="20">
        <f t="shared" si="123"/>
        <v>-3</v>
      </c>
      <c r="P106" s="31"/>
      <c r="Q106" s="22">
        <f>Z103+Z105+Y109+Y113+Z116</f>
        <v>118</v>
      </c>
      <c r="R106" s="17">
        <f>Y103+Y105+Z109+Z113+Y116</f>
        <v>129</v>
      </c>
      <c r="S106" s="23">
        <f t="shared" si="124"/>
        <v>-11</v>
      </c>
      <c r="T106" s="30" t="s">
        <v>113</v>
      </c>
      <c r="U106" s="25" t="str">
        <f>C107</f>
        <v>ADIYAMAN G.MS.K. SPOR KULÜBÜ</v>
      </c>
      <c r="V106" s="26" t="str">
        <f>C105</f>
        <v>ADIYAMAN TENİS DAĞCILIK SPOR KULÜBÜ</v>
      </c>
      <c r="W106" s="27">
        <f t="shared" si="125"/>
        <v>3</v>
      </c>
      <c r="X106" s="17">
        <f t="shared" si="126"/>
        <v>0</v>
      </c>
      <c r="Y106" s="148">
        <f>VLOOKUP(A106,'Erkek Bireysel'!$B$4:$T$3001,14,FALSE)</f>
        <v>36</v>
      </c>
      <c r="Z106" s="148">
        <f>VLOOKUP(A106,'Erkek Bireysel'!$B$4:$T$3001,15,FALSE)</f>
        <v>14</v>
      </c>
      <c r="AA106" s="148">
        <f>VLOOKUP(A106,'Erkek Bireysel'!$B$4:$T$3001,16,FALSE)</f>
        <v>6</v>
      </c>
      <c r="AB106" s="148">
        <f>VLOOKUP(A106,'Erkek Bireysel'!$B$4:$T$3001,17,FALSE)</f>
        <v>0</v>
      </c>
      <c r="AC106" s="148">
        <f>VLOOKUP(A106,'Erkek Bireysel'!$B$4:$T$3001,18,FALSE)</f>
        <v>3</v>
      </c>
      <c r="AD106" s="148">
        <f>VLOOKUP(A106,'Erkek Bireysel'!$B$4:$T$3001,19,FALSE)</f>
        <v>0</v>
      </c>
      <c r="AF106" s="147">
        <f t="shared" si="117"/>
        <v>0</v>
      </c>
      <c r="AG106" s="147">
        <f t="shared" si="118"/>
        <v>0</v>
      </c>
      <c r="AH106" s="147">
        <f t="shared" si="119"/>
        <v>1</v>
      </c>
      <c r="AI106" s="147">
        <f t="shared" si="120"/>
        <v>1</v>
      </c>
      <c r="AJ106" s="147">
        <f t="shared" si="121"/>
        <v>1</v>
      </c>
    </row>
    <row r="107" spans="1:36" ht="15" x14ac:dyDescent="0.2">
      <c r="A107" s="13" t="str">
        <f t="shared" si="122"/>
        <v>ADIYAMAN GENÇLİK SPOR KULÜBÜADIYAMAN DOĞA ATICILIK VE A.SPOR KULÜBÜ</v>
      </c>
      <c r="B107" s="128">
        <v>6</v>
      </c>
      <c r="C107" s="14" t="s">
        <v>165</v>
      </c>
      <c r="D107" s="15">
        <f t="shared" si="114"/>
        <v>1</v>
      </c>
      <c r="E107" s="32">
        <f>AB102</f>
        <v>0</v>
      </c>
      <c r="F107" s="33">
        <f>AA102</f>
        <v>6</v>
      </c>
      <c r="G107" s="34">
        <f>AA106</f>
        <v>6</v>
      </c>
      <c r="H107" s="34">
        <f>AB106</f>
        <v>0</v>
      </c>
      <c r="I107" s="34">
        <f>AA110</f>
        <v>0</v>
      </c>
      <c r="J107" s="34">
        <f>AB110</f>
        <v>6</v>
      </c>
      <c r="K107" s="34">
        <f>AB113</f>
        <v>2</v>
      </c>
      <c r="L107" s="34">
        <f>AA113</f>
        <v>4</v>
      </c>
      <c r="M107" s="34">
        <f>AB115</f>
        <v>2</v>
      </c>
      <c r="N107" s="35">
        <f>AA115</f>
        <v>4</v>
      </c>
      <c r="O107" s="20">
        <f t="shared" si="123"/>
        <v>-10</v>
      </c>
      <c r="P107" s="31"/>
      <c r="Q107" s="36">
        <f>Z102+Y106+Y110+Z113+Z115</f>
        <v>97</v>
      </c>
      <c r="R107" s="33">
        <f>Y102+Z106+Z110+Y113+Y115</f>
        <v>134</v>
      </c>
      <c r="S107" s="23">
        <f t="shared" si="124"/>
        <v>-37</v>
      </c>
      <c r="T107" s="37" t="s">
        <v>114</v>
      </c>
      <c r="U107" s="38" t="str">
        <f>C103</f>
        <v>ADIYAMAN GENÇLİK SPOR KULÜBÜ</v>
      </c>
      <c r="V107" s="26" t="str">
        <f>C104</f>
        <v>ADIYAMAN DOĞA ATICILIK VE A.SPOR KULÜBÜ</v>
      </c>
      <c r="W107" s="27">
        <f t="shared" si="125"/>
        <v>3</v>
      </c>
      <c r="X107" s="17">
        <f t="shared" si="126"/>
        <v>0</v>
      </c>
      <c r="Y107" s="148">
        <f>VLOOKUP(A107,'Erkek Bireysel'!$B$4:$T$3001,14,FALSE)</f>
        <v>36</v>
      </c>
      <c r="Z107" s="148">
        <f>VLOOKUP(A107,'Erkek Bireysel'!$B$4:$T$3001,15,FALSE)</f>
        <v>4</v>
      </c>
      <c r="AA107" s="148">
        <f>VLOOKUP(A107,'Erkek Bireysel'!$B$4:$T$3001,16,FALSE)</f>
        <v>6</v>
      </c>
      <c r="AB107" s="148">
        <f>VLOOKUP(A107,'Erkek Bireysel'!$B$4:$T$3001,17,FALSE)</f>
        <v>0</v>
      </c>
      <c r="AC107" s="148">
        <f>VLOOKUP(A107,'Erkek Bireysel'!$B$4:$T$3001,18,FALSE)</f>
        <v>3</v>
      </c>
      <c r="AD107" s="148">
        <f>VLOOKUP(A107,'Erkek Bireysel'!$B$4:$T$3001,19,FALSE)</f>
        <v>0</v>
      </c>
      <c r="AF107" s="147">
        <f t="shared" si="117"/>
        <v>0</v>
      </c>
      <c r="AG107" s="147">
        <f t="shared" si="118"/>
        <v>1</v>
      </c>
      <c r="AH107" s="147">
        <f t="shared" si="119"/>
        <v>0</v>
      </c>
      <c r="AI107" s="147">
        <f t="shared" si="120"/>
        <v>0</v>
      </c>
      <c r="AJ107" s="147">
        <f t="shared" si="121"/>
        <v>0</v>
      </c>
    </row>
    <row r="108" spans="1:36" ht="15" x14ac:dyDescent="0.2">
      <c r="A108" s="13" t="str">
        <f t="shared" si="122"/>
        <v>ADIYAMAN TENİS VE HENTBOL SPOR KULÜBÜADIYAMAN TENİS DAĞCILIK SPOR KULÜBÜ</v>
      </c>
      <c r="B108" s="129"/>
      <c r="C108" s="39"/>
      <c r="D108" s="40"/>
      <c r="E108" s="16"/>
      <c r="F108" s="41"/>
      <c r="G108" s="18"/>
      <c r="H108" s="18"/>
      <c r="I108" s="18"/>
      <c r="J108" s="18"/>
      <c r="K108" s="18"/>
      <c r="L108" s="18"/>
      <c r="M108" s="18"/>
      <c r="N108" s="19"/>
      <c r="O108" s="20"/>
      <c r="P108" s="42"/>
      <c r="Q108" s="43"/>
      <c r="R108" s="41"/>
      <c r="S108" s="44"/>
      <c r="T108" s="45" t="s">
        <v>115</v>
      </c>
      <c r="U108" s="46" t="str">
        <f>C102</f>
        <v>ADIYAMAN TENİS VE HENTBOL SPOR KULÜBÜ</v>
      </c>
      <c r="V108" s="47" t="str">
        <f>C105</f>
        <v>ADIYAMAN TENİS DAĞCILIK SPOR KULÜBÜ</v>
      </c>
      <c r="W108" s="27">
        <f t="shared" si="125"/>
        <v>3</v>
      </c>
      <c r="X108" s="17">
        <f t="shared" si="126"/>
        <v>0</v>
      </c>
      <c r="Y108" s="148">
        <f>VLOOKUP(A108,'Erkek Bireysel'!$B$4:$T$3001,14,FALSE)</f>
        <v>36</v>
      </c>
      <c r="Z108" s="148">
        <f>VLOOKUP(A108,'Erkek Bireysel'!$B$4:$T$3001,15,FALSE)</f>
        <v>7</v>
      </c>
      <c r="AA108" s="148">
        <f>VLOOKUP(A108,'Erkek Bireysel'!$B$4:$T$3001,16,FALSE)</f>
        <v>6</v>
      </c>
      <c r="AB108" s="148">
        <f>VLOOKUP(A108,'Erkek Bireysel'!$B$4:$T$3001,17,FALSE)</f>
        <v>0</v>
      </c>
      <c r="AC108" s="148">
        <f>VLOOKUP(A108,'Erkek Bireysel'!$B$4:$T$3001,18,FALSE)</f>
        <v>3</v>
      </c>
      <c r="AD108" s="148">
        <f>VLOOKUP(A108,'Erkek Bireysel'!$B$4:$T$3001,19,FALSE)</f>
        <v>0</v>
      </c>
    </row>
    <row r="109" spans="1:36" ht="15" x14ac:dyDescent="0.2">
      <c r="A109" s="13" t="str">
        <f t="shared" si="122"/>
        <v>ADIYAMAN YURDUM GENÇLİK VE SPOR KULÜBÜADIYAMAN DOĞA ATICILIK VE A.SPOR KULÜBÜ</v>
      </c>
      <c r="B109" s="128"/>
      <c r="C109" s="14"/>
      <c r="D109" s="15"/>
      <c r="E109" s="16"/>
      <c r="F109" s="17"/>
      <c r="G109" s="18"/>
      <c r="H109" s="18"/>
      <c r="I109" s="18"/>
      <c r="J109" s="18"/>
      <c r="K109" s="18"/>
      <c r="L109" s="18"/>
      <c r="M109" s="18"/>
      <c r="N109" s="19"/>
      <c r="O109" s="20"/>
      <c r="P109" s="21"/>
      <c r="Q109" s="22"/>
      <c r="R109" s="17"/>
      <c r="S109" s="23"/>
      <c r="T109" s="45" t="s">
        <v>116</v>
      </c>
      <c r="U109" s="25" t="str">
        <f>C106</f>
        <v>ADIYAMAN YURDUM GENÇLİK VE SPOR KULÜBÜ</v>
      </c>
      <c r="V109" s="26" t="str">
        <f>C104</f>
        <v>ADIYAMAN DOĞA ATICILIK VE A.SPOR KULÜBÜ</v>
      </c>
      <c r="W109" s="27">
        <f t="shared" si="125"/>
        <v>2</v>
      </c>
      <c r="X109" s="17">
        <f t="shared" si="126"/>
        <v>1</v>
      </c>
      <c r="Y109" s="148">
        <f>VLOOKUP(A109,'Erkek Bireysel'!$B$4:$T$3001,14,FALSE)</f>
        <v>39</v>
      </c>
      <c r="Z109" s="148">
        <f>VLOOKUP(A109,'Erkek Bireysel'!$B$4:$T$3001,15,FALSE)</f>
        <v>31</v>
      </c>
      <c r="AA109" s="148">
        <f>VLOOKUP(A109,'Erkek Bireysel'!$B$4:$T$3001,16,FALSE)</f>
        <v>4</v>
      </c>
      <c r="AB109" s="148">
        <f>VLOOKUP(A109,'Erkek Bireysel'!$B$4:$T$3001,17,FALSE)</f>
        <v>3</v>
      </c>
      <c r="AC109" s="148">
        <f>VLOOKUP(A109,'Erkek Bireysel'!$B$4:$T$3001,18,FALSE)</f>
        <v>2</v>
      </c>
      <c r="AD109" s="148">
        <f>VLOOKUP(A109,'Erkek Bireysel'!$B$4:$T$3001,19,FALSE)</f>
        <v>1</v>
      </c>
    </row>
    <row r="110" spans="1:36" ht="15" x14ac:dyDescent="0.2">
      <c r="A110" s="13" t="str">
        <f t="shared" si="122"/>
        <v>ADIYAMAN G.MS.K. SPOR KULÜBÜADIYAMAN GENÇLİK SPOR KULÜBÜ</v>
      </c>
      <c r="B110" s="128"/>
      <c r="C110" s="14"/>
      <c r="D110" s="15"/>
      <c r="E110" s="16"/>
      <c r="F110" s="17"/>
      <c r="G110" s="18"/>
      <c r="H110" s="18"/>
      <c r="I110" s="18"/>
      <c r="J110" s="18"/>
      <c r="K110" s="18"/>
      <c r="L110" s="18"/>
      <c r="M110" s="18"/>
      <c r="N110" s="19"/>
      <c r="O110" s="20"/>
      <c r="P110" s="31"/>
      <c r="Q110" s="22"/>
      <c r="R110" s="17"/>
      <c r="S110" s="23"/>
      <c r="T110" s="45" t="s">
        <v>117</v>
      </c>
      <c r="U110" s="25" t="str">
        <f>C107</f>
        <v>ADIYAMAN G.MS.K. SPOR KULÜBÜ</v>
      </c>
      <c r="V110" s="26" t="str">
        <f>C103</f>
        <v>ADIYAMAN GENÇLİK SPOR KULÜBÜ</v>
      </c>
      <c r="W110" s="27">
        <f t="shared" si="125"/>
        <v>0</v>
      </c>
      <c r="X110" s="17">
        <f t="shared" si="126"/>
        <v>3</v>
      </c>
      <c r="Y110" s="148">
        <f>VLOOKUP(A110,'Erkek Bireysel'!$B$4:$T$3001,14,FALSE)</f>
        <v>0</v>
      </c>
      <c r="Z110" s="148">
        <f>VLOOKUP(A110,'Erkek Bireysel'!$B$4:$T$3001,15,FALSE)</f>
        <v>36</v>
      </c>
      <c r="AA110" s="148">
        <f>VLOOKUP(A110,'Erkek Bireysel'!$B$4:$T$3001,16,FALSE)</f>
        <v>0</v>
      </c>
      <c r="AB110" s="148">
        <f>VLOOKUP(A110,'Erkek Bireysel'!$B$4:$T$3001,17,FALSE)</f>
        <v>6</v>
      </c>
      <c r="AC110" s="148">
        <f>VLOOKUP(A110,'Erkek Bireysel'!$B$4:$T$3001,18,FALSE)</f>
        <v>0</v>
      </c>
      <c r="AD110" s="148">
        <f>VLOOKUP(A110,'Erkek Bireysel'!$B$4:$T$3001,19,FALSE)</f>
        <v>3</v>
      </c>
    </row>
    <row r="111" spans="1:36" ht="15" x14ac:dyDescent="0.2">
      <c r="A111" s="13" t="str">
        <f t="shared" si="122"/>
        <v>ADIYAMAN TENİS VE HENTBOL SPOR KULÜBÜADIYAMAN DOĞA ATICILIK VE A.SPOR KULÜBÜ</v>
      </c>
      <c r="B111" s="128"/>
      <c r="C111" s="14"/>
      <c r="D111" s="15"/>
      <c r="E111" s="16"/>
      <c r="F111" s="17"/>
      <c r="G111" s="18"/>
      <c r="H111" s="18"/>
      <c r="I111" s="18"/>
      <c r="J111" s="18"/>
      <c r="K111" s="18"/>
      <c r="L111" s="18"/>
      <c r="M111" s="18"/>
      <c r="N111" s="19"/>
      <c r="O111" s="20"/>
      <c r="P111" s="31"/>
      <c r="Q111" s="22"/>
      <c r="R111" s="17"/>
      <c r="S111" s="23"/>
      <c r="T111" s="48" t="s">
        <v>118</v>
      </c>
      <c r="U111" s="25" t="str">
        <f>C102</f>
        <v>ADIYAMAN TENİS VE HENTBOL SPOR KULÜBÜ</v>
      </c>
      <c r="V111" s="26" t="str">
        <f>C104</f>
        <v>ADIYAMAN DOĞA ATICILIK VE A.SPOR KULÜBÜ</v>
      </c>
      <c r="W111" s="27">
        <f t="shared" si="125"/>
        <v>3</v>
      </c>
      <c r="X111" s="17">
        <f t="shared" si="126"/>
        <v>0</v>
      </c>
      <c r="Y111" s="148">
        <f>VLOOKUP(A111,'Erkek Bireysel'!$B$4:$T$3001,14,FALSE)</f>
        <v>36</v>
      </c>
      <c r="Z111" s="148">
        <f>VLOOKUP(A111,'Erkek Bireysel'!$B$4:$T$3001,15,FALSE)</f>
        <v>11</v>
      </c>
      <c r="AA111" s="148">
        <f>VLOOKUP(A111,'Erkek Bireysel'!$B$4:$T$3001,16,FALSE)</f>
        <v>6</v>
      </c>
      <c r="AB111" s="148">
        <f>VLOOKUP(A111,'Erkek Bireysel'!$B$4:$T$3001,17,FALSE)</f>
        <v>0</v>
      </c>
      <c r="AC111" s="148">
        <f>VLOOKUP(A111,'Erkek Bireysel'!$B$4:$T$3001,18,FALSE)</f>
        <v>3</v>
      </c>
      <c r="AD111" s="148">
        <f>VLOOKUP(A111,'Erkek Bireysel'!$B$4:$T$3001,19,FALSE)</f>
        <v>0</v>
      </c>
    </row>
    <row r="112" spans="1:36" ht="15" x14ac:dyDescent="0.2">
      <c r="A112" s="13" t="str">
        <f t="shared" si="122"/>
        <v>ADIYAMAN TENİS DAĞCILIK SPOR KULÜBÜADIYAMAN GENÇLİK SPOR KULÜBÜ</v>
      </c>
      <c r="B112" s="129"/>
      <c r="C112" s="39"/>
      <c r="D112" s="40"/>
      <c r="E112" s="49"/>
      <c r="F112" s="50"/>
      <c r="G112" s="51"/>
      <c r="H112" s="51"/>
      <c r="I112" s="51"/>
      <c r="J112" s="51"/>
      <c r="K112" s="51"/>
      <c r="L112" s="51"/>
      <c r="M112" s="51"/>
      <c r="N112" s="52"/>
      <c r="O112" s="53"/>
      <c r="P112" s="42"/>
      <c r="Q112" s="54"/>
      <c r="R112" s="50"/>
      <c r="S112" s="44"/>
      <c r="T112" s="55" t="s">
        <v>119</v>
      </c>
      <c r="U112" s="56" t="str">
        <f>C105</f>
        <v>ADIYAMAN TENİS DAĞCILIK SPOR KULÜBÜ</v>
      </c>
      <c r="V112" s="47" t="str">
        <f>C103</f>
        <v>ADIYAMAN GENÇLİK SPOR KULÜBÜ</v>
      </c>
      <c r="W112" s="27">
        <f t="shared" si="125"/>
        <v>0</v>
      </c>
      <c r="X112" s="17">
        <f t="shared" si="126"/>
        <v>3</v>
      </c>
      <c r="Y112" s="148">
        <f>VLOOKUP(A112,'Erkek Bireysel'!$B$4:$T$3001,14,FALSE)</f>
        <v>2</v>
      </c>
      <c r="Z112" s="148">
        <f>VLOOKUP(A112,'Erkek Bireysel'!$B$4:$T$3001,15,FALSE)</f>
        <v>36</v>
      </c>
      <c r="AA112" s="148">
        <f>VLOOKUP(A112,'Erkek Bireysel'!$B$4:$T$3001,16,FALSE)</f>
        <v>0</v>
      </c>
      <c r="AB112" s="148">
        <f>VLOOKUP(A112,'Erkek Bireysel'!$B$4:$T$3001,17,FALSE)</f>
        <v>6</v>
      </c>
      <c r="AC112" s="148">
        <f>VLOOKUP(A112,'Erkek Bireysel'!$B$4:$T$3001,18,FALSE)</f>
        <v>0</v>
      </c>
      <c r="AD112" s="148">
        <f>VLOOKUP(A112,'Erkek Bireysel'!$B$4:$T$3001,19,FALSE)</f>
        <v>3</v>
      </c>
    </row>
    <row r="113" spans="1:36" ht="15" x14ac:dyDescent="0.2">
      <c r="A113" s="13" t="str">
        <f t="shared" si="122"/>
        <v>ADIYAMAN YURDUM GENÇLİK VE SPOR KULÜBÜADIYAMAN G.MS.K. SPOR KULÜBÜ</v>
      </c>
      <c r="B113" s="128"/>
      <c r="C113" s="14"/>
      <c r="D113" s="15"/>
      <c r="E113" s="16"/>
      <c r="F113" s="17"/>
      <c r="G113" s="18"/>
      <c r="H113" s="18"/>
      <c r="I113" s="18"/>
      <c r="J113" s="18"/>
      <c r="K113" s="18"/>
      <c r="L113" s="18"/>
      <c r="M113" s="18"/>
      <c r="N113" s="19"/>
      <c r="O113" s="20"/>
      <c r="P113" s="21"/>
      <c r="Q113" s="22"/>
      <c r="R113" s="17"/>
      <c r="S113" s="23"/>
      <c r="T113" s="48" t="s">
        <v>120</v>
      </c>
      <c r="U113" s="25" t="str">
        <f>C106</f>
        <v>ADIYAMAN YURDUM GENÇLİK VE SPOR KULÜBÜ</v>
      </c>
      <c r="V113" s="26" t="str">
        <f>C107</f>
        <v>ADIYAMAN G.MS.K. SPOR KULÜBÜ</v>
      </c>
      <c r="W113" s="27">
        <f t="shared" si="125"/>
        <v>2</v>
      </c>
      <c r="X113" s="17">
        <f t="shared" si="126"/>
        <v>1</v>
      </c>
      <c r="Y113" s="148">
        <f>VLOOKUP(A113,'Erkek Bireysel'!$B$4:$T$3001,14,FALSE)</f>
        <v>24</v>
      </c>
      <c r="Z113" s="148">
        <f>VLOOKUP(A113,'Erkek Bireysel'!$B$4:$T$3001,15,FALSE)</f>
        <v>26</v>
      </c>
      <c r="AA113" s="148">
        <f>VLOOKUP(A113,'Erkek Bireysel'!$B$4:$T$3001,16,FALSE)</f>
        <v>4</v>
      </c>
      <c r="AB113" s="148">
        <f>VLOOKUP(A113,'Erkek Bireysel'!$B$4:$T$3001,17,FALSE)</f>
        <v>2</v>
      </c>
      <c r="AC113" s="148">
        <f>VLOOKUP(A113,'Erkek Bireysel'!$B$4:$T$3001,18,FALSE)</f>
        <v>2</v>
      </c>
      <c r="AD113" s="148">
        <f>VLOOKUP(A113,'Erkek Bireysel'!$B$4:$T$3001,19,FALSE)</f>
        <v>1</v>
      </c>
    </row>
    <row r="114" spans="1:36" ht="15" x14ac:dyDescent="0.2">
      <c r="A114" s="13" t="str">
        <f t="shared" si="122"/>
        <v>ADIYAMAN TENİS VE HENTBOL SPOR KULÜBÜADIYAMAN GENÇLİK SPOR KULÜBÜ</v>
      </c>
      <c r="B114" s="128"/>
      <c r="C114" s="14"/>
      <c r="D114" s="15"/>
      <c r="E114" s="16"/>
      <c r="F114" s="17"/>
      <c r="G114" s="18"/>
      <c r="H114" s="18"/>
      <c r="I114" s="18"/>
      <c r="J114" s="18"/>
      <c r="K114" s="18"/>
      <c r="L114" s="18"/>
      <c r="M114" s="18"/>
      <c r="N114" s="19"/>
      <c r="O114" s="20"/>
      <c r="P114" s="31"/>
      <c r="Q114" s="22"/>
      <c r="R114" s="17"/>
      <c r="S114" s="23"/>
      <c r="T114" s="57" t="s">
        <v>121</v>
      </c>
      <c r="U114" s="25" t="str">
        <f>C102</f>
        <v>ADIYAMAN TENİS VE HENTBOL SPOR KULÜBÜ</v>
      </c>
      <c r="V114" s="26" t="str">
        <f>C103</f>
        <v>ADIYAMAN GENÇLİK SPOR KULÜBÜ</v>
      </c>
      <c r="W114" s="27">
        <f t="shared" si="125"/>
        <v>1</v>
      </c>
      <c r="X114" s="17">
        <f t="shared" si="126"/>
        <v>2</v>
      </c>
      <c r="Y114" s="148">
        <f>VLOOKUP(A114,'Erkek Bireysel'!$B$4:$T$3001,14,FALSE)</f>
        <v>28</v>
      </c>
      <c r="Z114" s="148">
        <f>VLOOKUP(A114,'Erkek Bireysel'!$B$4:$T$3001,15,FALSE)</f>
        <v>26</v>
      </c>
      <c r="AA114" s="148">
        <f>VLOOKUP(A114,'Erkek Bireysel'!$B$4:$T$3001,16,FALSE)</f>
        <v>2</v>
      </c>
      <c r="AB114" s="148">
        <f>VLOOKUP(A114,'Erkek Bireysel'!$B$4:$T$3001,17,FALSE)</f>
        <v>4</v>
      </c>
      <c r="AC114" s="148">
        <f>VLOOKUP(A114,'Erkek Bireysel'!$B$4:$T$3001,18,FALSE)</f>
        <v>1</v>
      </c>
      <c r="AD114" s="148">
        <f>VLOOKUP(A114,'Erkek Bireysel'!$B$4:$T$3001,19,FALSE)</f>
        <v>2</v>
      </c>
    </row>
    <row r="115" spans="1:36" ht="15.75" thickBot="1" x14ac:dyDescent="0.25">
      <c r="A115" s="13" t="str">
        <f t="shared" si="122"/>
        <v>ADIYAMAN DOĞA ATICILIK VE A.SPOR KULÜBÜADIYAMAN G.MS.K. SPOR KULÜBÜ</v>
      </c>
      <c r="B115" s="130"/>
      <c r="C115" s="14"/>
      <c r="D115" s="15"/>
      <c r="E115" s="16"/>
      <c r="F115" s="17"/>
      <c r="G115" s="18"/>
      <c r="H115" s="18"/>
      <c r="I115" s="18"/>
      <c r="J115" s="18"/>
      <c r="K115" s="18"/>
      <c r="L115" s="18"/>
      <c r="M115" s="18"/>
      <c r="N115" s="19"/>
      <c r="O115" s="20"/>
      <c r="P115" s="31"/>
      <c r="Q115" s="22"/>
      <c r="R115" s="17"/>
      <c r="S115" s="23"/>
      <c r="T115" s="57" t="s">
        <v>122</v>
      </c>
      <c r="U115" s="25" t="str">
        <f>C104</f>
        <v>ADIYAMAN DOĞA ATICILIK VE A.SPOR KULÜBÜ</v>
      </c>
      <c r="V115" s="26" t="str">
        <f>C107</f>
        <v>ADIYAMAN G.MS.K. SPOR KULÜBÜ</v>
      </c>
      <c r="W115" s="27">
        <f t="shared" si="125"/>
        <v>2</v>
      </c>
      <c r="X115" s="17">
        <f t="shared" si="126"/>
        <v>1</v>
      </c>
      <c r="Y115" s="148">
        <f>VLOOKUP(A115,'Erkek Bireysel'!$B$4:$T$3001,14,FALSE)</f>
        <v>24</v>
      </c>
      <c r="Z115" s="148">
        <f>VLOOKUP(A115,'Erkek Bireysel'!$B$4:$T$3001,15,FALSE)</f>
        <v>26</v>
      </c>
      <c r="AA115" s="148">
        <f>VLOOKUP(A115,'Erkek Bireysel'!$B$4:$T$3001,16,FALSE)</f>
        <v>4</v>
      </c>
      <c r="AB115" s="148">
        <f>VLOOKUP(A115,'Erkek Bireysel'!$B$4:$T$3001,17,FALSE)</f>
        <v>2</v>
      </c>
      <c r="AC115" s="148">
        <f>VLOOKUP(A115,'Erkek Bireysel'!$B$4:$T$3001,18,FALSE)</f>
        <v>2</v>
      </c>
      <c r="AD115" s="148">
        <f>VLOOKUP(A115,'Erkek Bireysel'!$B$4:$T$3001,19,FALSE)</f>
        <v>1</v>
      </c>
    </row>
    <row r="116" spans="1:36" ht="15.75" thickBot="1" x14ac:dyDescent="0.25">
      <c r="A116" s="13" t="str">
        <f t="shared" si="122"/>
        <v>ADIYAMAN TENİS DAĞCILIK SPOR KULÜBÜADIYAMAN YURDUM GENÇLİK VE SPOR KULÜBÜ</v>
      </c>
      <c r="B116" s="132"/>
      <c r="C116" s="113"/>
      <c r="D116" s="114"/>
      <c r="E116" s="115"/>
      <c r="F116" s="116"/>
      <c r="G116" s="117"/>
      <c r="H116" s="117"/>
      <c r="I116" s="117"/>
      <c r="J116" s="117"/>
      <c r="K116" s="117"/>
      <c r="L116" s="117"/>
      <c r="M116" s="117"/>
      <c r="N116" s="118"/>
      <c r="O116" s="119"/>
      <c r="P116" s="120"/>
      <c r="Q116" s="121"/>
      <c r="R116" s="116"/>
      <c r="S116" s="122"/>
      <c r="T116" s="123" t="s">
        <v>123</v>
      </c>
      <c r="U116" s="124" t="str">
        <f>C105</f>
        <v>ADIYAMAN TENİS DAĞCILIK SPOR KULÜBÜ</v>
      </c>
      <c r="V116" s="125" t="str">
        <f>C106</f>
        <v>ADIYAMAN YURDUM GENÇLİK VE SPOR KULÜBÜ</v>
      </c>
      <c r="W116" s="126">
        <f t="shared" si="125"/>
        <v>0</v>
      </c>
      <c r="X116" s="127">
        <f t="shared" si="126"/>
        <v>3</v>
      </c>
      <c r="Y116" s="148">
        <f>VLOOKUP(A116,'Erkek Bireysel'!$B$4:$T$3001,14,FALSE)</f>
        <v>0</v>
      </c>
      <c r="Z116" s="148">
        <f>VLOOKUP(A116,'Erkek Bireysel'!$B$4:$T$3001,15,FALSE)</f>
        <v>36</v>
      </c>
      <c r="AA116" s="148">
        <f>VLOOKUP(A116,'Erkek Bireysel'!$B$4:$T$3001,16,FALSE)</f>
        <v>0</v>
      </c>
      <c r="AB116" s="148">
        <f>VLOOKUP(A116,'Erkek Bireysel'!$B$4:$T$3001,17,FALSE)</f>
        <v>6</v>
      </c>
      <c r="AC116" s="148">
        <f>VLOOKUP(A116,'Erkek Bireysel'!$B$4:$T$3001,18,FALSE)</f>
        <v>0</v>
      </c>
      <c r="AD116" s="148">
        <f>VLOOKUP(A116,'Erkek Bireysel'!$B$4:$T$3001,19,FALSE)</f>
        <v>3</v>
      </c>
    </row>
    <row r="117" spans="1:36" ht="15.75" thickBot="1" x14ac:dyDescent="0.25">
      <c r="B117" s="180"/>
      <c r="D117" s="181"/>
      <c r="E117" s="179"/>
      <c r="F117" s="179"/>
      <c r="G117" s="179"/>
      <c r="H117" s="179"/>
      <c r="I117" s="179"/>
      <c r="J117" s="179"/>
      <c r="K117" s="179"/>
      <c r="L117" s="179"/>
      <c r="M117" s="179"/>
      <c r="N117" s="179"/>
      <c r="O117" s="179"/>
      <c r="P117" s="183"/>
      <c r="Q117" s="179"/>
      <c r="R117" s="179"/>
      <c r="S117" s="179"/>
      <c r="T117" s="184"/>
      <c r="W117" s="179"/>
      <c r="X117" s="179"/>
      <c r="Y117" s="182"/>
      <c r="Z117" s="182"/>
      <c r="AA117" s="182"/>
      <c r="AB117" s="182"/>
      <c r="AC117" s="182"/>
      <c r="AD117" s="182"/>
    </row>
    <row r="118" spans="1:36" ht="71.650000000000006" customHeight="1" x14ac:dyDescent="0.2">
      <c r="B118" s="76" t="s">
        <v>52</v>
      </c>
      <c r="C118" s="104" t="s">
        <v>85</v>
      </c>
      <c r="D118" s="105" t="s">
        <v>98</v>
      </c>
      <c r="E118" s="106" t="s">
        <v>99</v>
      </c>
      <c r="F118" s="107" t="s">
        <v>100</v>
      </c>
      <c r="G118" s="106" t="s">
        <v>99</v>
      </c>
      <c r="H118" s="107" t="s">
        <v>100</v>
      </c>
      <c r="I118" s="106" t="s">
        <v>99</v>
      </c>
      <c r="J118" s="107" t="s">
        <v>100</v>
      </c>
      <c r="K118" s="106" t="s">
        <v>99</v>
      </c>
      <c r="L118" s="107" t="s">
        <v>100</v>
      </c>
      <c r="M118" s="106" t="s">
        <v>99</v>
      </c>
      <c r="N118" s="108" t="s">
        <v>100</v>
      </c>
      <c r="O118" s="109" t="s">
        <v>101</v>
      </c>
      <c r="P118" s="110" t="s">
        <v>102</v>
      </c>
      <c r="Q118" s="106" t="s">
        <v>103</v>
      </c>
      <c r="R118" s="107" t="s">
        <v>104</v>
      </c>
      <c r="S118" s="111" t="s">
        <v>105</v>
      </c>
      <c r="T118" s="112" t="s">
        <v>106</v>
      </c>
      <c r="U118" s="394" t="s">
        <v>107</v>
      </c>
      <c r="V118" s="395"/>
      <c r="W118" s="396" t="s">
        <v>108</v>
      </c>
      <c r="X118" s="397"/>
      <c r="Y118" s="148"/>
    </row>
    <row r="119" spans="1:36" ht="15" x14ac:dyDescent="0.2">
      <c r="A119" s="13" t="str">
        <f>U119&amp;V119</f>
        <v>ADIYAMAN GENÇLİK SPOR KULÜBÜADIYAMAN TENİS VE HENTBOL SPOR KULÜBÜ</v>
      </c>
      <c r="B119" s="128">
        <v>1</v>
      </c>
      <c r="C119" s="14" t="s">
        <v>1</v>
      </c>
      <c r="D119" s="15">
        <f t="shared" ref="D119:D124" si="127">SUM(AF119:AJ119)</f>
        <v>5</v>
      </c>
      <c r="E119" s="16">
        <f t="shared" ref="E119:E121" si="128">AA119</f>
        <v>6</v>
      </c>
      <c r="F119" s="17">
        <f t="shared" ref="F119:F121" si="129">AB119</f>
        <v>0</v>
      </c>
      <c r="G119" s="18">
        <f>AA122</f>
        <v>6</v>
      </c>
      <c r="H119" s="18">
        <f>AB122</f>
        <v>0</v>
      </c>
      <c r="I119" s="18">
        <f>AA125</f>
        <v>4</v>
      </c>
      <c r="J119" s="18">
        <f>AB125</f>
        <v>2</v>
      </c>
      <c r="K119" s="18">
        <f>AA128</f>
        <v>6</v>
      </c>
      <c r="L119" s="18">
        <f>AB128</f>
        <v>0</v>
      </c>
      <c r="M119" s="18">
        <f>AA131</f>
        <v>4</v>
      </c>
      <c r="N119" s="19">
        <f>AB131</f>
        <v>2</v>
      </c>
      <c r="O119" s="20">
        <f>E119+G119+I119-F119-H119-J119+K119-L119+M119-N119</f>
        <v>22</v>
      </c>
      <c r="P119" s="21"/>
      <c r="Q119" s="22">
        <f>Y119+Y122+Y125+Y128+Y131</f>
        <v>164</v>
      </c>
      <c r="R119" s="17">
        <f>Z119+Z122+Z125+Z128+Z131</f>
        <v>38</v>
      </c>
      <c r="S119" s="23">
        <f>Q119-R119</f>
        <v>126</v>
      </c>
      <c r="T119" s="24" t="s">
        <v>109</v>
      </c>
      <c r="U119" s="25" t="str">
        <f>C119</f>
        <v>ADIYAMAN GENÇLİK SPOR KULÜBÜ</v>
      </c>
      <c r="V119" s="26" t="str">
        <f>C124</f>
        <v>ADIYAMAN TENİS VE HENTBOL SPOR KULÜBÜ</v>
      </c>
      <c r="W119" s="27">
        <f>AC119</f>
        <v>3</v>
      </c>
      <c r="X119" s="17">
        <f>AD119</f>
        <v>0</v>
      </c>
      <c r="Y119" s="148">
        <f>VLOOKUP(A119,'Kadın Bireysel'!$B$4:$T$3000,14,FALSE)</f>
        <v>36</v>
      </c>
      <c r="Z119" s="148">
        <f>VLOOKUP(A119,'Kadın Bireysel'!$B$4:$T$3000,15,FALSE)</f>
        <v>5</v>
      </c>
      <c r="AA119" s="148">
        <f>VLOOKUP(A119,'Kadın Bireysel'!$B$4:$T$3000,16,FALSE)</f>
        <v>6</v>
      </c>
      <c r="AB119" s="148">
        <f>VLOOKUP(A119,'Kadın Bireysel'!$B$4:$T$3000,17,FALSE)</f>
        <v>0</v>
      </c>
      <c r="AC119" s="148">
        <f>VLOOKUP(A119,'Kadın Bireysel'!$B$4:$T$3000,18,FALSE)</f>
        <v>3</v>
      </c>
      <c r="AD119" s="148">
        <f>VLOOKUP(A119,'Kadın Bireysel'!$B$4:$T$3000,19,FALSE)</f>
        <v>0</v>
      </c>
      <c r="AF119" s="147">
        <f t="shared" ref="AF119:AF124" si="130">IF(E119&gt;F119,1,0)</f>
        <v>1</v>
      </c>
      <c r="AG119" s="147">
        <f t="shared" ref="AG119:AG124" si="131">IF(G119&gt;H119,1,0)</f>
        <v>1</v>
      </c>
      <c r="AH119" s="147">
        <f t="shared" ref="AH119:AH124" si="132">IF(I119&gt;J119,1,0)</f>
        <v>1</v>
      </c>
      <c r="AI119" s="147">
        <f t="shared" ref="AI119:AI124" si="133">IF(K119&gt;L119,1,0)</f>
        <v>1</v>
      </c>
      <c r="AJ119" s="147">
        <f t="shared" ref="AJ119:AJ124" si="134">IF(M119&gt;N119,1,0)</f>
        <v>1</v>
      </c>
    </row>
    <row r="120" spans="1:36" ht="15" x14ac:dyDescent="0.2">
      <c r="A120" s="13" t="str">
        <f t="shared" ref="A120:A133" si="135">U120&amp;V120</f>
        <v>ADIYAMAN DOĞA ATICILIK VE A.SPOR KULÜBÜADIYAMAN G.MS.K. SPOR KULÜBÜ</v>
      </c>
      <c r="B120" s="128">
        <v>2</v>
      </c>
      <c r="C120" s="14" t="s">
        <v>163</v>
      </c>
      <c r="D120" s="15">
        <f t="shared" si="127"/>
        <v>2</v>
      </c>
      <c r="E120" s="16">
        <f t="shared" si="128"/>
        <v>2</v>
      </c>
      <c r="F120" s="17">
        <f t="shared" si="129"/>
        <v>4</v>
      </c>
      <c r="G120" s="18">
        <f>AA124</f>
        <v>6</v>
      </c>
      <c r="H120" s="18">
        <f>AB124</f>
        <v>0</v>
      </c>
      <c r="I120" s="18">
        <f>AB127</f>
        <v>6</v>
      </c>
      <c r="J120" s="18">
        <f>AA127</f>
        <v>0</v>
      </c>
      <c r="K120" s="18">
        <f>AB129</f>
        <v>3</v>
      </c>
      <c r="L120" s="18">
        <f>AA129</f>
        <v>4</v>
      </c>
      <c r="M120" s="18">
        <f>AB131</f>
        <v>2</v>
      </c>
      <c r="N120" s="19">
        <f>AA131</f>
        <v>4</v>
      </c>
      <c r="O120" s="20">
        <f t="shared" ref="O120:O124" si="136">E120+G120+I120-F120-H120-J120+K120-L120+M120-N120</f>
        <v>7</v>
      </c>
      <c r="P120" s="21"/>
      <c r="Q120" s="22">
        <f>Y120+Y124+Z127+Z129+Z131</f>
        <v>155</v>
      </c>
      <c r="R120" s="17">
        <f>Z120+Z124+Y127+Y129+Y131</f>
        <v>125</v>
      </c>
      <c r="S120" s="23">
        <f t="shared" ref="S120:S124" si="137">Q120-R120</f>
        <v>30</v>
      </c>
      <c r="T120" s="24" t="s">
        <v>110</v>
      </c>
      <c r="U120" s="25" t="str">
        <f>C120</f>
        <v>ADIYAMAN DOĞA ATICILIK VE A.SPOR KULÜBÜ</v>
      </c>
      <c r="V120" s="26" t="str">
        <f>C123</f>
        <v>ADIYAMAN G.MS.K. SPOR KULÜBÜ</v>
      </c>
      <c r="W120" s="27">
        <f t="shared" ref="W120:W133" si="138">AC120</f>
        <v>1</v>
      </c>
      <c r="X120" s="17">
        <f t="shared" ref="X120:X133" si="139">AD120</f>
        <v>2</v>
      </c>
      <c r="Y120" s="148">
        <f>VLOOKUP(A120,'Kadın Bireysel'!$B$4:$T$3000,14,FALSE)</f>
        <v>28</v>
      </c>
      <c r="Z120" s="148">
        <f>VLOOKUP(A120,'Kadın Bireysel'!$B$4:$T$3000,15,FALSE)</f>
        <v>30</v>
      </c>
      <c r="AA120" s="148">
        <f>VLOOKUP(A120,'Kadın Bireysel'!$B$4:$T$3000,16,FALSE)</f>
        <v>2</v>
      </c>
      <c r="AB120" s="148">
        <f>VLOOKUP(A120,'Kadın Bireysel'!$B$4:$T$3000,17,FALSE)</f>
        <v>4</v>
      </c>
      <c r="AC120" s="148">
        <f>VLOOKUP(A120,'Kadın Bireysel'!$B$4:$T$3000,18,FALSE)</f>
        <v>1</v>
      </c>
      <c r="AD120" s="148">
        <f>VLOOKUP(A120,'Kadın Bireysel'!$B$4:$T$3000,19,FALSE)</f>
        <v>2</v>
      </c>
      <c r="AF120" s="147">
        <f t="shared" si="130"/>
        <v>0</v>
      </c>
      <c r="AG120" s="147">
        <f t="shared" si="131"/>
        <v>1</v>
      </c>
      <c r="AH120" s="147">
        <f t="shared" si="132"/>
        <v>1</v>
      </c>
      <c r="AI120" s="147">
        <f t="shared" si="133"/>
        <v>0</v>
      </c>
      <c r="AJ120" s="147">
        <f t="shared" si="134"/>
        <v>0</v>
      </c>
    </row>
    <row r="121" spans="1:36" ht="15" x14ac:dyDescent="0.2">
      <c r="A121" s="13" t="str">
        <f t="shared" si="135"/>
        <v>ADIYAMAN TENİS DAĞCILIK SPOR KULÜBÜADIYAMAN YURDUM GENÇLİK VE SPOR KULÜBÜ</v>
      </c>
      <c r="B121" s="128">
        <v>3</v>
      </c>
      <c r="C121" s="14" t="s">
        <v>164</v>
      </c>
      <c r="D121" s="15">
        <f t="shared" si="127"/>
        <v>0</v>
      </c>
      <c r="E121" s="16">
        <f t="shared" si="128"/>
        <v>0</v>
      </c>
      <c r="F121" s="17">
        <f t="shared" si="129"/>
        <v>6</v>
      </c>
      <c r="G121" s="18">
        <f>AB124</f>
        <v>0</v>
      </c>
      <c r="H121" s="18">
        <f>AA124</f>
        <v>6</v>
      </c>
      <c r="I121" s="18">
        <f>AB126</f>
        <v>0</v>
      </c>
      <c r="J121" s="18">
        <f>AA126</f>
        <v>6</v>
      </c>
      <c r="K121" s="18">
        <f>AB128</f>
        <v>0</v>
      </c>
      <c r="L121" s="18">
        <f>AA128</f>
        <v>6</v>
      </c>
      <c r="M121" s="18">
        <f>AA132</f>
        <v>2</v>
      </c>
      <c r="N121" s="19">
        <f>AB132</f>
        <v>4</v>
      </c>
      <c r="O121" s="20">
        <f t="shared" si="136"/>
        <v>-26</v>
      </c>
      <c r="P121" s="21"/>
      <c r="Q121" s="22">
        <f>Y121+Z124+Z126+Z128+Y132</f>
        <v>61</v>
      </c>
      <c r="R121" s="17">
        <f>Z121+Y124+Y126+Y128+Z132</f>
        <v>168</v>
      </c>
      <c r="S121" s="23">
        <f t="shared" si="137"/>
        <v>-107</v>
      </c>
      <c r="T121" s="24" t="s">
        <v>111</v>
      </c>
      <c r="U121" s="25" t="str">
        <f>C121</f>
        <v>ADIYAMAN TENİS DAĞCILIK SPOR KULÜBÜ</v>
      </c>
      <c r="V121" s="26" t="str">
        <f>C122</f>
        <v>ADIYAMAN YURDUM GENÇLİK VE SPOR KULÜBÜ</v>
      </c>
      <c r="W121" s="27">
        <f t="shared" si="138"/>
        <v>0</v>
      </c>
      <c r="X121" s="17">
        <f t="shared" si="139"/>
        <v>3</v>
      </c>
      <c r="Y121" s="148">
        <f>VLOOKUP(A121,'Kadın Bireysel'!$B$4:$T$3000,14,FALSE)</f>
        <v>12</v>
      </c>
      <c r="Z121" s="148">
        <f>VLOOKUP(A121,'Kadın Bireysel'!$B$4:$T$3000,15,FALSE)</f>
        <v>36</v>
      </c>
      <c r="AA121" s="148">
        <f>VLOOKUP(A121,'Kadın Bireysel'!$B$4:$T$3000,16,FALSE)</f>
        <v>0</v>
      </c>
      <c r="AB121" s="148">
        <f>VLOOKUP(A121,'Kadın Bireysel'!$B$4:$T$3000,17,FALSE)</f>
        <v>6</v>
      </c>
      <c r="AC121" s="148">
        <f>VLOOKUP(A121,'Kadın Bireysel'!$B$4:$T$3000,18,FALSE)</f>
        <v>0</v>
      </c>
      <c r="AD121" s="148">
        <f>VLOOKUP(A121,'Kadın Bireysel'!$B$4:$T$3000,19,FALSE)</f>
        <v>3</v>
      </c>
      <c r="AF121" s="147">
        <f t="shared" si="130"/>
        <v>0</v>
      </c>
      <c r="AG121" s="147">
        <f t="shared" si="131"/>
        <v>0</v>
      </c>
      <c r="AH121" s="147">
        <f t="shared" si="132"/>
        <v>0</v>
      </c>
      <c r="AI121" s="147">
        <f t="shared" si="133"/>
        <v>0</v>
      </c>
      <c r="AJ121" s="147">
        <f t="shared" si="134"/>
        <v>0</v>
      </c>
    </row>
    <row r="122" spans="1:36" ht="15" x14ac:dyDescent="0.2">
      <c r="A122" s="13" t="str">
        <f t="shared" si="135"/>
        <v>ADIYAMAN GENÇLİK SPOR KULÜBÜADIYAMAN G.MS.K. SPOR KULÜBÜ</v>
      </c>
      <c r="B122" s="128">
        <v>4</v>
      </c>
      <c r="C122" s="14" t="s">
        <v>3</v>
      </c>
      <c r="D122" s="15">
        <f t="shared" si="127"/>
        <v>3</v>
      </c>
      <c r="E122" s="16">
        <f>AB121</f>
        <v>6</v>
      </c>
      <c r="F122" s="17">
        <f>AA121</f>
        <v>0</v>
      </c>
      <c r="G122" s="18">
        <f>AB123</f>
        <v>6</v>
      </c>
      <c r="H122" s="18">
        <f>AA123</f>
        <v>0</v>
      </c>
      <c r="I122" s="18">
        <f>AB125</f>
        <v>2</v>
      </c>
      <c r="J122" s="18">
        <f>AA125</f>
        <v>4</v>
      </c>
      <c r="K122" s="18">
        <f>AA129</f>
        <v>4</v>
      </c>
      <c r="L122" s="18">
        <f>AB129</f>
        <v>3</v>
      </c>
      <c r="M122" s="18">
        <f>AA133</f>
        <v>3</v>
      </c>
      <c r="N122" s="19">
        <f>AB133</f>
        <v>4</v>
      </c>
      <c r="O122" s="20">
        <f t="shared" si="136"/>
        <v>10</v>
      </c>
      <c r="P122" s="21"/>
      <c r="Q122" s="22">
        <f>Z121+Z123+Z125+Y129+Y133</f>
        <v>172</v>
      </c>
      <c r="R122" s="17">
        <f>Y121+Y123+Y125+Z129+Z133</f>
        <v>140</v>
      </c>
      <c r="S122" s="23">
        <f t="shared" si="137"/>
        <v>32</v>
      </c>
      <c r="T122" s="30" t="s">
        <v>112</v>
      </c>
      <c r="U122" s="25" t="str">
        <f>C119</f>
        <v>ADIYAMAN GENÇLİK SPOR KULÜBÜ</v>
      </c>
      <c r="V122" s="26" t="str">
        <f>C123</f>
        <v>ADIYAMAN G.MS.K. SPOR KULÜBÜ</v>
      </c>
      <c r="W122" s="27">
        <f t="shared" si="138"/>
        <v>3</v>
      </c>
      <c r="X122" s="17">
        <f t="shared" si="139"/>
        <v>0</v>
      </c>
      <c r="Y122" s="148">
        <f>VLOOKUP(A122,'Kadın Bireysel'!$B$4:$T$3000,14,FALSE)</f>
        <v>36</v>
      </c>
      <c r="Z122" s="148">
        <f>VLOOKUP(A122,'Kadın Bireysel'!$B$4:$T$3000,15,FALSE)</f>
        <v>4</v>
      </c>
      <c r="AA122" s="148">
        <f>VLOOKUP(A122,'Kadın Bireysel'!$B$4:$T$3000,16,FALSE)</f>
        <v>6</v>
      </c>
      <c r="AB122" s="148">
        <f>VLOOKUP(A122,'Kadın Bireysel'!$B$4:$T$3000,17,FALSE)</f>
        <v>0</v>
      </c>
      <c r="AC122" s="148">
        <f>VLOOKUP(A122,'Kadın Bireysel'!$B$4:$T$3000,18,FALSE)</f>
        <v>3</v>
      </c>
      <c r="AD122" s="148">
        <f>VLOOKUP(A122,'Kadın Bireysel'!$B$4:$T$3000,19,FALSE)</f>
        <v>0</v>
      </c>
      <c r="AF122" s="147">
        <f t="shared" si="130"/>
        <v>1</v>
      </c>
      <c r="AG122" s="147">
        <f t="shared" si="131"/>
        <v>1</v>
      </c>
      <c r="AH122" s="147">
        <f t="shared" si="132"/>
        <v>0</v>
      </c>
      <c r="AI122" s="147">
        <f t="shared" si="133"/>
        <v>1</v>
      </c>
      <c r="AJ122" s="147">
        <f t="shared" si="134"/>
        <v>0</v>
      </c>
    </row>
    <row r="123" spans="1:36" ht="15" x14ac:dyDescent="0.2">
      <c r="A123" s="13" t="str">
        <f t="shared" si="135"/>
        <v>ADIYAMAN TENİS VE HENTBOL SPOR KULÜBÜADIYAMAN YURDUM GENÇLİK VE SPOR KULÜBÜ</v>
      </c>
      <c r="B123" s="128">
        <v>5</v>
      </c>
      <c r="C123" s="14" t="s">
        <v>165</v>
      </c>
      <c r="D123" s="15">
        <f t="shared" si="127"/>
        <v>4</v>
      </c>
      <c r="E123" s="16">
        <f>AB120</f>
        <v>4</v>
      </c>
      <c r="F123" s="17">
        <f>AA120</f>
        <v>2</v>
      </c>
      <c r="G123" s="18">
        <f>AB122</f>
        <v>0</v>
      </c>
      <c r="H123" s="18">
        <f>AA122</f>
        <v>6</v>
      </c>
      <c r="I123" s="18">
        <f>AA126</f>
        <v>6</v>
      </c>
      <c r="J123" s="18">
        <f>AB126</f>
        <v>0</v>
      </c>
      <c r="K123" s="18">
        <f>AA130</f>
        <v>6</v>
      </c>
      <c r="L123" s="18">
        <f>AB130</f>
        <v>0</v>
      </c>
      <c r="M123" s="18">
        <f>AB133</f>
        <v>4</v>
      </c>
      <c r="N123" s="19">
        <f>AA133</f>
        <v>3</v>
      </c>
      <c r="O123" s="20">
        <f t="shared" si="136"/>
        <v>9</v>
      </c>
      <c r="P123" s="31"/>
      <c r="Q123" s="22">
        <f>Z120+Z122+Y126+Y130+Z133</f>
        <v>151</v>
      </c>
      <c r="R123" s="17">
        <f>Y120+Y122+Z126+Z130+Y133</f>
        <v>135</v>
      </c>
      <c r="S123" s="23">
        <f t="shared" si="137"/>
        <v>16</v>
      </c>
      <c r="T123" s="30" t="s">
        <v>113</v>
      </c>
      <c r="U123" s="25" t="str">
        <f>C124</f>
        <v>ADIYAMAN TENİS VE HENTBOL SPOR KULÜBÜ</v>
      </c>
      <c r="V123" s="26" t="str">
        <f>C122</f>
        <v>ADIYAMAN YURDUM GENÇLİK VE SPOR KULÜBÜ</v>
      </c>
      <c r="W123" s="27">
        <f t="shared" si="138"/>
        <v>0</v>
      </c>
      <c r="X123" s="17">
        <f t="shared" si="139"/>
        <v>3</v>
      </c>
      <c r="Y123" s="148">
        <f>VLOOKUP(A123,'Kadın Bireysel'!$B$4:$T$3000,14,FALSE)</f>
        <v>12</v>
      </c>
      <c r="Z123" s="148">
        <f>VLOOKUP(A123,'Kadın Bireysel'!$B$4:$T$3000,15,FALSE)</f>
        <v>36</v>
      </c>
      <c r="AA123" s="148">
        <f>VLOOKUP(A123,'Kadın Bireysel'!$B$4:$T$3000,16,FALSE)</f>
        <v>0</v>
      </c>
      <c r="AB123" s="148">
        <f>VLOOKUP(A123,'Kadın Bireysel'!$B$4:$T$3000,17,FALSE)</f>
        <v>6</v>
      </c>
      <c r="AC123" s="148">
        <f>VLOOKUP(A123,'Kadın Bireysel'!$B$4:$T$3000,18,FALSE)</f>
        <v>0</v>
      </c>
      <c r="AD123" s="148">
        <f>VLOOKUP(A123,'Kadın Bireysel'!$B$4:$T$3000,19,FALSE)</f>
        <v>3</v>
      </c>
      <c r="AF123" s="147">
        <f t="shared" si="130"/>
        <v>1</v>
      </c>
      <c r="AG123" s="147">
        <f t="shared" si="131"/>
        <v>0</v>
      </c>
      <c r="AH123" s="147">
        <f t="shared" si="132"/>
        <v>1</v>
      </c>
      <c r="AI123" s="147">
        <f t="shared" si="133"/>
        <v>1</v>
      </c>
      <c r="AJ123" s="147">
        <f t="shared" si="134"/>
        <v>1</v>
      </c>
    </row>
    <row r="124" spans="1:36" ht="15" x14ac:dyDescent="0.2">
      <c r="A124" s="13" t="str">
        <f t="shared" si="135"/>
        <v>ADIYAMAN DOĞA ATICILIK VE A.SPOR KULÜBÜADIYAMAN TENİS DAĞCILIK SPOR KULÜBÜ</v>
      </c>
      <c r="B124" s="128">
        <v>6</v>
      </c>
      <c r="C124" s="14" t="s">
        <v>2</v>
      </c>
      <c r="D124" s="15">
        <f t="shared" si="127"/>
        <v>1</v>
      </c>
      <c r="E124" s="32">
        <f>AB119</f>
        <v>0</v>
      </c>
      <c r="F124" s="33">
        <f>AA119</f>
        <v>6</v>
      </c>
      <c r="G124" s="34">
        <f>AA123</f>
        <v>0</v>
      </c>
      <c r="H124" s="34">
        <f>AB123</f>
        <v>6</v>
      </c>
      <c r="I124" s="34">
        <f>AA127</f>
        <v>0</v>
      </c>
      <c r="J124" s="34">
        <f>AB127</f>
        <v>6</v>
      </c>
      <c r="K124" s="34">
        <f>AB130</f>
        <v>0</v>
      </c>
      <c r="L124" s="34">
        <f>AA130</f>
        <v>6</v>
      </c>
      <c r="M124" s="34">
        <f>AB132</f>
        <v>4</v>
      </c>
      <c r="N124" s="35">
        <f>AA132</f>
        <v>2</v>
      </c>
      <c r="O124" s="20">
        <f t="shared" si="136"/>
        <v>-22</v>
      </c>
      <c r="P124" s="31"/>
      <c r="Q124" s="36">
        <f>Z119+Y123+Y127+Z130+Z132</f>
        <v>71</v>
      </c>
      <c r="R124" s="33">
        <f>Y119+Z123+Z127+Y130+Y132</f>
        <v>168</v>
      </c>
      <c r="S124" s="23">
        <f t="shared" si="137"/>
        <v>-97</v>
      </c>
      <c r="T124" s="37" t="s">
        <v>114</v>
      </c>
      <c r="U124" s="38" t="str">
        <f>C120</f>
        <v>ADIYAMAN DOĞA ATICILIK VE A.SPOR KULÜBÜ</v>
      </c>
      <c r="V124" s="26" t="str">
        <f>C121</f>
        <v>ADIYAMAN TENİS DAĞCILIK SPOR KULÜBÜ</v>
      </c>
      <c r="W124" s="27">
        <f t="shared" si="138"/>
        <v>3</v>
      </c>
      <c r="X124" s="17">
        <f t="shared" si="139"/>
        <v>0</v>
      </c>
      <c r="Y124" s="148">
        <f>VLOOKUP(A124,'Kadın Bireysel'!$B$4:$T$3000,14,FALSE)</f>
        <v>36</v>
      </c>
      <c r="Z124" s="148">
        <f>VLOOKUP(A124,'Kadın Bireysel'!$B$4:$T$3000,15,FALSE)</f>
        <v>14</v>
      </c>
      <c r="AA124" s="148">
        <f>VLOOKUP(A124,'Kadın Bireysel'!$B$4:$T$3000,16,FALSE)</f>
        <v>6</v>
      </c>
      <c r="AB124" s="148">
        <f>VLOOKUP(A124,'Kadın Bireysel'!$B$4:$T$3000,17,FALSE)</f>
        <v>0</v>
      </c>
      <c r="AC124" s="148">
        <f>VLOOKUP(A124,'Kadın Bireysel'!$B$4:$T$3000,18,FALSE)</f>
        <v>3</v>
      </c>
      <c r="AD124" s="148">
        <f>VLOOKUP(A124,'Kadın Bireysel'!$B$4:$T$3000,19,FALSE)</f>
        <v>0</v>
      </c>
      <c r="AF124" s="147">
        <f t="shared" si="130"/>
        <v>0</v>
      </c>
      <c r="AG124" s="147">
        <f t="shared" si="131"/>
        <v>0</v>
      </c>
      <c r="AH124" s="147">
        <f t="shared" si="132"/>
        <v>0</v>
      </c>
      <c r="AI124" s="147">
        <f t="shared" si="133"/>
        <v>0</v>
      </c>
      <c r="AJ124" s="147">
        <f t="shared" si="134"/>
        <v>1</v>
      </c>
    </row>
    <row r="125" spans="1:36" ht="15" x14ac:dyDescent="0.2">
      <c r="A125" s="13" t="str">
        <f t="shared" si="135"/>
        <v>ADIYAMAN GENÇLİK SPOR KULÜBÜADIYAMAN YURDUM GENÇLİK VE SPOR KULÜBÜ</v>
      </c>
      <c r="B125" s="129"/>
      <c r="C125" s="39"/>
      <c r="D125" s="40"/>
      <c r="E125" s="16"/>
      <c r="F125" s="41"/>
      <c r="G125" s="18"/>
      <c r="H125" s="18"/>
      <c r="I125" s="18"/>
      <c r="J125" s="18"/>
      <c r="K125" s="18"/>
      <c r="L125" s="18"/>
      <c r="M125" s="18"/>
      <c r="N125" s="19"/>
      <c r="O125" s="20"/>
      <c r="P125" s="42"/>
      <c r="Q125" s="43"/>
      <c r="R125" s="41"/>
      <c r="S125" s="44"/>
      <c r="T125" s="45" t="s">
        <v>115</v>
      </c>
      <c r="U125" s="46" t="str">
        <f>C119</f>
        <v>ADIYAMAN GENÇLİK SPOR KULÜBÜ</v>
      </c>
      <c r="V125" s="47" t="str">
        <f>C122</f>
        <v>ADIYAMAN YURDUM GENÇLİK VE SPOR KULÜBÜ</v>
      </c>
      <c r="W125" s="27">
        <f t="shared" si="138"/>
        <v>2</v>
      </c>
      <c r="X125" s="17">
        <f t="shared" si="139"/>
        <v>1</v>
      </c>
      <c r="Y125" s="148">
        <f>VLOOKUP(A125,'Kadın Bireysel'!$B$4:$T$3000,14,FALSE)</f>
        <v>32</v>
      </c>
      <c r="Z125" s="148">
        <f>VLOOKUP(A125,'Kadın Bireysel'!$B$4:$T$3000,15,FALSE)</f>
        <v>13</v>
      </c>
      <c r="AA125" s="148">
        <f>VLOOKUP(A125,'Kadın Bireysel'!$B$4:$T$3000,16,FALSE)</f>
        <v>4</v>
      </c>
      <c r="AB125" s="148">
        <f>VLOOKUP(A125,'Kadın Bireysel'!$B$4:$T$3000,17,FALSE)</f>
        <v>2</v>
      </c>
      <c r="AC125" s="148">
        <f>VLOOKUP(A125,'Kadın Bireysel'!$B$4:$T$3000,18,FALSE)</f>
        <v>2</v>
      </c>
      <c r="AD125" s="148">
        <f>VLOOKUP(A125,'Kadın Bireysel'!$B$4:$T$3000,19,FALSE)</f>
        <v>1</v>
      </c>
    </row>
    <row r="126" spans="1:36" ht="15" x14ac:dyDescent="0.2">
      <c r="A126" s="13" t="str">
        <f t="shared" si="135"/>
        <v>ADIYAMAN G.MS.K. SPOR KULÜBÜADIYAMAN TENİS DAĞCILIK SPOR KULÜBÜ</v>
      </c>
      <c r="B126" s="128"/>
      <c r="C126" s="14"/>
      <c r="D126" s="15"/>
      <c r="E126" s="16"/>
      <c r="F126" s="17"/>
      <c r="G126" s="18"/>
      <c r="H126" s="18"/>
      <c r="I126" s="18"/>
      <c r="J126" s="18"/>
      <c r="K126" s="18"/>
      <c r="L126" s="18"/>
      <c r="M126" s="18"/>
      <c r="N126" s="19"/>
      <c r="O126" s="20"/>
      <c r="P126" s="21"/>
      <c r="Q126" s="22"/>
      <c r="R126" s="17"/>
      <c r="S126" s="23"/>
      <c r="T126" s="45" t="s">
        <v>116</v>
      </c>
      <c r="U126" s="25" t="str">
        <f>C123</f>
        <v>ADIYAMAN G.MS.K. SPOR KULÜBÜ</v>
      </c>
      <c r="V126" s="26" t="str">
        <f>C121</f>
        <v>ADIYAMAN TENİS DAĞCILIK SPOR KULÜBÜ</v>
      </c>
      <c r="W126" s="27">
        <f t="shared" si="138"/>
        <v>3</v>
      </c>
      <c r="X126" s="17">
        <f t="shared" si="139"/>
        <v>0</v>
      </c>
      <c r="Y126" s="148">
        <f>VLOOKUP(A126,'Kadın Bireysel'!$B$4:$T$3000,14,FALSE)</f>
        <v>36</v>
      </c>
      <c r="Z126" s="148">
        <f>VLOOKUP(A126,'Kadın Bireysel'!$B$4:$T$3000,15,FALSE)</f>
        <v>11</v>
      </c>
      <c r="AA126" s="148">
        <f>VLOOKUP(A126,'Kadın Bireysel'!$B$4:$T$3000,16,FALSE)</f>
        <v>6</v>
      </c>
      <c r="AB126" s="148">
        <f>VLOOKUP(A126,'Kadın Bireysel'!$B$4:$T$3000,17,FALSE)</f>
        <v>0</v>
      </c>
      <c r="AC126" s="148">
        <f>VLOOKUP(A126,'Kadın Bireysel'!$B$4:$T$3000,18,FALSE)</f>
        <v>3</v>
      </c>
      <c r="AD126" s="148">
        <f>VLOOKUP(A126,'Kadın Bireysel'!$B$4:$T$3000,19,FALSE)</f>
        <v>0</v>
      </c>
    </row>
    <row r="127" spans="1:36" ht="15" x14ac:dyDescent="0.2">
      <c r="A127" s="13" t="str">
        <f t="shared" si="135"/>
        <v>ADIYAMAN TENİS VE HENTBOL SPOR KULÜBÜADIYAMAN DOĞA ATICILIK VE A.SPOR KULÜBÜ</v>
      </c>
      <c r="B127" s="128"/>
      <c r="C127" s="14"/>
      <c r="D127" s="15"/>
      <c r="E127" s="16"/>
      <c r="F127" s="17"/>
      <c r="G127" s="18"/>
      <c r="H127" s="18"/>
      <c r="I127" s="18"/>
      <c r="J127" s="18"/>
      <c r="K127" s="18"/>
      <c r="L127" s="18"/>
      <c r="M127" s="18"/>
      <c r="N127" s="19"/>
      <c r="O127" s="20"/>
      <c r="P127" s="31"/>
      <c r="Q127" s="22"/>
      <c r="R127" s="17"/>
      <c r="S127" s="23"/>
      <c r="T127" s="45" t="s">
        <v>117</v>
      </c>
      <c r="U127" s="25" t="str">
        <f>C124</f>
        <v>ADIYAMAN TENİS VE HENTBOL SPOR KULÜBÜ</v>
      </c>
      <c r="V127" s="26" t="str">
        <f>C120</f>
        <v>ADIYAMAN DOĞA ATICILIK VE A.SPOR KULÜBÜ</v>
      </c>
      <c r="W127" s="27">
        <f t="shared" si="138"/>
        <v>0</v>
      </c>
      <c r="X127" s="17">
        <f t="shared" si="139"/>
        <v>3</v>
      </c>
      <c r="Y127" s="148">
        <f>VLOOKUP(A127,'Kadın Bireysel'!$B$4:$T$3000,14,FALSE)</f>
        <v>15</v>
      </c>
      <c r="Z127" s="148">
        <f>VLOOKUP(A127,'Kadın Bireysel'!$B$4:$T$3000,15,FALSE)</f>
        <v>36</v>
      </c>
      <c r="AA127" s="148">
        <f>VLOOKUP(A127,'Kadın Bireysel'!$B$4:$T$3000,16,FALSE)</f>
        <v>0</v>
      </c>
      <c r="AB127" s="148">
        <f>VLOOKUP(A127,'Kadın Bireysel'!$B$4:$T$3000,17,FALSE)</f>
        <v>6</v>
      </c>
      <c r="AC127" s="148">
        <f>VLOOKUP(A127,'Kadın Bireysel'!$B$4:$T$3000,18,FALSE)</f>
        <v>0</v>
      </c>
      <c r="AD127" s="148">
        <f>VLOOKUP(A127,'Kadın Bireysel'!$B$4:$T$3000,19,FALSE)</f>
        <v>3</v>
      </c>
    </row>
    <row r="128" spans="1:36" ht="15" x14ac:dyDescent="0.2">
      <c r="A128" s="13" t="str">
        <f t="shared" si="135"/>
        <v>ADIYAMAN GENÇLİK SPOR KULÜBÜADIYAMAN TENİS DAĞCILIK SPOR KULÜBÜ</v>
      </c>
      <c r="B128" s="128"/>
      <c r="C128" s="14"/>
      <c r="D128" s="15"/>
      <c r="E128" s="16"/>
      <c r="F128" s="17"/>
      <c r="G128" s="18"/>
      <c r="H128" s="18"/>
      <c r="I128" s="18"/>
      <c r="J128" s="18"/>
      <c r="K128" s="18"/>
      <c r="L128" s="18"/>
      <c r="M128" s="18"/>
      <c r="N128" s="19"/>
      <c r="O128" s="20"/>
      <c r="P128" s="31"/>
      <c r="Q128" s="22"/>
      <c r="R128" s="17"/>
      <c r="S128" s="23"/>
      <c r="T128" s="48" t="s">
        <v>118</v>
      </c>
      <c r="U128" s="25" t="str">
        <f>C119</f>
        <v>ADIYAMAN GENÇLİK SPOR KULÜBÜ</v>
      </c>
      <c r="V128" s="26" t="str">
        <f>C121</f>
        <v>ADIYAMAN TENİS DAĞCILIK SPOR KULÜBÜ</v>
      </c>
      <c r="W128" s="27">
        <f t="shared" si="138"/>
        <v>3</v>
      </c>
      <c r="X128" s="17">
        <f t="shared" si="139"/>
        <v>0</v>
      </c>
      <c r="Y128" s="148">
        <f>VLOOKUP(A128,'Kadın Bireysel'!$B$4:$T$3000,14,FALSE)</f>
        <v>36</v>
      </c>
      <c r="Z128" s="148">
        <f>VLOOKUP(A128,'Kadın Bireysel'!$B$4:$T$3000,15,FALSE)</f>
        <v>0</v>
      </c>
      <c r="AA128" s="148">
        <f>VLOOKUP(A128,'Kadın Bireysel'!$B$4:$T$3000,16,FALSE)</f>
        <v>6</v>
      </c>
      <c r="AB128" s="148">
        <f>VLOOKUP(A128,'Kadın Bireysel'!$B$4:$T$3000,17,FALSE)</f>
        <v>0</v>
      </c>
      <c r="AC128" s="148">
        <f>VLOOKUP(A128,'Kadın Bireysel'!$B$4:$T$3000,18,FALSE)</f>
        <v>3</v>
      </c>
      <c r="AD128" s="148">
        <f>VLOOKUP(A128,'Kadın Bireysel'!$B$4:$T$3000,19,FALSE)</f>
        <v>0</v>
      </c>
    </row>
    <row r="129" spans="1:36" ht="15" x14ac:dyDescent="0.2">
      <c r="A129" s="13" t="str">
        <f t="shared" si="135"/>
        <v>ADIYAMAN YURDUM GENÇLİK VE SPOR KULÜBÜADIYAMAN DOĞA ATICILIK VE A.SPOR KULÜBÜ</v>
      </c>
      <c r="B129" s="129"/>
      <c r="C129" s="39"/>
      <c r="D129" s="40"/>
      <c r="E129" s="49"/>
      <c r="F129" s="50"/>
      <c r="G129" s="51"/>
      <c r="H129" s="51"/>
      <c r="I129" s="51"/>
      <c r="J129" s="51"/>
      <c r="K129" s="51"/>
      <c r="L129" s="51"/>
      <c r="M129" s="51"/>
      <c r="N129" s="52"/>
      <c r="O129" s="53"/>
      <c r="P129" s="42"/>
      <c r="Q129" s="54"/>
      <c r="R129" s="50"/>
      <c r="S129" s="44"/>
      <c r="T129" s="55" t="s">
        <v>119</v>
      </c>
      <c r="U129" s="56" t="str">
        <f>C122</f>
        <v>ADIYAMAN YURDUM GENÇLİK VE SPOR KULÜBÜ</v>
      </c>
      <c r="V129" s="47" t="str">
        <f>C120</f>
        <v>ADIYAMAN DOĞA ATICILIK VE A.SPOR KULÜBÜ</v>
      </c>
      <c r="W129" s="27">
        <f t="shared" si="138"/>
        <v>2</v>
      </c>
      <c r="X129" s="17">
        <f t="shared" si="139"/>
        <v>1</v>
      </c>
      <c r="Y129" s="148">
        <f>VLOOKUP(A129,'Kadın Bireysel'!$B$4:$T$3000,14,FALSE)</f>
        <v>42</v>
      </c>
      <c r="Z129" s="148">
        <f>VLOOKUP(A129,'Kadın Bireysel'!$B$4:$T$3000,15,FALSE)</f>
        <v>39</v>
      </c>
      <c r="AA129" s="148">
        <f>VLOOKUP(A129,'Kadın Bireysel'!$B$4:$T$3000,16,FALSE)</f>
        <v>4</v>
      </c>
      <c r="AB129" s="148">
        <f>VLOOKUP(A129,'Kadın Bireysel'!$B$4:$T$3000,17,FALSE)</f>
        <v>3</v>
      </c>
      <c r="AC129" s="148">
        <f>VLOOKUP(A129,'Kadın Bireysel'!$B$4:$T$3000,18,FALSE)</f>
        <v>2</v>
      </c>
      <c r="AD129" s="148">
        <f>VLOOKUP(A129,'Kadın Bireysel'!$B$4:$T$3000,19,FALSE)</f>
        <v>1</v>
      </c>
    </row>
    <row r="130" spans="1:36" ht="15" x14ac:dyDescent="0.2">
      <c r="A130" s="13" t="str">
        <f t="shared" si="135"/>
        <v>ADIYAMAN G.MS.K. SPOR KULÜBÜADIYAMAN TENİS VE HENTBOL SPOR KULÜBÜ</v>
      </c>
      <c r="B130" s="128"/>
      <c r="C130" s="14"/>
      <c r="D130" s="15"/>
      <c r="E130" s="16"/>
      <c r="F130" s="17"/>
      <c r="G130" s="18"/>
      <c r="H130" s="18"/>
      <c r="I130" s="18"/>
      <c r="J130" s="18"/>
      <c r="K130" s="18"/>
      <c r="L130" s="18"/>
      <c r="M130" s="18"/>
      <c r="N130" s="19"/>
      <c r="O130" s="20"/>
      <c r="P130" s="21"/>
      <c r="Q130" s="22"/>
      <c r="R130" s="17"/>
      <c r="S130" s="23"/>
      <c r="T130" s="48" t="s">
        <v>120</v>
      </c>
      <c r="U130" s="25" t="str">
        <f>C123</f>
        <v>ADIYAMAN G.MS.K. SPOR KULÜBÜ</v>
      </c>
      <c r="V130" s="26" t="str">
        <f>C124</f>
        <v>ADIYAMAN TENİS VE HENTBOL SPOR KULÜBÜ</v>
      </c>
      <c r="W130" s="27">
        <f t="shared" si="138"/>
        <v>3</v>
      </c>
      <c r="X130" s="17">
        <f t="shared" si="139"/>
        <v>0</v>
      </c>
      <c r="Y130" s="148">
        <f>VLOOKUP(A130,'Kadın Bireysel'!$B$4:$T$3000,14,FALSE)</f>
        <v>36</v>
      </c>
      <c r="Z130" s="148">
        <f>VLOOKUP(A130,'Kadın Bireysel'!$B$4:$T$3000,15,FALSE)</f>
        <v>15</v>
      </c>
      <c r="AA130" s="148">
        <f>VLOOKUP(A130,'Kadın Bireysel'!$B$4:$T$3000,16,FALSE)</f>
        <v>6</v>
      </c>
      <c r="AB130" s="148">
        <f>VLOOKUP(A130,'Kadın Bireysel'!$B$4:$T$3000,17,FALSE)</f>
        <v>0</v>
      </c>
      <c r="AC130" s="148">
        <f>VLOOKUP(A130,'Kadın Bireysel'!$B$4:$T$3000,18,FALSE)</f>
        <v>3</v>
      </c>
      <c r="AD130" s="148">
        <f>VLOOKUP(A130,'Kadın Bireysel'!$B$4:$T$3000,19,FALSE)</f>
        <v>0</v>
      </c>
    </row>
    <row r="131" spans="1:36" ht="15" x14ac:dyDescent="0.2">
      <c r="A131" s="13" t="str">
        <f t="shared" si="135"/>
        <v>ADIYAMAN GENÇLİK SPOR KULÜBÜADIYAMAN DOĞA ATICILIK VE A.SPOR KULÜBÜ</v>
      </c>
      <c r="B131" s="128"/>
      <c r="C131" s="14"/>
      <c r="D131" s="15"/>
      <c r="E131" s="16"/>
      <c r="F131" s="17"/>
      <c r="G131" s="18"/>
      <c r="H131" s="18"/>
      <c r="I131" s="18"/>
      <c r="J131" s="18"/>
      <c r="K131" s="18"/>
      <c r="L131" s="18"/>
      <c r="M131" s="18"/>
      <c r="N131" s="19"/>
      <c r="O131" s="20"/>
      <c r="P131" s="31"/>
      <c r="Q131" s="22"/>
      <c r="R131" s="17"/>
      <c r="S131" s="23"/>
      <c r="T131" s="57" t="s">
        <v>121</v>
      </c>
      <c r="U131" s="25" t="str">
        <f>C119</f>
        <v>ADIYAMAN GENÇLİK SPOR KULÜBÜ</v>
      </c>
      <c r="V131" s="26" t="str">
        <f>C120</f>
        <v>ADIYAMAN DOĞA ATICILIK VE A.SPOR KULÜBÜ</v>
      </c>
      <c r="W131" s="27">
        <f t="shared" si="138"/>
        <v>2</v>
      </c>
      <c r="X131" s="17">
        <f t="shared" si="139"/>
        <v>1</v>
      </c>
      <c r="Y131" s="148">
        <f>VLOOKUP(A131,'Kadın Bireysel'!$B$4:$T$3000,14,FALSE)</f>
        <v>24</v>
      </c>
      <c r="Z131" s="148">
        <f>VLOOKUP(A131,'Kadın Bireysel'!$B$4:$T$3000,15,FALSE)</f>
        <v>16</v>
      </c>
      <c r="AA131" s="148">
        <f>VLOOKUP(A131,'Kadın Bireysel'!$B$4:$T$3000,16,FALSE)</f>
        <v>4</v>
      </c>
      <c r="AB131" s="148">
        <f>VLOOKUP(A131,'Kadın Bireysel'!$B$4:$T$3000,17,FALSE)</f>
        <v>2</v>
      </c>
      <c r="AC131" s="148">
        <f>VLOOKUP(A131,'Kadın Bireysel'!$B$4:$T$3000,18,FALSE)</f>
        <v>2</v>
      </c>
      <c r="AD131" s="148">
        <f>VLOOKUP(A131,'Kadın Bireysel'!$B$4:$T$3000,19,FALSE)</f>
        <v>1</v>
      </c>
    </row>
    <row r="132" spans="1:36" ht="15.75" thickBot="1" x14ac:dyDescent="0.25">
      <c r="A132" s="13" t="str">
        <f t="shared" si="135"/>
        <v>ADIYAMAN TENİS DAĞCILIK SPOR KULÜBÜADIYAMAN TENİS VE HENTBOL SPOR KULÜBÜ</v>
      </c>
      <c r="B132" s="130"/>
      <c r="C132" s="14"/>
      <c r="D132" s="15"/>
      <c r="E132" s="16"/>
      <c r="F132" s="17"/>
      <c r="G132" s="18"/>
      <c r="H132" s="18"/>
      <c r="I132" s="18"/>
      <c r="J132" s="18"/>
      <c r="K132" s="18"/>
      <c r="L132" s="18"/>
      <c r="M132" s="18"/>
      <c r="N132" s="19"/>
      <c r="O132" s="20"/>
      <c r="P132" s="31"/>
      <c r="Q132" s="22"/>
      <c r="R132" s="17"/>
      <c r="S132" s="23"/>
      <c r="T132" s="57" t="s">
        <v>122</v>
      </c>
      <c r="U132" s="25" t="str">
        <f>C121</f>
        <v>ADIYAMAN TENİS DAĞCILIK SPOR KULÜBÜ</v>
      </c>
      <c r="V132" s="26" t="str">
        <f>C124</f>
        <v>ADIYAMAN TENİS VE HENTBOL SPOR KULÜBÜ</v>
      </c>
      <c r="W132" s="27">
        <f t="shared" si="138"/>
        <v>1</v>
      </c>
      <c r="X132" s="17">
        <f t="shared" si="139"/>
        <v>2</v>
      </c>
      <c r="Y132" s="148">
        <f>VLOOKUP(A132,'Kadın Bireysel'!$B$4:$T$3000,14,FALSE)</f>
        <v>24</v>
      </c>
      <c r="Z132" s="148">
        <f>VLOOKUP(A132,'Kadın Bireysel'!$B$4:$T$3000,15,FALSE)</f>
        <v>24</v>
      </c>
      <c r="AA132" s="148">
        <f>VLOOKUP(A132,'Kadın Bireysel'!$B$4:$T$3000,16,FALSE)</f>
        <v>2</v>
      </c>
      <c r="AB132" s="148">
        <f>VLOOKUP(A132,'Kadın Bireysel'!$B$4:$T$3000,17,FALSE)</f>
        <v>4</v>
      </c>
      <c r="AC132" s="148">
        <f>VLOOKUP(A132,'Kadın Bireysel'!$B$4:$T$3000,18,FALSE)</f>
        <v>1</v>
      </c>
      <c r="AD132" s="148">
        <f>VLOOKUP(A132,'Kadın Bireysel'!$B$4:$T$3000,19,FALSE)</f>
        <v>2</v>
      </c>
    </row>
    <row r="133" spans="1:36" ht="15.75" thickBot="1" x14ac:dyDescent="0.25">
      <c r="A133" s="13" t="str">
        <f t="shared" si="135"/>
        <v>ADIYAMAN YURDUM GENÇLİK VE SPOR KULÜBÜADIYAMAN G.MS.K. SPOR KULÜBÜ</v>
      </c>
      <c r="B133" s="132"/>
      <c r="C133" s="113"/>
      <c r="D133" s="114"/>
      <c r="E133" s="115"/>
      <c r="F133" s="116"/>
      <c r="G133" s="117"/>
      <c r="H133" s="117"/>
      <c r="I133" s="117"/>
      <c r="J133" s="117"/>
      <c r="K133" s="117"/>
      <c r="L133" s="117"/>
      <c r="M133" s="117"/>
      <c r="N133" s="118"/>
      <c r="O133" s="119"/>
      <c r="P133" s="120"/>
      <c r="Q133" s="121"/>
      <c r="R133" s="116"/>
      <c r="S133" s="122"/>
      <c r="T133" s="123" t="s">
        <v>123</v>
      </c>
      <c r="U133" s="124" t="str">
        <f>C122</f>
        <v>ADIYAMAN YURDUM GENÇLİK VE SPOR KULÜBÜ</v>
      </c>
      <c r="V133" s="125" t="str">
        <f>C123</f>
        <v>ADIYAMAN G.MS.K. SPOR KULÜBÜ</v>
      </c>
      <c r="W133" s="126">
        <f t="shared" si="138"/>
        <v>1</v>
      </c>
      <c r="X133" s="127">
        <f t="shared" si="139"/>
        <v>2</v>
      </c>
      <c r="Y133" s="148">
        <f>VLOOKUP(A133,'Kadın Bireysel'!$B$4:$T$3000,14,FALSE)</f>
        <v>45</v>
      </c>
      <c r="Z133" s="148">
        <f>VLOOKUP(A133,'Kadın Bireysel'!$B$4:$T$3000,15,FALSE)</f>
        <v>45</v>
      </c>
      <c r="AA133" s="148">
        <f>VLOOKUP(A133,'Kadın Bireysel'!$B$4:$T$3000,16,FALSE)</f>
        <v>3</v>
      </c>
      <c r="AB133" s="148">
        <f>VLOOKUP(A133,'Kadın Bireysel'!$B$4:$T$3000,17,FALSE)</f>
        <v>4</v>
      </c>
      <c r="AC133" s="148">
        <f>VLOOKUP(A133,'Kadın Bireysel'!$B$4:$T$3000,18,FALSE)</f>
        <v>1</v>
      </c>
      <c r="AD133" s="148">
        <f>VLOOKUP(A133,'Kadın Bireysel'!$B$4:$T$3000,19,FALSE)</f>
        <v>2</v>
      </c>
    </row>
    <row r="134" spans="1:36" ht="15.75" thickBot="1" x14ac:dyDescent="0.25">
      <c r="B134" s="180"/>
      <c r="D134" s="181"/>
      <c r="E134" s="179"/>
      <c r="F134" s="179"/>
      <c r="G134" s="179"/>
      <c r="H134" s="179"/>
      <c r="I134" s="179"/>
      <c r="J134" s="179"/>
      <c r="K134" s="179"/>
      <c r="L134" s="179"/>
      <c r="M134" s="179"/>
      <c r="N134" s="179"/>
      <c r="O134" s="179"/>
      <c r="P134" s="183"/>
      <c r="Q134" s="179"/>
      <c r="R134" s="179"/>
      <c r="S134" s="179"/>
      <c r="T134" s="184"/>
      <c r="W134" s="179"/>
      <c r="X134" s="179"/>
      <c r="Y134" s="182"/>
      <c r="Z134" s="182"/>
      <c r="AA134" s="182"/>
      <c r="AB134" s="182"/>
      <c r="AC134" s="182"/>
      <c r="AD134" s="182"/>
    </row>
    <row r="135" spans="1:36" ht="79.150000000000006" customHeight="1" thickTop="1" x14ac:dyDescent="0.2">
      <c r="B135" s="75" t="s">
        <v>243</v>
      </c>
      <c r="C135" s="6" t="s">
        <v>84</v>
      </c>
      <c r="D135" s="7" t="s">
        <v>98</v>
      </c>
      <c r="E135" s="8" t="s">
        <v>99</v>
      </c>
      <c r="F135" s="9" t="s">
        <v>100</v>
      </c>
      <c r="G135" s="8" t="s">
        <v>99</v>
      </c>
      <c r="H135" s="9" t="s">
        <v>100</v>
      </c>
      <c r="I135" s="8" t="s">
        <v>99</v>
      </c>
      <c r="J135" s="9" t="s">
        <v>100</v>
      </c>
      <c r="K135" s="8" t="s">
        <v>99</v>
      </c>
      <c r="L135" s="9" t="s">
        <v>100</v>
      </c>
      <c r="M135" s="8" t="s">
        <v>99</v>
      </c>
      <c r="N135" s="9" t="s">
        <v>100</v>
      </c>
      <c r="O135" s="61" t="s">
        <v>101</v>
      </c>
      <c r="P135" s="10" t="s">
        <v>102</v>
      </c>
      <c r="Q135" s="8" t="s">
        <v>103</v>
      </c>
      <c r="R135" s="9" t="s">
        <v>104</v>
      </c>
      <c r="S135" s="11" t="s">
        <v>105</v>
      </c>
      <c r="T135" s="12" t="s">
        <v>106</v>
      </c>
      <c r="U135" s="398" t="s">
        <v>107</v>
      </c>
      <c r="V135" s="399"/>
      <c r="W135" s="400" t="s">
        <v>108</v>
      </c>
      <c r="X135" s="401"/>
      <c r="Y135" s="144" t="s">
        <v>124</v>
      </c>
      <c r="Z135" s="145" t="s">
        <v>124</v>
      </c>
      <c r="AA135" s="145" t="s">
        <v>125</v>
      </c>
      <c r="AB135" s="145" t="s">
        <v>125</v>
      </c>
    </row>
    <row r="136" spans="1:36" ht="12.75" customHeight="1" x14ac:dyDescent="0.2">
      <c r="A136" s="13" t="str">
        <f>U136&amp;V136</f>
        <v>AĞRI GENÇLİK SPOR KULÜBÜ DERNEĞİAĞRI TENİS VE YÜZME SPOR KULÜBÜ</v>
      </c>
      <c r="B136" s="128">
        <v>1</v>
      </c>
      <c r="C136" s="14" t="s">
        <v>6</v>
      </c>
      <c r="D136" s="15">
        <f>SUM(AF136:AJ136)</f>
        <v>3</v>
      </c>
      <c r="E136" s="16">
        <f>AA136</f>
        <v>6</v>
      </c>
      <c r="F136" s="17">
        <f>AB136</f>
        <v>0</v>
      </c>
      <c r="G136" s="18">
        <f>AA138</f>
        <v>6</v>
      </c>
      <c r="H136" s="18">
        <f>AB138</f>
        <v>0</v>
      </c>
      <c r="I136" s="18">
        <f>AA140</f>
        <v>6</v>
      </c>
      <c r="J136" s="18">
        <f>AB140</f>
        <v>0</v>
      </c>
      <c r="K136" s="18"/>
      <c r="L136" s="18"/>
      <c r="M136" s="18"/>
      <c r="N136" s="18"/>
      <c r="O136" s="20">
        <f>E136+G136+I136-F136-H136-J136</f>
        <v>18</v>
      </c>
      <c r="P136" s="21"/>
      <c r="Q136" s="22">
        <f>Y136+Y138+Y140</f>
        <v>108</v>
      </c>
      <c r="R136" s="17">
        <f>Z136+Z138+Z140</f>
        <v>16</v>
      </c>
      <c r="S136" s="23">
        <f>Q136-R136</f>
        <v>92</v>
      </c>
      <c r="T136" s="62" t="s">
        <v>115</v>
      </c>
      <c r="U136" s="25" t="str">
        <f>C136</f>
        <v>AĞRI GENÇLİK SPOR KULÜBÜ DERNEĞİ</v>
      </c>
      <c r="V136" s="26" t="str">
        <f>C139</f>
        <v>AĞRI TENİS VE YÜZME SPOR KULÜBÜ</v>
      </c>
      <c r="W136" s="27">
        <f>AC136</f>
        <v>3</v>
      </c>
      <c r="X136" s="19">
        <f>AD136</f>
        <v>0</v>
      </c>
      <c r="Y136" s="148">
        <f>VLOOKUP(A136,'Erkek Bireysel'!$B$4:$T$3001,14,FALSE)</f>
        <v>36</v>
      </c>
      <c r="Z136" s="148">
        <f>VLOOKUP(A136,'Erkek Bireysel'!$B$4:$T$3001,15,FALSE)</f>
        <v>0</v>
      </c>
      <c r="AA136" s="148">
        <f>VLOOKUP(A136,'Erkek Bireysel'!$B$4:$T$3001,16,FALSE)</f>
        <v>6</v>
      </c>
      <c r="AB136" s="148">
        <f>VLOOKUP(A136,'Erkek Bireysel'!$B$4:$T$3001,17,FALSE)</f>
        <v>0</v>
      </c>
      <c r="AC136" s="148">
        <f>VLOOKUP(A136,'Erkek Bireysel'!$B$4:$T$3001,18,FALSE)</f>
        <v>3</v>
      </c>
      <c r="AD136" s="148">
        <f>VLOOKUP(A136,'Erkek Bireysel'!$B$4:$T$3001,19,FALSE)</f>
        <v>0</v>
      </c>
      <c r="AF136" s="147">
        <f>IF(E136&gt;F136,1,0)</f>
        <v>1</v>
      </c>
      <c r="AG136" s="147">
        <f>IF(G136&gt;H136,1,0)</f>
        <v>1</v>
      </c>
      <c r="AH136" s="147">
        <f>IF(I136&gt;J136,1,0)</f>
        <v>1</v>
      </c>
      <c r="AI136" s="147">
        <f>IF(K136&gt;L136,1,0)</f>
        <v>0</v>
      </c>
      <c r="AJ136" s="147">
        <f>IF(M136&gt;N136,1,0)</f>
        <v>0</v>
      </c>
    </row>
    <row r="137" spans="1:36" ht="15" x14ac:dyDescent="0.2">
      <c r="A137" s="13" t="str">
        <f t="shared" ref="A137:A141" si="140">U137&amp;V137</f>
        <v>AĞRI DAĞI TENİS KULÜBÜAĞRI GENÇLİK HİZMETLERİ SPOR KULÜBÜ</v>
      </c>
      <c r="B137" s="128">
        <v>2</v>
      </c>
      <c r="C137" s="14" t="s">
        <v>5</v>
      </c>
      <c r="D137" s="15">
        <f t="shared" ref="D137:D139" si="141">SUM(AF137:AJ137)</f>
        <v>2</v>
      </c>
      <c r="E137" s="16">
        <f>AA137</f>
        <v>6</v>
      </c>
      <c r="F137" s="17">
        <f>AB137</f>
        <v>0</v>
      </c>
      <c r="G137" s="18">
        <f>AA139</f>
        <v>4</v>
      </c>
      <c r="H137" s="18">
        <f>AB139</f>
        <v>2</v>
      </c>
      <c r="I137" s="18">
        <f>AB140</f>
        <v>0</v>
      </c>
      <c r="J137" s="18">
        <f>AA140</f>
        <v>6</v>
      </c>
      <c r="K137" s="18"/>
      <c r="L137" s="18"/>
      <c r="M137" s="18"/>
      <c r="N137" s="18"/>
      <c r="O137" s="20">
        <f t="shared" ref="O137:O139" si="142">E137+G137+I137-F137-H137-J137</f>
        <v>2</v>
      </c>
      <c r="P137" s="21"/>
      <c r="Q137" s="22">
        <f>Y137+Y139+Z140</f>
        <v>75</v>
      </c>
      <c r="R137" s="17">
        <f>Z137+Z139+Y140</f>
        <v>66</v>
      </c>
      <c r="S137" s="23">
        <f t="shared" ref="S137:S139" si="143">Q137-R137</f>
        <v>9</v>
      </c>
      <c r="T137" s="62" t="s">
        <v>114</v>
      </c>
      <c r="U137" s="25" t="str">
        <f>C137</f>
        <v>AĞRI DAĞI TENİS KULÜBÜ</v>
      </c>
      <c r="V137" s="26" t="str">
        <f>C138</f>
        <v>AĞRI GENÇLİK HİZMETLERİ SPOR KULÜBÜ</v>
      </c>
      <c r="W137" s="27">
        <f t="shared" ref="W137:W141" si="144">AC137</f>
        <v>3</v>
      </c>
      <c r="X137" s="19">
        <f t="shared" ref="X137:X141" si="145">AD137</f>
        <v>0</v>
      </c>
      <c r="Y137" s="148">
        <f>VLOOKUP(A137,'Erkek Bireysel'!$B$4:$T$3001,14,FALSE)</f>
        <v>36</v>
      </c>
      <c r="Z137" s="148">
        <f>VLOOKUP(A137,'Erkek Bireysel'!$B$4:$T$3001,15,FALSE)</f>
        <v>9</v>
      </c>
      <c r="AA137" s="148">
        <f>VLOOKUP(A137,'Erkek Bireysel'!$B$4:$T$3001,16,FALSE)</f>
        <v>6</v>
      </c>
      <c r="AB137" s="148">
        <f>VLOOKUP(A137,'Erkek Bireysel'!$B$4:$T$3001,17,FALSE)</f>
        <v>0</v>
      </c>
      <c r="AC137" s="148">
        <f>VLOOKUP(A137,'Erkek Bireysel'!$B$4:$T$3001,18,FALSE)</f>
        <v>3</v>
      </c>
      <c r="AD137" s="148">
        <f>VLOOKUP(A137,'Erkek Bireysel'!$B$4:$T$3001,19,FALSE)</f>
        <v>0</v>
      </c>
      <c r="AF137" s="147">
        <f t="shared" ref="AF137:AF139" si="146">IF(E137&gt;F137,1,0)</f>
        <v>1</v>
      </c>
      <c r="AG137" s="147">
        <f t="shared" ref="AG137:AG139" si="147">IF(G137&gt;H137,1,0)</f>
        <v>1</v>
      </c>
      <c r="AH137" s="147">
        <f t="shared" ref="AH137:AH139" si="148">IF(I137&gt;J137,1,0)</f>
        <v>0</v>
      </c>
      <c r="AI137" s="147">
        <f t="shared" ref="AI137:AI139" si="149">IF(K137&gt;L137,1,0)</f>
        <v>0</v>
      </c>
      <c r="AJ137" s="147">
        <f t="shared" ref="AJ137:AJ139" si="150">IF(M137&gt;N137,1,0)</f>
        <v>0</v>
      </c>
    </row>
    <row r="138" spans="1:36" ht="15" x14ac:dyDescent="0.2">
      <c r="A138" s="13" t="str">
        <f t="shared" si="140"/>
        <v>AĞRI GENÇLİK SPOR KULÜBÜ DERNEĞİAĞRI GENÇLİK HİZMETLERİ SPOR KULÜBÜ</v>
      </c>
      <c r="B138" s="128">
        <v>3</v>
      </c>
      <c r="C138" s="14" t="s">
        <v>166</v>
      </c>
      <c r="D138" s="15">
        <f t="shared" si="141"/>
        <v>0</v>
      </c>
      <c r="E138" s="16">
        <f>AB137</f>
        <v>0</v>
      </c>
      <c r="F138" s="17">
        <f>AA137</f>
        <v>6</v>
      </c>
      <c r="G138" s="18">
        <f>AB138</f>
        <v>0</v>
      </c>
      <c r="H138" s="18">
        <f>AA138</f>
        <v>6</v>
      </c>
      <c r="I138" s="18">
        <f>AA141</f>
        <v>0</v>
      </c>
      <c r="J138" s="18">
        <f>AB141</f>
        <v>6</v>
      </c>
      <c r="K138" s="18"/>
      <c r="L138" s="18"/>
      <c r="M138" s="18"/>
      <c r="N138" s="18"/>
      <c r="O138" s="20">
        <f t="shared" si="142"/>
        <v>-18</v>
      </c>
      <c r="P138" s="21"/>
      <c r="Q138" s="22">
        <f>Z137+Z138+Y141</f>
        <v>37</v>
      </c>
      <c r="R138" s="17">
        <f>Y137+Y138+Z141</f>
        <v>110</v>
      </c>
      <c r="S138" s="23">
        <f t="shared" si="143"/>
        <v>-73</v>
      </c>
      <c r="T138" s="62" t="s">
        <v>118</v>
      </c>
      <c r="U138" s="25" t="str">
        <f>C136</f>
        <v>AĞRI GENÇLİK SPOR KULÜBÜ DERNEĞİ</v>
      </c>
      <c r="V138" s="26" t="str">
        <f>C138</f>
        <v>AĞRI GENÇLİK HİZMETLERİ SPOR KULÜBÜ</v>
      </c>
      <c r="W138" s="27">
        <f t="shared" si="144"/>
        <v>3</v>
      </c>
      <c r="X138" s="19">
        <f t="shared" si="145"/>
        <v>0</v>
      </c>
      <c r="Y138" s="148">
        <f>VLOOKUP(A138,'Erkek Bireysel'!$B$4:$T$3001,14,FALSE)</f>
        <v>36</v>
      </c>
      <c r="Z138" s="148">
        <f>VLOOKUP(A138,'Erkek Bireysel'!$B$4:$T$3001,15,FALSE)</f>
        <v>7</v>
      </c>
      <c r="AA138" s="148">
        <f>VLOOKUP(A138,'Erkek Bireysel'!$B$4:$T$3001,16,FALSE)</f>
        <v>6</v>
      </c>
      <c r="AB138" s="148">
        <f>VLOOKUP(A138,'Erkek Bireysel'!$B$4:$T$3001,17,FALSE)</f>
        <v>0</v>
      </c>
      <c r="AC138" s="148">
        <f>VLOOKUP(A138,'Erkek Bireysel'!$B$4:$T$3001,18,FALSE)</f>
        <v>3</v>
      </c>
      <c r="AD138" s="148">
        <f>VLOOKUP(A138,'Erkek Bireysel'!$B$4:$T$3001,19,FALSE)</f>
        <v>0</v>
      </c>
      <c r="AF138" s="147">
        <f t="shared" si="146"/>
        <v>0</v>
      </c>
      <c r="AG138" s="147">
        <f t="shared" si="147"/>
        <v>0</v>
      </c>
      <c r="AH138" s="147">
        <f t="shared" si="148"/>
        <v>0</v>
      </c>
      <c r="AI138" s="147">
        <f t="shared" si="149"/>
        <v>0</v>
      </c>
      <c r="AJ138" s="147">
        <f t="shared" si="150"/>
        <v>0</v>
      </c>
    </row>
    <row r="139" spans="1:36" ht="15" x14ac:dyDescent="0.2">
      <c r="A139" s="13" t="str">
        <f t="shared" si="140"/>
        <v>AĞRI DAĞI TENİS KULÜBÜAĞRI TENİS VE YÜZME SPOR KULÜBÜ</v>
      </c>
      <c r="B139" s="128">
        <v>4</v>
      </c>
      <c r="C139" s="14" t="s">
        <v>7</v>
      </c>
      <c r="D139" s="15">
        <f t="shared" si="141"/>
        <v>1</v>
      </c>
      <c r="E139" s="16">
        <f>AB136</f>
        <v>0</v>
      </c>
      <c r="F139" s="17">
        <f>AA136</f>
        <v>6</v>
      </c>
      <c r="G139" s="18">
        <f>AB139</f>
        <v>2</v>
      </c>
      <c r="H139" s="18">
        <f>AA139</f>
        <v>4</v>
      </c>
      <c r="I139" s="18">
        <f>AB141</f>
        <v>6</v>
      </c>
      <c r="J139" s="18">
        <f>AA141</f>
        <v>0</v>
      </c>
      <c r="K139" s="18"/>
      <c r="L139" s="18"/>
      <c r="M139" s="18"/>
      <c r="N139" s="18"/>
      <c r="O139" s="20">
        <f t="shared" si="142"/>
        <v>-2</v>
      </c>
      <c r="P139" s="21"/>
      <c r="Q139" s="22">
        <f>Z136+Z139+Z141</f>
        <v>59</v>
      </c>
      <c r="R139" s="17">
        <f>Y136+Y139+Y141</f>
        <v>87</v>
      </c>
      <c r="S139" s="23">
        <f t="shared" si="143"/>
        <v>-28</v>
      </c>
      <c r="T139" s="62" t="s">
        <v>126</v>
      </c>
      <c r="U139" s="25" t="str">
        <f>C137</f>
        <v>AĞRI DAĞI TENİS KULÜBÜ</v>
      </c>
      <c r="V139" s="26" t="str">
        <f>C139</f>
        <v>AĞRI TENİS VE YÜZME SPOR KULÜBÜ</v>
      </c>
      <c r="W139" s="27">
        <f t="shared" si="144"/>
        <v>2</v>
      </c>
      <c r="X139" s="19">
        <f t="shared" si="145"/>
        <v>1</v>
      </c>
      <c r="Y139" s="148">
        <f>VLOOKUP(A139,'Erkek Bireysel'!$B$4:$T$3001,14,FALSE)</f>
        <v>30</v>
      </c>
      <c r="Z139" s="148">
        <f>VLOOKUP(A139,'Erkek Bireysel'!$B$4:$T$3001,15,FALSE)</f>
        <v>21</v>
      </c>
      <c r="AA139" s="148">
        <f>VLOOKUP(A139,'Erkek Bireysel'!$B$4:$T$3001,16,FALSE)</f>
        <v>4</v>
      </c>
      <c r="AB139" s="148">
        <f>VLOOKUP(A139,'Erkek Bireysel'!$B$4:$T$3001,17,FALSE)</f>
        <v>2</v>
      </c>
      <c r="AC139" s="148">
        <f>VLOOKUP(A139,'Erkek Bireysel'!$B$4:$T$3001,18,FALSE)</f>
        <v>2</v>
      </c>
      <c r="AD139" s="148">
        <f>VLOOKUP(A139,'Erkek Bireysel'!$B$4:$T$3001,19,FALSE)</f>
        <v>1</v>
      </c>
      <c r="AF139" s="147">
        <f t="shared" si="146"/>
        <v>0</v>
      </c>
      <c r="AG139" s="147">
        <f t="shared" si="147"/>
        <v>0</v>
      </c>
      <c r="AH139" s="147">
        <f t="shared" si="148"/>
        <v>1</v>
      </c>
      <c r="AI139" s="147">
        <f t="shared" si="149"/>
        <v>0</v>
      </c>
      <c r="AJ139" s="147">
        <f t="shared" si="150"/>
        <v>0</v>
      </c>
    </row>
    <row r="140" spans="1:36" ht="15" x14ac:dyDescent="0.2">
      <c r="A140" s="13" t="str">
        <f t="shared" si="140"/>
        <v>AĞRI GENÇLİK SPOR KULÜBÜ DERNEĞİAĞRI DAĞI TENİS KULÜBÜ</v>
      </c>
      <c r="B140" s="128"/>
      <c r="C140" s="14"/>
      <c r="D140" s="15"/>
      <c r="E140" s="16"/>
      <c r="F140" s="17"/>
      <c r="G140" s="18"/>
      <c r="H140" s="18"/>
      <c r="I140" s="18"/>
      <c r="J140" s="18"/>
      <c r="K140" s="18"/>
      <c r="L140" s="18"/>
      <c r="M140" s="18"/>
      <c r="N140" s="18"/>
      <c r="O140" s="20"/>
      <c r="P140" s="31"/>
      <c r="Q140" s="22"/>
      <c r="R140" s="17"/>
      <c r="S140" s="23"/>
      <c r="T140" s="62" t="s">
        <v>121</v>
      </c>
      <c r="U140" s="25" t="str">
        <f>C136</f>
        <v>AĞRI GENÇLİK SPOR KULÜBÜ DERNEĞİ</v>
      </c>
      <c r="V140" s="26" t="str">
        <f>C137</f>
        <v>AĞRI DAĞI TENİS KULÜBÜ</v>
      </c>
      <c r="W140" s="27">
        <f t="shared" si="144"/>
        <v>3</v>
      </c>
      <c r="X140" s="19">
        <f t="shared" si="145"/>
        <v>0</v>
      </c>
      <c r="Y140" s="148">
        <f>VLOOKUP(A140,'Erkek Bireysel'!$B$4:$T$3001,14,FALSE)</f>
        <v>36</v>
      </c>
      <c r="Z140" s="148">
        <f>VLOOKUP(A140,'Erkek Bireysel'!$B$4:$T$3001,15,FALSE)</f>
        <v>9</v>
      </c>
      <c r="AA140" s="148">
        <f>VLOOKUP(A140,'Erkek Bireysel'!$B$4:$T$3001,16,FALSE)</f>
        <v>6</v>
      </c>
      <c r="AB140" s="148">
        <f>VLOOKUP(A140,'Erkek Bireysel'!$B$4:$T$3001,17,FALSE)</f>
        <v>0</v>
      </c>
      <c r="AC140" s="148">
        <f>VLOOKUP(A140,'Erkek Bireysel'!$B$4:$T$3001,18,FALSE)</f>
        <v>3</v>
      </c>
      <c r="AD140" s="148">
        <f>VLOOKUP(A140,'Erkek Bireysel'!$B$4:$T$3001,19,FALSE)</f>
        <v>0</v>
      </c>
    </row>
    <row r="141" spans="1:36" ht="15.75" thickBot="1" x14ac:dyDescent="0.25">
      <c r="A141" s="13" t="str">
        <f t="shared" si="140"/>
        <v>AĞRI GENÇLİK HİZMETLERİ SPOR KULÜBÜAĞRI TENİS VE YÜZME SPOR KULÜBÜ</v>
      </c>
      <c r="B141" s="132"/>
      <c r="C141" s="63"/>
      <c r="D141" s="64"/>
      <c r="E141" s="65"/>
      <c r="F141" s="66"/>
      <c r="G141" s="67"/>
      <c r="H141" s="67"/>
      <c r="I141" s="67"/>
      <c r="J141" s="67"/>
      <c r="K141" s="67"/>
      <c r="L141" s="67"/>
      <c r="M141" s="67"/>
      <c r="N141" s="67"/>
      <c r="O141" s="68"/>
      <c r="P141" s="69"/>
      <c r="Q141" s="70"/>
      <c r="R141" s="66"/>
      <c r="S141" s="71"/>
      <c r="T141" s="72" t="s">
        <v>111</v>
      </c>
      <c r="U141" s="73" t="str">
        <f>C138</f>
        <v>AĞRI GENÇLİK HİZMETLERİ SPOR KULÜBÜ</v>
      </c>
      <c r="V141" s="74" t="str">
        <f>C139</f>
        <v>AĞRI TENİS VE YÜZME SPOR KULÜBÜ</v>
      </c>
      <c r="W141" s="58">
        <f t="shared" si="144"/>
        <v>0</v>
      </c>
      <c r="X141" s="59">
        <f t="shared" si="145"/>
        <v>3</v>
      </c>
      <c r="Y141" s="148">
        <f>VLOOKUP(A141,'Erkek Bireysel'!$B$4:$T$3001,14,FALSE)</f>
        <v>21</v>
      </c>
      <c r="Z141" s="148">
        <f>VLOOKUP(A141,'Erkek Bireysel'!$B$4:$T$3001,15,FALSE)</f>
        <v>38</v>
      </c>
      <c r="AA141" s="148">
        <f>VLOOKUP(A141,'Erkek Bireysel'!$B$4:$T$3001,16,FALSE)</f>
        <v>0</v>
      </c>
      <c r="AB141" s="148">
        <f>VLOOKUP(A141,'Erkek Bireysel'!$B$4:$T$3001,17,FALSE)</f>
        <v>6</v>
      </c>
      <c r="AC141" s="148">
        <f>VLOOKUP(A141,'Erkek Bireysel'!$B$4:$T$3001,18,FALSE)</f>
        <v>0</v>
      </c>
      <c r="AD141" s="148">
        <f>VLOOKUP(A141,'Erkek Bireysel'!$B$4:$T$3001,19,FALSE)</f>
        <v>3</v>
      </c>
    </row>
    <row r="142" spans="1:36" ht="15" thickBot="1" x14ac:dyDescent="0.25">
      <c r="E142" s="13">
        <f>E65+E64+E63+E62+E61+E60+G65+G64+G63+G62+G61+G60+I65+I64+I63+I62+I61+I60+K65+K64+K63+K62+K61+K60+M65+M64+M63+M62+M61+M60</f>
        <v>19</v>
      </c>
      <c r="H142" s="13">
        <f>F65+F64+F63+F62+F61+F60+H65+H64+H63+H62+H61+H60+J65+J64+J63+J62+J61+J60+L65+L64+L63+L62+L61+L60+N65+N64+N63+N62+N61+N60</f>
        <v>19</v>
      </c>
      <c r="O142" s="13">
        <f>SUM(O60:O65)</f>
        <v>0</v>
      </c>
      <c r="Q142" s="13">
        <f>SUM(Q60:Q65)</f>
        <v>139</v>
      </c>
      <c r="R142" s="13">
        <f>SUM(R60:R65)</f>
        <v>139</v>
      </c>
      <c r="S142" s="13">
        <f>SUM(S60:S65)</f>
        <v>0</v>
      </c>
    </row>
    <row r="143" spans="1:36" ht="63" customHeight="1" thickTop="1" x14ac:dyDescent="0.2">
      <c r="B143" s="76" t="s">
        <v>243</v>
      </c>
      <c r="C143" s="6" t="s">
        <v>85</v>
      </c>
      <c r="D143" s="7" t="s">
        <v>98</v>
      </c>
      <c r="E143" s="8" t="s">
        <v>99</v>
      </c>
      <c r="F143" s="9" t="s">
        <v>100</v>
      </c>
      <c r="G143" s="8" t="s">
        <v>99</v>
      </c>
      <c r="H143" s="9" t="s">
        <v>100</v>
      </c>
      <c r="I143" s="8" t="s">
        <v>99</v>
      </c>
      <c r="J143" s="9" t="s">
        <v>100</v>
      </c>
      <c r="K143" s="8" t="s">
        <v>99</v>
      </c>
      <c r="L143" s="9" t="s">
        <v>100</v>
      </c>
      <c r="M143" s="8" t="s">
        <v>99</v>
      </c>
      <c r="N143" s="9" t="s">
        <v>100</v>
      </c>
      <c r="O143" s="61" t="s">
        <v>101</v>
      </c>
      <c r="P143" s="10" t="s">
        <v>102</v>
      </c>
      <c r="Q143" s="8" t="s">
        <v>103</v>
      </c>
      <c r="R143" s="9" t="s">
        <v>104</v>
      </c>
      <c r="S143" s="11" t="s">
        <v>105</v>
      </c>
      <c r="T143" s="12" t="s">
        <v>106</v>
      </c>
      <c r="U143" s="398" t="s">
        <v>107</v>
      </c>
      <c r="V143" s="399"/>
      <c r="W143" s="400" t="s">
        <v>108</v>
      </c>
      <c r="X143" s="401"/>
      <c r="Y143" s="144" t="s">
        <v>124</v>
      </c>
      <c r="Z143" s="145" t="s">
        <v>124</v>
      </c>
      <c r="AA143" s="145" t="s">
        <v>125</v>
      </c>
      <c r="AB143" s="145" t="s">
        <v>125</v>
      </c>
    </row>
    <row r="144" spans="1:36" ht="12.75" customHeight="1" x14ac:dyDescent="0.2">
      <c r="A144" s="13" t="str">
        <f t="shared" ref="A144:A149" si="151">U144&amp;V144</f>
        <v>AĞRI GENÇLİK SPOR KULÜBÜ DERNEĞİAĞRI TENİS VE YÜZME SPOR KULÜBÜ</v>
      </c>
      <c r="B144" s="128">
        <v>1</v>
      </c>
      <c r="C144" s="14" t="s">
        <v>6</v>
      </c>
      <c r="D144" s="15">
        <f>SUM(AF144:AJ144)</f>
        <v>3</v>
      </c>
      <c r="E144" s="16">
        <f>AA144</f>
        <v>6</v>
      </c>
      <c r="F144" s="17">
        <f>AB144</f>
        <v>0</v>
      </c>
      <c r="G144" s="18">
        <f>AA146</f>
        <v>6</v>
      </c>
      <c r="H144" s="18">
        <f>AB146</f>
        <v>0</v>
      </c>
      <c r="I144" s="18">
        <f>AA148</f>
        <v>4</v>
      </c>
      <c r="J144" s="18">
        <f>AB148</f>
        <v>2</v>
      </c>
      <c r="K144" s="18"/>
      <c r="L144" s="18"/>
      <c r="M144" s="18"/>
      <c r="N144" s="18"/>
      <c r="O144" s="20">
        <f>E144+G144+I144-F144-H144-J144</f>
        <v>14</v>
      </c>
      <c r="P144" s="21"/>
      <c r="Q144" s="22">
        <f>Y144+Y146+Y148</f>
        <v>106</v>
      </c>
      <c r="R144" s="17">
        <f>Z144+Z146+Z148</f>
        <v>48</v>
      </c>
      <c r="S144" s="23">
        <f>Q144-R144</f>
        <v>58</v>
      </c>
      <c r="T144" s="62" t="s">
        <v>115</v>
      </c>
      <c r="U144" s="25" t="str">
        <f>C144</f>
        <v>AĞRI GENÇLİK SPOR KULÜBÜ DERNEĞİ</v>
      </c>
      <c r="V144" s="26" t="str">
        <f>C147</f>
        <v>AĞRI TENİS VE YÜZME SPOR KULÜBÜ</v>
      </c>
      <c r="W144" s="27">
        <f>AC144</f>
        <v>3</v>
      </c>
      <c r="X144" s="19">
        <f>AD144</f>
        <v>0</v>
      </c>
      <c r="Y144" s="148">
        <f>VLOOKUP(A144,'Kadın Bireysel'!$B$4:$T$3000,14,FALSE)</f>
        <v>36</v>
      </c>
      <c r="Z144" s="148">
        <f>VLOOKUP(A144,'Kadın Bireysel'!$B$4:$T$3000,15,FALSE)</f>
        <v>13</v>
      </c>
      <c r="AA144" s="148">
        <f>VLOOKUP(A144,'Kadın Bireysel'!$B$4:$T$3000,16,FALSE)</f>
        <v>6</v>
      </c>
      <c r="AB144" s="148">
        <f>VLOOKUP(A144,'Kadın Bireysel'!$B$4:$T$3000,17,FALSE)</f>
        <v>0</v>
      </c>
      <c r="AC144" s="148">
        <f>VLOOKUP(A144,'Kadın Bireysel'!$B$4:$T$3000,18,FALSE)</f>
        <v>3</v>
      </c>
      <c r="AD144" s="148">
        <f>VLOOKUP(A144,'Kadın Bireysel'!$B$4:$T$3000,19,FALSE)</f>
        <v>0</v>
      </c>
      <c r="AF144" s="147">
        <f>IF(E144&gt;F144,1,0)</f>
        <v>1</v>
      </c>
      <c r="AG144" s="147">
        <f>IF(G144&gt;H144,1,0)</f>
        <v>1</v>
      </c>
      <c r="AH144" s="147">
        <f>IF(I144&gt;J144,1,0)</f>
        <v>1</v>
      </c>
      <c r="AI144" s="147">
        <f>IF(K144&gt;L144,1,0)</f>
        <v>0</v>
      </c>
      <c r="AJ144" s="147">
        <f>IF(M144&gt;N144,1,0)</f>
        <v>0</v>
      </c>
    </row>
    <row r="145" spans="1:36" ht="15" x14ac:dyDescent="0.2">
      <c r="A145" s="13" t="str">
        <f t="shared" si="151"/>
        <v>AĞRI DAĞI TENİS KULÜBÜAĞRI GENÇLİK HİZMETLERİ SPOR KULÜBÜ</v>
      </c>
      <c r="B145" s="128">
        <v>2</v>
      </c>
      <c r="C145" s="14" t="s">
        <v>5</v>
      </c>
      <c r="D145" s="15">
        <f t="shared" ref="D145:D147" si="152">SUM(AF145:AJ145)</f>
        <v>2</v>
      </c>
      <c r="E145" s="16">
        <f>AA145</f>
        <v>6</v>
      </c>
      <c r="F145" s="17">
        <f>AB145</f>
        <v>0</v>
      </c>
      <c r="G145" s="18">
        <f>AA147</f>
        <v>6</v>
      </c>
      <c r="H145" s="18">
        <f>AB147</f>
        <v>0</v>
      </c>
      <c r="I145" s="18">
        <f>AB148</f>
        <v>2</v>
      </c>
      <c r="J145" s="18">
        <f>AA148</f>
        <v>4</v>
      </c>
      <c r="K145" s="18"/>
      <c r="L145" s="18"/>
      <c r="M145" s="18"/>
      <c r="N145" s="18"/>
      <c r="O145" s="20">
        <f t="shared" ref="O145:O147" si="153">E145+G145+I145-F145-H145-J145</f>
        <v>10</v>
      </c>
      <c r="P145" s="21"/>
      <c r="Q145" s="22">
        <f>Y145+Y147+Z148</f>
        <v>88</v>
      </c>
      <c r="R145" s="17">
        <f>Z145+Z147+Y148</f>
        <v>56</v>
      </c>
      <c r="S145" s="23">
        <f t="shared" ref="S145:S147" si="154">Q145-R145</f>
        <v>32</v>
      </c>
      <c r="T145" s="62" t="s">
        <v>114</v>
      </c>
      <c r="U145" s="25" t="str">
        <f>C145</f>
        <v>AĞRI DAĞI TENİS KULÜBÜ</v>
      </c>
      <c r="V145" s="26" t="str">
        <f>C146</f>
        <v>AĞRI GENÇLİK HİZMETLERİ SPOR KULÜBÜ</v>
      </c>
      <c r="W145" s="27">
        <f t="shared" ref="W145:W149" si="155">AC145</f>
        <v>3</v>
      </c>
      <c r="X145" s="19">
        <f t="shared" ref="X145:X149" si="156">AD145</f>
        <v>0</v>
      </c>
      <c r="Y145" s="148">
        <f>VLOOKUP(A145,'Kadın Bireysel'!$B$4:$T$3000,14,FALSE)</f>
        <v>36</v>
      </c>
      <c r="Z145" s="148">
        <f>VLOOKUP(A145,'Kadın Bireysel'!$B$4:$T$3000,15,FALSE)</f>
        <v>15</v>
      </c>
      <c r="AA145" s="148">
        <f>VLOOKUP(A145,'Kadın Bireysel'!$B$4:$T$3000,16,FALSE)</f>
        <v>6</v>
      </c>
      <c r="AB145" s="148">
        <f>VLOOKUP(A145,'Kadın Bireysel'!$B$4:$T$3000,17,FALSE)</f>
        <v>0</v>
      </c>
      <c r="AC145" s="148">
        <f>VLOOKUP(A145,'Kadın Bireysel'!$B$4:$T$3000,18,FALSE)</f>
        <v>3</v>
      </c>
      <c r="AD145" s="148">
        <f>VLOOKUP(A145,'Kadın Bireysel'!$B$4:$T$3000,19,FALSE)</f>
        <v>0</v>
      </c>
      <c r="AF145" s="147">
        <f t="shared" ref="AF145:AF147" si="157">IF(E145&gt;F145,1,0)</f>
        <v>1</v>
      </c>
      <c r="AG145" s="147">
        <f t="shared" ref="AG145:AG147" si="158">IF(G145&gt;H145,1,0)</f>
        <v>1</v>
      </c>
      <c r="AH145" s="147">
        <f t="shared" ref="AH145:AH147" si="159">IF(I145&gt;J145,1,0)</f>
        <v>0</v>
      </c>
      <c r="AI145" s="147">
        <f t="shared" ref="AI145:AI147" si="160">IF(K145&gt;L145,1,0)</f>
        <v>0</v>
      </c>
      <c r="AJ145" s="147">
        <f t="shared" ref="AJ145:AJ147" si="161">IF(M145&gt;N145,1,0)</f>
        <v>0</v>
      </c>
    </row>
    <row r="146" spans="1:36" ht="15" x14ac:dyDescent="0.2">
      <c r="A146" s="13" t="str">
        <f t="shared" si="151"/>
        <v>AĞRI GENÇLİK SPOR KULÜBÜ DERNEĞİAĞRI GENÇLİK HİZMETLERİ SPOR KULÜBÜ</v>
      </c>
      <c r="B146" s="128">
        <v>3</v>
      </c>
      <c r="C146" s="14" t="s">
        <v>166</v>
      </c>
      <c r="D146" s="15">
        <f t="shared" si="152"/>
        <v>0</v>
      </c>
      <c r="E146" s="16">
        <f>AB145</f>
        <v>0</v>
      </c>
      <c r="F146" s="17">
        <f>AA145</f>
        <v>6</v>
      </c>
      <c r="G146" s="18">
        <f>AB146</f>
        <v>0</v>
      </c>
      <c r="H146" s="18">
        <f>AA146</f>
        <v>6</v>
      </c>
      <c r="I146" s="18">
        <f>AA149</f>
        <v>0</v>
      </c>
      <c r="J146" s="18">
        <f>AB149</f>
        <v>6</v>
      </c>
      <c r="K146" s="18"/>
      <c r="L146" s="18"/>
      <c r="M146" s="18"/>
      <c r="N146" s="18"/>
      <c r="O146" s="20">
        <f t="shared" si="153"/>
        <v>-18</v>
      </c>
      <c r="P146" s="21"/>
      <c r="Q146" s="22">
        <f>Z145+Z146+Y149</f>
        <v>34</v>
      </c>
      <c r="R146" s="17">
        <f>Y145+Y146+Z149</f>
        <v>109</v>
      </c>
      <c r="S146" s="23">
        <f t="shared" si="154"/>
        <v>-75</v>
      </c>
      <c r="T146" s="62" t="s">
        <v>118</v>
      </c>
      <c r="U146" s="25" t="str">
        <f>C144</f>
        <v>AĞRI GENÇLİK SPOR KULÜBÜ DERNEĞİ</v>
      </c>
      <c r="V146" s="26" t="str">
        <f>C146</f>
        <v>AĞRI GENÇLİK HİZMETLERİ SPOR KULÜBÜ</v>
      </c>
      <c r="W146" s="27">
        <f t="shared" si="155"/>
        <v>3</v>
      </c>
      <c r="X146" s="19">
        <f t="shared" si="156"/>
        <v>0</v>
      </c>
      <c r="Y146" s="148">
        <f>VLOOKUP(A146,'Kadın Bireysel'!$B$4:$T$3000,14,FALSE)</f>
        <v>37</v>
      </c>
      <c r="Z146" s="148">
        <f>VLOOKUP(A146,'Kadın Bireysel'!$B$4:$T$3000,15,FALSE)</f>
        <v>19</v>
      </c>
      <c r="AA146" s="148">
        <f>VLOOKUP(A146,'Kadın Bireysel'!$B$4:$T$3000,16,FALSE)</f>
        <v>6</v>
      </c>
      <c r="AB146" s="148">
        <f>VLOOKUP(A146,'Kadın Bireysel'!$B$4:$T$3000,17,FALSE)</f>
        <v>0</v>
      </c>
      <c r="AC146" s="148">
        <f>VLOOKUP(A146,'Kadın Bireysel'!$B$4:$T$3000,18,FALSE)</f>
        <v>3</v>
      </c>
      <c r="AD146" s="148">
        <f>VLOOKUP(A146,'Kadın Bireysel'!$B$4:$T$3000,19,FALSE)</f>
        <v>0</v>
      </c>
      <c r="AF146" s="147">
        <f t="shared" si="157"/>
        <v>0</v>
      </c>
      <c r="AG146" s="147">
        <f t="shared" si="158"/>
        <v>0</v>
      </c>
      <c r="AH146" s="147">
        <f t="shared" si="159"/>
        <v>0</v>
      </c>
      <c r="AI146" s="147">
        <f t="shared" si="160"/>
        <v>0</v>
      </c>
      <c r="AJ146" s="147">
        <f t="shared" si="161"/>
        <v>0</v>
      </c>
    </row>
    <row r="147" spans="1:36" ht="15" x14ac:dyDescent="0.2">
      <c r="A147" s="13" t="str">
        <f t="shared" si="151"/>
        <v>AĞRI DAĞI TENİS KULÜBÜAĞRI TENİS VE YÜZME SPOR KULÜBÜ</v>
      </c>
      <c r="B147" s="128">
        <v>4</v>
      </c>
      <c r="C147" s="14" t="s">
        <v>7</v>
      </c>
      <c r="D147" s="15">
        <f t="shared" si="152"/>
        <v>1</v>
      </c>
      <c r="E147" s="16">
        <f>AB144</f>
        <v>0</v>
      </c>
      <c r="F147" s="17">
        <f>AA144</f>
        <v>6</v>
      </c>
      <c r="G147" s="18">
        <f>AB147</f>
        <v>0</v>
      </c>
      <c r="H147" s="18">
        <f>AA147</f>
        <v>6</v>
      </c>
      <c r="I147" s="18">
        <f>AB149</f>
        <v>6</v>
      </c>
      <c r="J147" s="18">
        <f>AA149</f>
        <v>0</v>
      </c>
      <c r="K147" s="18"/>
      <c r="L147" s="18"/>
      <c r="M147" s="18"/>
      <c r="N147" s="18"/>
      <c r="O147" s="20">
        <f t="shared" si="153"/>
        <v>-6</v>
      </c>
      <c r="P147" s="21"/>
      <c r="Q147" s="22">
        <f>Z144+Z147+Z149</f>
        <v>57</v>
      </c>
      <c r="R147" s="17">
        <f>Y144+Y147+Y149</f>
        <v>72</v>
      </c>
      <c r="S147" s="23">
        <f t="shared" si="154"/>
        <v>-15</v>
      </c>
      <c r="T147" s="62" t="s">
        <v>126</v>
      </c>
      <c r="U147" s="25" t="str">
        <f>C145</f>
        <v>AĞRI DAĞI TENİS KULÜBÜ</v>
      </c>
      <c r="V147" s="26" t="str">
        <f>C147</f>
        <v>AĞRI TENİS VE YÜZME SPOR KULÜBÜ</v>
      </c>
      <c r="W147" s="27">
        <f t="shared" si="155"/>
        <v>3</v>
      </c>
      <c r="X147" s="19">
        <f t="shared" si="156"/>
        <v>0</v>
      </c>
      <c r="Y147" s="148">
        <f>VLOOKUP(A147,'Kadın Bireysel'!$B$4:$T$3000,14,FALSE)</f>
        <v>36</v>
      </c>
      <c r="Z147" s="148">
        <f>VLOOKUP(A147,'Kadın Bireysel'!$B$4:$T$3000,15,FALSE)</f>
        <v>8</v>
      </c>
      <c r="AA147" s="148">
        <f>VLOOKUP(A147,'Kadın Bireysel'!$B$4:$T$3000,16,FALSE)</f>
        <v>6</v>
      </c>
      <c r="AB147" s="148">
        <f>VLOOKUP(A147,'Kadın Bireysel'!$B$4:$T$3000,17,FALSE)</f>
        <v>0</v>
      </c>
      <c r="AC147" s="148">
        <f>VLOOKUP(A147,'Kadın Bireysel'!$B$4:$T$3000,18,FALSE)</f>
        <v>3</v>
      </c>
      <c r="AD147" s="148">
        <f>VLOOKUP(A147,'Kadın Bireysel'!$B$4:$T$3000,19,FALSE)</f>
        <v>0</v>
      </c>
      <c r="AF147" s="147">
        <f t="shared" si="157"/>
        <v>0</v>
      </c>
      <c r="AG147" s="147">
        <f t="shared" si="158"/>
        <v>0</v>
      </c>
      <c r="AH147" s="147">
        <f t="shared" si="159"/>
        <v>1</v>
      </c>
      <c r="AI147" s="147">
        <f t="shared" si="160"/>
        <v>0</v>
      </c>
      <c r="AJ147" s="147">
        <f t="shared" si="161"/>
        <v>0</v>
      </c>
    </row>
    <row r="148" spans="1:36" ht="15" x14ac:dyDescent="0.2">
      <c r="A148" s="13" t="str">
        <f t="shared" si="151"/>
        <v>AĞRI GENÇLİK SPOR KULÜBÜ DERNEĞİAĞRI DAĞI TENİS KULÜBÜ</v>
      </c>
      <c r="B148" s="128"/>
      <c r="C148" s="14"/>
      <c r="D148" s="15"/>
      <c r="E148" s="16"/>
      <c r="F148" s="17"/>
      <c r="G148" s="18"/>
      <c r="H148" s="18"/>
      <c r="I148" s="18"/>
      <c r="J148" s="18"/>
      <c r="K148" s="18"/>
      <c r="L148" s="18"/>
      <c r="M148" s="18"/>
      <c r="N148" s="18"/>
      <c r="O148" s="20"/>
      <c r="P148" s="31"/>
      <c r="Q148" s="22"/>
      <c r="R148" s="17"/>
      <c r="S148" s="23"/>
      <c r="T148" s="62" t="s">
        <v>121</v>
      </c>
      <c r="U148" s="25" t="str">
        <f>C144</f>
        <v>AĞRI GENÇLİK SPOR KULÜBÜ DERNEĞİ</v>
      </c>
      <c r="V148" s="26" t="str">
        <f>C145</f>
        <v>AĞRI DAĞI TENİS KULÜBÜ</v>
      </c>
      <c r="W148" s="27">
        <f t="shared" si="155"/>
        <v>2</v>
      </c>
      <c r="X148" s="19">
        <f t="shared" si="156"/>
        <v>1</v>
      </c>
      <c r="Y148" s="148">
        <f>VLOOKUP(A148,'Kadın Bireysel'!$B$4:$T$3000,14,FALSE)</f>
        <v>33</v>
      </c>
      <c r="Z148" s="148">
        <f>VLOOKUP(A148,'Kadın Bireysel'!$B$4:$T$3000,15,FALSE)</f>
        <v>16</v>
      </c>
      <c r="AA148" s="148">
        <f>VLOOKUP(A148,'Kadın Bireysel'!$B$4:$T$3000,16,FALSE)</f>
        <v>4</v>
      </c>
      <c r="AB148" s="148">
        <f>VLOOKUP(A148,'Kadın Bireysel'!$B$4:$T$3000,17,FALSE)</f>
        <v>2</v>
      </c>
      <c r="AC148" s="148">
        <f>VLOOKUP(A148,'Kadın Bireysel'!$B$4:$T$3000,18,FALSE)</f>
        <v>2</v>
      </c>
      <c r="AD148" s="148">
        <f>VLOOKUP(A148,'Kadın Bireysel'!$B$4:$T$3000,19,FALSE)</f>
        <v>1</v>
      </c>
    </row>
    <row r="149" spans="1:36" ht="15.75" thickBot="1" x14ac:dyDescent="0.25">
      <c r="A149" s="13" t="str">
        <f t="shared" si="151"/>
        <v>AĞRI GENÇLİK HİZMETLERİ SPOR KULÜBÜAĞRI TENİS VE YÜZME SPOR KULÜBÜ</v>
      </c>
      <c r="B149" s="132"/>
      <c r="C149" s="63"/>
      <c r="D149" s="64"/>
      <c r="E149" s="65"/>
      <c r="F149" s="66"/>
      <c r="G149" s="67"/>
      <c r="H149" s="67"/>
      <c r="I149" s="67"/>
      <c r="J149" s="67"/>
      <c r="K149" s="67"/>
      <c r="L149" s="67"/>
      <c r="M149" s="67"/>
      <c r="N149" s="67"/>
      <c r="O149" s="68"/>
      <c r="P149" s="69"/>
      <c r="Q149" s="70"/>
      <c r="R149" s="66"/>
      <c r="S149" s="71"/>
      <c r="T149" s="72" t="s">
        <v>111</v>
      </c>
      <c r="U149" s="73" t="str">
        <f>C146</f>
        <v>AĞRI GENÇLİK HİZMETLERİ SPOR KULÜBÜ</v>
      </c>
      <c r="V149" s="74" t="str">
        <f>C147</f>
        <v>AĞRI TENİS VE YÜZME SPOR KULÜBÜ</v>
      </c>
      <c r="W149" s="58">
        <f t="shared" si="155"/>
        <v>0</v>
      </c>
      <c r="X149" s="59">
        <f t="shared" si="156"/>
        <v>3</v>
      </c>
      <c r="Y149" s="148">
        <f>VLOOKUP(A149,'Kadın Bireysel'!$B$4:$T$3000,14,FALSE)</f>
        <v>0</v>
      </c>
      <c r="Z149" s="148">
        <f>VLOOKUP(A149,'Kadın Bireysel'!$B$4:$T$3000,15,FALSE)</f>
        <v>36</v>
      </c>
      <c r="AA149" s="148">
        <f>VLOOKUP(A149,'Kadın Bireysel'!$B$4:$T$3000,16,FALSE)</f>
        <v>0</v>
      </c>
      <c r="AB149" s="148">
        <f>VLOOKUP(A149,'Kadın Bireysel'!$B$4:$T$3000,17,FALSE)</f>
        <v>6</v>
      </c>
      <c r="AC149" s="148">
        <f>VLOOKUP(A149,'Kadın Bireysel'!$B$4:$T$3000,18,FALSE)</f>
        <v>0</v>
      </c>
      <c r="AD149" s="148">
        <f>VLOOKUP(A149,'Kadın Bireysel'!$B$4:$T$3000,19,FALSE)</f>
        <v>3</v>
      </c>
    </row>
    <row r="150" spans="1:36" ht="15" thickBot="1" x14ac:dyDescent="0.25">
      <c r="E150" s="13">
        <f>E149+E148+E147+E146+E145+E144+G149+G148+G147+G146+G145+G144+I149+I148+I147+I146+I145+I144+K149+K148+K147+K146+K145+K144+M149+M148+M147+M146+M145+M144</f>
        <v>36</v>
      </c>
      <c r="H150" s="13">
        <f>F149+F148+F147+F146+F145+F144+H149+H148+H147+H146+H145+H144+J149+J148+J147+J146+J145+J144+L149+L148+L147+L146+L145+L144+N149+N148+N147+N146+N145+N144</f>
        <v>36</v>
      </c>
      <c r="O150" s="13">
        <f>SUM(O144:O149)</f>
        <v>0</v>
      </c>
      <c r="Q150" s="13">
        <f>SUM(Q144:Q149)</f>
        <v>285</v>
      </c>
      <c r="R150" s="13">
        <f>SUM(R144:R149)</f>
        <v>285</v>
      </c>
      <c r="S150" s="13">
        <f>SUM(S144:S149)</f>
        <v>0</v>
      </c>
    </row>
    <row r="151" spans="1:36" ht="79.150000000000006" customHeight="1" thickTop="1" x14ac:dyDescent="0.2">
      <c r="B151" s="75" t="s">
        <v>57</v>
      </c>
      <c r="C151" s="6" t="s">
        <v>130</v>
      </c>
      <c r="D151" s="7" t="s">
        <v>98</v>
      </c>
      <c r="E151" s="8" t="s">
        <v>99</v>
      </c>
      <c r="F151" s="9" t="s">
        <v>100</v>
      </c>
      <c r="G151" s="8" t="s">
        <v>99</v>
      </c>
      <c r="H151" s="9" t="s">
        <v>100</v>
      </c>
      <c r="I151" s="8" t="s">
        <v>99</v>
      </c>
      <c r="J151" s="9" t="s">
        <v>100</v>
      </c>
      <c r="K151" s="8" t="s">
        <v>99</v>
      </c>
      <c r="L151" s="9" t="s">
        <v>100</v>
      </c>
      <c r="M151" s="8" t="s">
        <v>99</v>
      </c>
      <c r="N151" s="9" t="s">
        <v>100</v>
      </c>
      <c r="O151" s="61" t="s">
        <v>101</v>
      </c>
      <c r="P151" s="10" t="s">
        <v>102</v>
      </c>
      <c r="Q151" s="8" t="s">
        <v>103</v>
      </c>
      <c r="R151" s="9" t="s">
        <v>104</v>
      </c>
      <c r="S151" s="11" t="s">
        <v>105</v>
      </c>
      <c r="T151" s="12" t="s">
        <v>106</v>
      </c>
      <c r="U151" s="398" t="s">
        <v>107</v>
      </c>
      <c r="V151" s="399"/>
      <c r="W151" s="400" t="s">
        <v>108</v>
      </c>
      <c r="X151" s="401"/>
      <c r="Y151" s="144" t="s">
        <v>124</v>
      </c>
      <c r="Z151" s="145" t="s">
        <v>124</v>
      </c>
      <c r="AA151" s="145" t="s">
        <v>125</v>
      </c>
      <c r="AB151" s="145" t="s">
        <v>125</v>
      </c>
    </row>
    <row r="152" spans="1:36" ht="12.75" hidden="1" customHeight="1" x14ac:dyDescent="0.2">
      <c r="A152" s="13" t="str">
        <f t="shared" ref="A152:A157" si="162">U152&amp;V152</f>
        <v>BATMAN PETROL SPOR KULÜBÜBATMAN 19 MAYIS GENÇLİK SK</v>
      </c>
      <c r="B152" s="128">
        <v>1</v>
      </c>
      <c r="C152" s="185" t="s">
        <v>15</v>
      </c>
      <c r="D152" s="15">
        <f>SUM(AF152:AJ152)</f>
        <v>3</v>
      </c>
      <c r="E152" s="16">
        <f>AA152</f>
        <v>6</v>
      </c>
      <c r="F152" s="17">
        <f>AB152</f>
        <v>0</v>
      </c>
      <c r="G152" s="18">
        <f>AA154</f>
        <v>6</v>
      </c>
      <c r="H152" s="18">
        <f>AB154</f>
        <v>0</v>
      </c>
      <c r="I152" s="18">
        <f>AA156</f>
        <v>6</v>
      </c>
      <c r="J152" s="18">
        <f>AB156</f>
        <v>0</v>
      </c>
      <c r="K152" s="18"/>
      <c r="L152" s="18"/>
      <c r="M152" s="18"/>
      <c r="N152" s="18"/>
      <c r="O152" s="20">
        <f>E152+G152+I152-F152-H152-J152</f>
        <v>18</v>
      </c>
      <c r="P152" s="21"/>
      <c r="Q152" s="22">
        <f>Y152+Y154+Y156</f>
        <v>108</v>
      </c>
      <c r="R152" s="17">
        <f>Z152+Z154+Z156</f>
        <v>22</v>
      </c>
      <c r="S152" s="23">
        <f>Q152-R152</f>
        <v>86</v>
      </c>
      <c r="T152" s="62" t="s">
        <v>115</v>
      </c>
      <c r="U152" s="25" t="str">
        <f>C152</f>
        <v>BATMAN PETROL SPOR KULÜBÜ</v>
      </c>
      <c r="V152" s="26" t="str">
        <f>C155</f>
        <v>BATMAN 19 MAYIS GENÇLİK SK</v>
      </c>
      <c r="W152" s="27">
        <f>AC152</f>
        <v>3</v>
      </c>
      <c r="X152" s="19">
        <f>AD152</f>
        <v>0</v>
      </c>
      <c r="Y152" s="148">
        <f>VLOOKUP(A152,'Erkek Bireysel'!$B$4:$T$3001,14,FALSE)</f>
        <v>36</v>
      </c>
      <c r="Z152" s="148">
        <f>VLOOKUP(A152,'Erkek Bireysel'!$B$4:$T$3001,15,FALSE)</f>
        <v>1</v>
      </c>
      <c r="AA152" s="148">
        <f>VLOOKUP(A152,'Erkek Bireysel'!$B$4:$T$3001,16,FALSE)</f>
        <v>6</v>
      </c>
      <c r="AB152" s="148">
        <f>VLOOKUP(A152,'Erkek Bireysel'!$B$4:$T$3001,17,FALSE)</f>
        <v>0</v>
      </c>
      <c r="AC152" s="148">
        <f>VLOOKUP(A152,'Erkek Bireysel'!$B$4:$T$3001,18,FALSE)</f>
        <v>3</v>
      </c>
      <c r="AD152" s="148">
        <f>VLOOKUP(A152,'Erkek Bireysel'!$B$4:$T$3001,19,FALSE)</f>
        <v>0</v>
      </c>
      <c r="AF152" s="147">
        <f>IF(E152&gt;F152,1,0)</f>
        <v>1</v>
      </c>
      <c r="AG152" s="147">
        <f>IF(G152&gt;H152,1,0)</f>
        <v>1</v>
      </c>
      <c r="AH152" s="147">
        <f>IF(I152&gt;J152,1,0)</f>
        <v>1</v>
      </c>
      <c r="AI152" s="147">
        <f>IF(K152&gt;L152,1,0)</f>
        <v>0</v>
      </c>
      <c r="AJ152" s="147">
        <f>IF(M152&gt;N152,1,0)</f>
        <v>0</v>
      </c>
    </row>
    <row r="153" spans="1:36" ht="15" x14ac:dyDescent="0.2">
      <c r="A153" s="13" t="str">
        <f t="shared" si="162"/>
        <v>AİLE VE SOSYAL POLİTİKALAR1955 BATMAN BELEDİYE SPOR KULÜBÜ</v>
      </c>
      <c r="B153" s="128">
        <v>2</v>
      </c>
      <c r="C153" s="186" t="s">
        <v>245</v>
      </c>
      <c r="D153" s="15">
        <f t="shared" ref="D153:D155" si="163">SUM(AF153:AJ153)</f>
        <v>1</v>
      </c>
      <c r="E153" s="16">
        <f>AA153</f>
        <v>0</v>
      </c>
      <c r="F153" s="17">
        <f>AB153</f>
        <v>6</v>
      </c>
      <c r="G153" s="18">
        <f>AA155</f>
        <v>6</v>
      </c>
      <c r="H153" s="18">
        <f>AB155</f>
        <v>0</v>
      </c>
      <c r="I153" s="18">
        <f>AB156</f>
        <v>0</v>
      </c>
      <c r="J153" s="18">
        <f>AA156</f>
        <v>6</v>
      </c>
      <c r="K153" s="18"/>
      <c r="L153" s="18"/>
      <c r="M153" s="18"/>
      <c r="N153" s="18"/>
      <c r="O153" s="20">
        <f t="shared" ref="O153:O155" si="164">E153+G153+I153-F153-H153-J153</f>
        <v>-6</v>
      </c>
      <c r="P153" s="21"/>
      <c r="Q153" s="22">
        <f>Y153+Y155+Z156</f>
        <v>61</v>
      </c>
      <c r="R153" s="17">
        <f>Z153+Z155+Y156</f>
        <v>84</v>
      </c>
      <c r="S153" s="23">
        <f t="shared" ref="S153:S155" si="165">Q153-R153</f>
        <v>-23</v>
      </c>
      <c r="T153" s="62" t="s">
        <v>114</v>
      </c>
      <c r="U153" s="25" t="str">
        <f>C153</f>
        <v>AİLE VE SOSYAL POLİTİKALAR</v>
      </c>
      <c r="V153" s="26" t="str">
        <f>C154</f>
        <v>1955 BATMAN BELEDİYE SPOR KULÜBÜ</v>
      </c>
      <c r="W153" s="27">
        <f t="shared" ref="W153:W157" si="166">AC153</f>
        <v>0</v>
      </c>
      <c r="X153" s="19">
        <f t="shared" ref="X153:X157" si="167">AD153</f>
        <v>3</v>
      </c>
      <c r="Y153" s="148">
        <f>VLOOKUP(A153,'Erkek Bireysel'!$B$4:$T$3001,14,FALSE)</f>
        <v>13</v>
      </c>
      <c r="Z153" s="148">
        <f>VLOOKUP(A153,'Erkek Bireysel'!$B$4:$T$3001,15,FALSE)</f>
        <v>36</v>
      </c>
      <c r="AA153" s="148">
        <f>VLOOKUP(A153,'Erkek Bireysel'!$B$4:$T$3001,16,FALSE)</f>
        <v>0</v>
      </c>
      <c r="AB153" s="148">
        <f>VLOOKUP(A153,'Erkek Bireysel'!$B$4:$T$3001,17,FALSE)</f>
        <v>6</v>
      </c>
      <c r="AC153" s="148">
        <f>VLOOKUP(A153,'Erkek Bireysel'!$B$4:$T$3001,18,FALSE)</f>
        <v>0</v>
      </c>
      <c r="AD153" s="148">
        <f>VLOOKUP(A153,'Erkek Bireysel'!$B$4:$T$3001,19,FALSE)</f>
        <v>3</v>
      </c>
      <c r="AF153" s="147">
        <f t="shared" ref="AF153:AF155" si="168">IF(E153&gt;F153,1,0)</f>
        <v>0</v>
      </c>
      <c r="AG153" s="147">
        <f t="shared" ref="AG153:AG155" si="169">IF(G153&gt;H153,1,0)</f>
        <v>1</v>
      </c>
      <c r="AH153" s="147">
        <f t="shared" ref="AH153:AH155" si="170">IF(I153&gt;J153,1,0)</f>
        <v>0</v>
      </c>
      <c r="AI153" s="147">
        <f t="shared" ref="AI153:AI155" si="171">IF(K153&gt;L153,1,0)</f>
        <v>0</v>
      </c>
      <c r="AJ153" s="147">
        <f t="shared" ref="AJ153:AJ155" si="172">IF(M153&gt;N153,1,0)</f>
        <v>0</v>
      </c>
    </row>
    <row r="154" spans="1:36" ht="15" hidden="1" x14ac:dyDescent="0.2">
      <c r="A154" s="13" t="str">
        <f t="shared" si="162"/>
        <v>BATMAN PETROL SPOR KULÜBÜ1955 BATMAN BELEDİYE SPOR KULÜBÜ</v>
      </c>
      <c r="B154" s="128">
        <v>3</v>
      </c>
      <c r="C154" s="185" t="s">
        <v>0</v>
      </c>
      <c r="D154" s="15">
        <f t="shared" si="163"/>
        <v>1</v>
      </c>
      <c r="E154" s="16">
        <f>AB153</f>
        <v>6</v>
      </c>
      <c r="F154" s="17">
        <f>AA153</f>
        <v>0</v>
      </c>
      <c r="G154" s="18">
        <f>AB154</f>
        <v>0</v>
      </c>
      <c r="H154" s="18">
        <f>AA154</f>
        <v>6</v>
      </c>
      <c r="I154" s="18">
        <f>AA157</f>
        <v>1</v>
      </c>
      <c r="J154" s="18">
        <f>AB157</f>
        <v>6</v>
      </c>
      <c r="K154" s="18"/>
      <c r="L154" s="18"/>
      <c r="M154" s="18"/>
      <c r="N154" s="18"/>
      <c r="O154" s="20">
        <f t="shared" si="164"/>
        <v>-5</v>
      </c>
      <c r="P154" s="21"/>
      <c r="Q154" s="22">
        <f>Z153+Z154+Y157</f>
        <v>69</v>
      </c>
      <c r="R154" s="17">
        <f>Y153+Y154+Z157</f>
        <v>92</v>
      </c>
      <c r="S154" s="23">
        <f t="shared" si="165"/>
        <v>-23</v>
      </c>
      <c r="T154" s="62" t="s">
        <v>118</v>
      </c>
      <c r="U154" s="25" t="str">
        <f>C152</f>
        <v>BATMAN PETROL SPOR KULÜBÜ</v>
      </c>
      <c r="V154" s="26" t="str">
        <f>C154</f>
        <v>1955 BATMAN BELEDİYE SPOR KULÜBÜ</v>
      </c>
      <c r="W154" s="27">
        <f t="shared" si="166"/>
        <v>3</v>
      </c>
      <c r="X154" s="19">
        <f t="shared" si="167"/>
        <v>0</v>
      </c>
      <c r="Y154" s="148">
        <f>VLOOKUP(A154,'Erkek Bireysel'!$B$4:$T$3001,14,FALSE)</f>
        <v>36</v>
      </c>
      <c r="Z154" s="148">
        <f>VLOOKUP(A154,'Erkek Bireysel'!$B$4:$T$3001,15,FALSE)</f>
        <v>9</v>
      </c>
      <c r="AA154" s="148">
        <f>VLOOKUP(A154,'Erkek Bireysel'!$B$4:$T$3001,16,FALSE)</f>
        <v>6</v>
      </c>
      <c r="AB154" s="148">
        <f>VLOOKUP(A154,'Erkek Bireysel'!$B$4:$T$3001,17,FALSE)</f>
        <v>0</v>
      </c>
      <c r="AC154" s="148">
        <f>VLOOKUP(A154,'Erkek Bireysel'!$B$4:$T$3001,18,FALSE)</f>
        <v>3</v>
      </c>
      <c r="AD154" s="148">
        <f>VLOOKUP(A154,'Erkek Bireysel'!$B$4:$T$3001,19,FALSE)</f>
        <v>0</v>
      </c>
      <c r="AF154" s="147">
        <f t="shared" si="168"/>
        <v>1</v>
      </c>
      <c r="AG154" s="147">
        <f t="shared" si="169"/>
        <v>0</v>
      </c>
      <c r="AH154" s="147">
        <f t="shared" si="170"/>
        <v>0</v>
      </c>
      <c r="AI154" s="147">
        <f t="shared" si="171"/>
        <v>0</v>
      </c>
      <c r="AJ154" s="147">
        <f t="shared" si="172"/>
        <v>0</v>
      </c>
    </row>
    <row r="155" spans="1:36" ht="15" x14ac:dyDescent="0.2">
      <c r="A155" s="13" t="str">
        <f t="shared" si="162"/>
        <v>AİLE VE SOSYAL POLİTİKALARBATMAN 19 MAYIS GENÇLİK SK</v>
      </c>
      <c r="B155" s="128">
        <v>4</v>
      </c>
      <c r="C155" s="186" t="s">
        <v>246</v>
      </c>
      <c r="D155" s="15">
        <f t="shared" si="163"/>
        <v>1</v>
      </c>
      <c r="E155" s="16">
        <f>AB152</f>
        <v>0</v>
      </c>
      <c r="F155" s="17">
        <f>AA152</f>
        <v>6</v>
      </c>
      <c r="G155" s="18">
        <f>AB155</f>
        <v>0</v>
      </c>
      <c r="H155" s="18">
        <f>AA155</f>
        <v>6</v>
      </c>
      <c r="I155" s="18">
        <f>AB157</f>
        <v>6</v>
      </c>
      <c r="J155" s="18">
        <f>AA157</f>
        <v>1</v>
      </c>
      <c r="K155" s="18"/>
      <c r="L155" s="18"/>
      <c r="M155" s="18"/>
      <c r="N155" s="18"/>
      <c r="O155" s="20">
        <f t="shared" si="164"/>
        <v>-7</v>
      </c>
      <c r="P155" s="21"/>
      <c r="Q155" s="22">
        <f>Z152+Z155+Z157</f>
        <v>56</v>
      </c>
      <c r="R155" s="17">
        <f>Y152+Y155+Y157</f>
        <v>96</v>
      </c>
      <c r="S155" s="23">
        <f t="shared" si="165"/>
        <v>-40</v>
      </c>
      <c r="T155" s="62" t="s">
        <v>126</v>
      </c>
      <c r="U155" s="25" t="str">
        <f>C153</f>
        <v>AİLE VE SOSYAL POLİTİKALAR</v>
      </c>
      <c r="V155" s="26" t="str">
        <f>C155</f>
        <v>BATMAN 19 MAYIS GENÇLİK SK</v>
      </c>
      <c r="W155" s="27">
        <f t="shared" si="166"/>
        <v>3</v>
      </c>
      <c r="X155" s="19">
        <f t="shared" si="167"/>
        <v>0</v>
      </c>
      <c r="Y155" s="148">
        <f>VLOOKUP(A155,'Erkek Bireysel'!$B$4:$T$3001,14,FALSE)</f>
        <v>36</v>
      </c>
      <c r="Z155" s="148">
        <f>VLOOKUP(A155,'Erkek Bireysel'!$B$4:$T$3001,15,FALSE)</f>
        <v>12</v>
      </c>
      <c r="AA155" s="148">
        <f>VLOOKUP(A155,'Erkek Bireysel'!$B$4:$T$3001,16,FALSE)</f>
        <v>6</v>
      </c>
      <c r="AB155" s="148">
        <f>VLOOKUP(A155,'Erkek Bireysel'!$B$4:$T$3001,17,FALSE)</f>
        <v>0</v>
      </c>
      <c r="AC155" s="148">
        <f>VLOOKUP(A155,'Erkek Bireysel'!$B$4:$T$3001,18,FALSE)</f>
        <v>3</v>
      </c>
      <c r="AD155" s="148">
        <f>VLOOKUP(A155,'Erkek Bireysel'!$B$4:$T$3001,19,FALSE)</f>
        <v>0</v>
      </c>
      <c r="AF155" s="147">
        <f t="shared" si="168"/>
        <v>0</v>
      </c>
      <c r="AG155" s="147">
        <f t="shared" si="169"/>
        <v>0</v>
      </c>
      <c r="AH155" s="147">
        <f t="shared" si="170"/>
        <v>1</v>
      </c>
      <c r="AI155" s="147">
        <f t="shared" si="171"/>
        <v>0</v>
      </c>
      <c r="AJ155" s="147">
        <f t="shared" si="172"/>
        <v>0</v>
      </c>
    </row>
    <row r="156" spans="1:36" ht="15" hidden="1" x14ac:dyDescent="0.2">
      <c r="A156" s="13" t="str">
        <f t="shared" si="162"/>
        <v>BATMAN PETROL SPOR KULÜBÜAİLE VE SOSYAL POLİTİKALAR</v>
      </c>
      <c r="B156" s="128"/>
      <c r="C156" s="14"/>
      <c r="D156" s="15"/>
      <c r="E156" s="16"/>
      <c r="F156" s="17"/>
      <c r="G156" s="18"/>
      <c r="H156" s="18"/>
      <c r="I156" s="18"/>
      <c r="J156" s="18"/>
      <c r="K156" s="18"/>
      <c r="L156" s="18"/>
      <c r="M156" s="18"/>
      <c r="N156" s="18"/>
      <c r="O156" s="20"/>
      <c r="P156" s="31"/>
      <c r="Q156" s="22"/>
      <c r="R156" s="17"/>
      <c r="S156" s="23"/>
      <c r="T156" s="62" t="s">
        <v>121</v>
      </c>
      <c r="U156" s="25" t="str">
        <f>C152</f>
        <v>BATMAN PETROL SPOR KULÜBÜ</v>
      </c>
      <c r="V156" s="26" t="str">
        <f>C153</f>
        <v>AİLE VE SOSYAL POLİTİKALAR</v>
      </c>
      <c r="W156" s="27">
        <f t="shared" si="166"/>
        <v>3</v>
      </c>
      <c r="X156" s="19">
        <f t="shared" si="167"/>
        <v>0</v>
      </c>
      <c r="Y156" s="148">
        <f>VLOOKUP(A156,'Erkek Bireysel'!$B$4:$T$3001,14,FALSE)</f>
        <v>36</v>
      </c>
      <c r="Z156" s="148">
        <f>VLOOKUP(A156,'Erkek Bireysel'!$B$4:$T$3001,15,FALSE)</f>
        <v>12</v>
      </c>
      <c r="AA156" s="148">
        <f>VLOOKUP(A156,'Erkek Bireysel'!$B$4:$T$3001,16,FALSE)</f>
        <v>6</v>
      </c>
      <c r="AB156" s="148">
        <f>VLOOKUP(A156,'Erkek Bireysel'!$B$4:$T$3001,17,FALSE)</f>
        <v>0</v>
      </c>
      <c r="AC156" s="148">
        <f>VLOOKUP(A156,'Erkek Bireysel'!$B$4:$T$3001,18,FALSE)</f>
        <v>3</v>
      </c>
      <c r="AD156" s="148">
        <f>VLOOKUP(A156,'Erkek Bireysel'!$B$4:$T$3001,19,FALSE)</f>
        <v>0</v>
      </c>
    </row>
    <row r="157" spans="1:36" ht="15.75" thickBot="1" x14ac:dyDescent="0.25">
      <c r="A157" s="13" t="str">
        <f t="shared" si="162"/>
        <v>1955 BATMAN BELEDİYE SPOR KULÜBÜBATMAN 19 MAYIS GENÇLİK SK</v>
      </c>
      <c r="B157" s="132"/>
      <c r="C157" s="63"/>
      <c r="D157" s="64"/>
      <c r="E157" s="65"/>
      <c r="F157" s="66"/>
      <c r="G157" s="67"/>
      <c r="H157" s="67"/>
      <c r="I157" s="67"/>
      <c r="J157" s="67"/>
      <c r="K157" s="67"/>
      <c r="L157" s="67"/>
      <c r="M157" s="67"/>
      <c r="N157" s="67"/>
      <c r="O157" s="68"/>
      <c r="P157" s="69"/>
      <c r="Q157" s="70"/>
      <c r="R157" s="66"/>
      <c r="S157" s="71"/>
      <c r="T157" s="72" t="s">
        <v>111</v>
      </c>
      <c r="U157" s="73" t="str">
        <f>C154</f>
        <v>1955 BATMAN BELEDİYE SPOR KULÜBÜ</v>
      </c>
      <c r="V157" s="74" t="str">
        <f>C155</f>
        <v>BATMAN 19 MAYIS GENÇLİK SK</v>
      </c>
      <c r="W157" s="58">
        <f t="shared" si="166"/>
        <v>0</v>
      </c>
      <c r="X157" s="59">
        <f t="shared" si="167"/>
        <v>3</v>
      </c>
      <c r="Y157" s="148">
        <f>VLOOKUP(A157,'Erkek Bireysel'!$B$4:$T$3001,14,FALSE)</f>
        <v>24</v>
      </c>
      <c r="Z157" s="148">
        <f>VLOOKUP(A157,'Erkek Bireysel'!$B$4:$T$3001,15,FALSE)</f>
        <v>43</v>
      </c>
      <c r="AA157" s="148">
        <f>VLOOKUP(A157,'Erkek Bireysel'!$B$4:$T$3001,16,FALSE)</f>
        <v>1</v>
      </c>
      <c r="AB157" s="148">
        <f>VLOOKUP(A157,'Erkek Bireysel'!$B$4:$T$3001,17,FALSE)</f>
        <v>6</v>
      </c>
      <c r="AC157" s="148">
        <f>VLOOKUP(A157,'Erkek Bireysel'!$B$4:$T$3001,18,FALSE)</f>
        <v>0</v>
      </c>
      <c r="AD157" s="148">
        <f>VLOOKUP(A157,'Erkek Bireysel'!$B$4:$T$3001,19,FALSE)</f>
        <v>3</v>
      </c>
    </row>
    <row r="158" spans="1:36" ht="15" thickBot="1" x14ac:dyDescent="0.25"/>
    <row r="159" spans="1:36" ht="78" customHeight="1" thickTop="1" x14ac:dyDescent="0.2">
      <c r="B159" s="75" t="s">
        <v>244</v>
      </c>
      <c r="C159" s="6" t="s">
        <v>131</v>
      </c>
      <c r="D159" s="7" t="s">
        <v>98</v>
      </c>
      <c r="E159" s="8" t="s">
        <v>99</v>
      </c>
      <c r="F159" s="9" t="s">
        <v>100</v>
      </c>
      <c r="G159" s="8" t="s">
        <v>99</v>
      </c>
      <c r="H159" s="9" t="s">
        <v>100</v>
      </c>
      <c r="I159" s="8" t="s">
        <v>99</v>
      </c>
      <c r="J159" s="9" t="s">
        <v>100</v>
      </c>
      <c r="K159" s="8" t="s">
        <v>99</v>
      </c>
      <c r="L159" s="9" t="s">
        <v>100</v>
      </c>
      <c r="M159" s="8" t="s">
        <v>99</v>
      </c>
      <c r="N159" s="9" t="s">
        <v>100</v>
      </c>
      <c r="O159" s="61" t="s">
        <v>101</v>
      </c>
      <c r="P159" s="10" t="s">
        <v>102</v>
      </c>
      <c r="Q159" s="8" t="s">
        <v>103</v>
      </c>
      <c r="R159" s="9" t="s">
        <v>104</v>
      </c>
      <c r="S159" s="11" t="s">
        <v>105</v>
      </c>
      <c r="T159" s="12" t="s">
        <v>106</v>
      </c>
      <c r="U159" s="398" t="s">
        <v>107</v>
      </c>
      <c r="V159" s="399"/>
      <c r="W159" s="400" t="s">
        <v>108</v>
      </c>
      <c r="X159" s="401"/>
      <c r="Y159" s="144" t="s">
        <v>124</v>
      </c>
      <c r="Z159" s="145" t="s">
        <v>124</v>
      </c>
      <c r="AA159" s="145" t="s">
        <v>125</v>
      </c>
      <c r="AB159" s="145" t="s">
        <v>125</v>
      </c>
    </row>
    <row r="160" spans="1:36" ht="12.75" customHeight="1" x14ac:dyDescent="0.2">
      <c r="A160" s="13" t="str">
        <f t="shared" ref="A160:A165" si="173">U160&amp;V160</f>
        <v>BATMAN YURDUM GENÇLİK SPOR KULÜBÜBATMAN MEZOPOTAMYA GENÇLİK SK</v>
      </c>
      <c r="B160" s="128">
        <v>1</v>
      </c>
      <c r="C160" s="185" t="s">
        <v>168</v>
      </c>
      <c r="D160" s="15">
        <f>SUM(AF160:AJ160)</f>
        <v>3</v>
      </c>
      <c r="E160" s="16">
        <f>AA160</f>
        <v>6</v>
      </c>
      <c r="F160" s="17">
        <f>AB160</f>
        <v>0</v>
      </c>
      <c r="G160" s="18">
        <f>AA162</f>
        <v>6</v>
      </c>
      <c r="H160" s="18">
        <f>AB162</f>
        <v>0</v>
      </c>
      <c r="I160" s="18">
        <f>AA164</f>
        <v>6</v>
      </c>
      <c r="J160" s="18">
        <f>AB164</f>
        <v>0</v>
      </c>
      <c r="K160" s="18"/>
      <c r="L160" s="18"/>
      <c r="M160" s="18"/>
      <c r="N160" s="18"/>
      <c r="O160" s="20">
        <f>E160+G160+I160-F160-H160-J160</f>
        <v>18</v>
      </c>
      <c r="P160" s="21"/>
      <c r="Q160" s="22">
        <f>Y160+Y162+Y164</f>
        <v>108</v>
      </c>
      <c r="R160" s="17">
        <f>Z160+Z162+Z164</f>
        <v>31</v>
      </c>
      <c r="S160" s="23">
        <f>Q160-R160</f>
        <v>77</v>
      </c>
      <c r="T160" s="62" t="s">
        <v>115</v>
      </c>
      <c r="U160" s="25" t="str">
        <f>C160</f>
        <v>BATMAN YURDUM GENÇLİK SPOR KULÜBÜ</v>
      </c>
      <c r="V160" s="26" t="str">
        <f>C163</f>
        <v>BATMAN MEZOPOTAMYA GENÇLİK SK</v>
      </c>
      <c r="W160" s="27">
        <f>AC160</f>
        <v>3</v>
      </c>
      <c r="X160" s="19">
        <f>AD160</f>
        <v>0</v>
      </c>
      <c r="Y160" s="148">
        <f>VLOOKUP(A160,'Erkek Bireysel'!$B$4:$T$3001,14,FALSE)</f>
        <v>36</v>
      </c>
      <c r="Z160" s="148">
        <f>VLOOKUP(A160,'Erkek Bireysel'!$B$4:$T$3001,15,FALSE)</f>
        <v>9</v>
      </c>
      <c r="AA160" s="148">
        <f>VLOOKUP(A160,'Erkek Bireysel'!$B$4:$T$3001,16,FALSE)</f>
        <v>6</v>
      </c>
      <c r="AB160" s="148">
        <f>VLOOKUP(A160,'Erkek Bireysel'!$B$4:$T$3001,17,FALSE)</f>
        <v>0</v>
      </c>
      <c r="AC160" s="148">
        <f>VLOOKUP(A160,'Erkek Bireysel'!$B$4:$T$3001,18,FALSE)</f>
        <v>3</v>
      </c>
      <c r="AD160" s="148">
        <f>VLOOKUP(A160,'Erkek Bireysel'!$B$4:$T$3001,19,FALSE)</f>
        <v>0</v>
      </c>
      <c r="AF160" s="147">
        <f>IF(E160&gt;F160,1,0)</f>
        <v>1</v>
      </c>
      <c r="AG160" s="147">
        <f>IF(G160&gt;H160,1,0)</f>
        <v>1</v>
      </c>
      <c r="AH160" s="147">
        <f>IF(I160&gt;J160,1,0)</f>
        <v>1</v>
      </c>
      <c r="AI160" s="147">
        <f>IF(K160&gt;L160,1,0)</f>
        <v>0</v>
      </c>
      <c r="AJ160" s="147">
        <f>IF(M160&gt;N160,1,0)</f>
        <v>0</v>
      </c>
    </row>
    <row r="161" spans="1:36" ht="15" x14ac:dyDescent="0.2">
      <c r="A161" s="13" t="str">
        <f t="shared" si="173"/>
        <v>BATMAN BAŞAKŞEHİR SPOR KULÜBÜBATMAN GENÇLİK SPOR KULÜBÜ DERNEĞİ</v>
      </c>
      <c r="B161" s="128">
        <v>2</v>
      </c>
      <c r="C161" s="187" t="s">
        <v>169</v>
      </c>
      <c r="D161" s="15">
        <f t="shared" ref="D161:D163" si="174">SUM(AF161:AJ161)</f>
        <v>2</v>
      </c>
      <c r="E161" s="16">
        <f>AA161</f>
        <v>6</v>
      </c>
      <c r="F161" s="17">
        <f>AB161</f>
        <v>0</v>
      </c>
      <c r="G161" s="18">
        <f>AA163</f>
        <v>6</v>
      </c>
      <c r="H161" s="18">
        <f>AB163</f>
        <v>0</v>
      </c>
      <c r="I161" s="18">
        <f>AB164</f>
        <v>0</v>
      </c>
      <c r="J161" s="18">
        <f>AA164</f>
        <v>6</v>
      </c>
      <c r="K161" s="18"/>
      <c r="L161" s="18"/>
      <c r="M161" s="18"/>
      <c r="N161" s="18"/>
      <c r="O161" s="20">
        <f t="shared" ref="O161:O163" si="175">E161+G161+I161-F161-H161-J161</f>
        <v>6</v>
      </c>
      <c r="P161" s="21"/>
      <c r="Q161" s="22">
        <f>Y161+Y163+Z164</f>
        <v>85</v>
      </c>
      <c r="R161" s="17">
        <f>Z161+Z163+Y164</f>
        <v>60</v>
      </c>
      <c r="S161" s="23">
        <f t="shared" ref="S161:S163" si="176">Q161-R161</f>
        <v>25</v>
      </c>
      <c r="T161" s="62" t="s">
        <v>114</v>
      </c>
      <c r="U161" s="25" t="str">
        <f>C161</f>
        <v>BATMAN BAŞAKŞEHİR SPOR KULÜBÜ</v>
      </c>
      <c r="V161" s="26" t="str">
        <f>C162</f>
        <v>BATMAN GENÇLİK SPOR KULÜBÜ DERNEĞİ</v>
      </c>
      <c r="W161" s="27">
        <f t="shared" ref="W161:X165" si="177">AC161</f>
        <v>3</v>
      </c>
      <c r="X161" s="19">
        <f t="shared" si="177"/>
        <v>0</v>
      </c>
      <c r="Y161" s="148">
        <f>VLOOKUP(A161,'Erkek Bireysel'!$B$4:$T$3001,14,FALSE)</f>
        <v>36</v>
      </c>
      <c r="Z161" s="148">
        <f>VLOOKUP(A161,'Erkek Bireysel'!$B$4:$T$3001,15,FALSE)</f>
        <v>12</v>
      </c>
      <c r="AA161" s="148">
        <f>VLOOKUP(A161,'Erkek Bireysel'!$B$4:$T$3001,16,FALSE)</f>
        <v>6</v>
      </c>
      <c r="AB161" s="148">
        <f>VLOOKUP(A161,'Erkek Bireysel'!$B$4:$T$3001,17,FALSE)</f>
        <v>0</v>
      </c>
      <c r="AC161" s="148">
        <f>VLOOKUP(A161,'Erkek Bireysel'!$B$4:$T$3001,18,FALSE)</f>
        <v>3</v>
      </c>
      <c r="AD161" s="148">
        <f>VLOOKUP(A161,'Erkek Bireysel'!$B$4:$T$3001,19,FALSE)</f>
        <v>0</v>
      </c>
      <c r="AF161" s="147">
        <f t="shared" ref="AF161:AF163" si="178">IF(E161&gt;F161,1,0)</f>
        <v>1</v>
      </c>
      <c r="AG161" s="147">
        <f t="shared" ref="AG161:AG163" si="179">IF(G161&gt;H161,1,0)</f>
        <v>1</v>
      </c>
      <c r="AH161" s="147">
        <f t="shared" ref="AH161:AH163" si="180">IF(I161&gt;J161,1,0)</f>
        <v>0</v>
      </c>
      <c r="AI161" s="147">
        <f t="shared" ref="AI161:AI163" si="181">IF(K161&gt;L161,1,0)</f>
        <v>0</v>
      </c>
      <c r="AJ161" s="147">
        <f t="shared" ref="AJ161:AJ163" si="182">IF(M161&gt;N161,1,0)</f>
        <v>0</v>
      </c>
    </row>
    <row r="162" spans="1:36" ht="15" x14ac:dyDescent="0.2">
      <c r="A162" s="13" t="str">
        <f t="shared" si="173"/>
        <v>BATMAN YURDUM GENÇLİK SPOR KULÜBÜBATMAN GENÇLİK SPOR KULÜBÜ DERNEĞİ</v>
      </c>
      <c r="B162" s="128">
        <v>3</v>
      </c>
      <c r="C162" s="187" t="s">
        <v>14</v>
      </c>
      <c r="D162" s="15">
        <f t="shared" si="174"/>
        <v>0</v>
      </c>
      <c r="E162" s="16">
        <f>AB161</f>
        <v>0</v>
      </c>
      <c r="F162" s="17">
        <f>AA161</f>
        <v>6</v>
      </c>
      <c r="G162" s="18">
        <f>AB162</f>
        <v>0</v>
      </c>
      <c r="H162" s="18">
        <f>AA162</f>
        <v>6</v>
      </c>
      <c r="I162" s="18">
        <f>AA165</f>
        <v>0</v>
      </c>
      <c r="J162" s="18">
        <f>AB165</f>
        <v>6</v>
      </c>
      <c r="K162" s="18"/>
      <c r="L162" s="18"/>
      <c r="M162" s="18"/>
      <c r="N162" s="18"/>
      <c r="O162" s="20">
        <f t="shared" si="175"/>
        <v>-18</v>
      </c>
      <c r="P162" s="21"/>
      <c r="Q162" s="22">
        <f>Z161+Z162+Y165</f>
        <v>36</v>
      </c>
      <c r="R162" s="17">
        <f>Y161+Y162+Z165</f>
        <v>108</v>
      </c>
      <c r="S162" s="23">
        <f t="shared" si="176"/>
        <v>-72</v>
      </c>
      <c r="T162" s="62" t="s">
        <v>118</v>
      </c>
      <c r="U162" s="25" t="str">
        <f>C160</f>
        <v>BATMAN YURDUM GENÇLİK SPOR KULÜBÜ</v>
      </c>
      <c r="V162" s="26" t="str">
        <f>C162</f>
        <v>BATMAN GENÇLİK SPOR KULÜBÜ DERNEĞİ</v>
      </c>
      <c r="W162" s="27">
        <f t="shared" si="177"/>
        <v>3</v>
      </c>
      <c r="X162" s="19">
        <f t="shared" si="177"/>
        <v>0</v>
      </c>
      <c r="Y162" s="148">
        <f>VLOOKUP(A162,'Erkek Bireysel'!$B$4:$T$3001,14,FALSE)</f>
        <v>36</v>
      </c>
      <c r="Z162" s="148">
        <f>VLOOKUP(A162,'Erkek Bireysel'!$B$4:$T$3001,15,FALSE)</f>
        <v>9</v>
      </c>
      <c r="AA162" s="148">
        <f>VLOOKUP(A162,'Erkek Bireysel'!$B$4:$T$3001,16,FALSE)</f>
        <v>6</v>
      </c>
      <c r="AB162" s="148">
        <f>VLOOKUP(A162,'Erkek Bireysel'!$B$4:$T$3001,17,FALSE)</f>
        <v>0</v>
      </c>
      <c r="AC162" s="148">
        <f>VLOOKUP(A162,'Erkek Bireysel'!$B$4:$T$3001,18,FALSE)</f>
        <v>3</v>
      </c>
      <c r="AD162" s="148">
        <f>VLOOKUP(A162,'Erkek Bireysel'!$B$4:$T$3001,19,FALSE)</f>
        <v>0</v>
      </c>
      <c r="AF162" s="147">
        <f t="shared" si="178"/>
        <v>0</v>
      </c>
      <c r="AG162" s="147">
        <f t="shared" si="179"/>
        <v>0</v>
      </c>
      <c r="AH162" s="147">
        <f t="shared" si="180"/>
        <v>0</v>
      </c>
      <c r="AI162" s="147">
        <f t="shared" si="181"/>
        <v>0</v>
      </c>
      <c r="AJ162" s="147">
        <f t="shared" si="182"/>
        <v>0</v>
      </c>
    </row>
    <row r="163" spans="1:36" ht="15" x14ac:dyDescent="0.2">
      <c r="A163" s="13" t="str">
        <f t="shared" si="173"/>
        <v>BATMAN BAŞAKŞEHİR SPOR KULÜBÜBATMAN MEZOPOTAMYA GENÇLİK SK</v>
      </c>
      <c r="B163" s="128">
        <v>4</v>
      </c>
      <c r="C163" s="187" t="s">
        <v>247</v>
      </c>
      <c r="D163" s="15">
        <f t="shared" si="174"/>
        <v>1</v>
      </c>
      <c r="E163" s="16">
        <f>AB160</f>
        <v>0</v>
      </c>
      <c r="F163" s="17">
        <f>AA160</f>
        <v>6</v>
      </c>
      <c r="G163" s="18">
        <f>AB163</f>
        <v>0</v>
      </c>
      <c r="H163" s="18">
        <f>AA163</f>
        <v>6</v>
      </c>
      <c r="I163" s="18">
        <f>AB165</f>
        <v>6</v>
      </c>
      <c r="J163" s="18">
        <f>AA165</f>
        <v>0</v>
      </c>
      <c r="K163" s="18"/>
      <c r="L163" s="18"/>
      <c r="M163" s="18"/>
      <c r="N163" s="18"/>
      <c r="O163" s="20">
        <f t="shared" si="175"/>
        <v>-6</v>
      </c>
      <c r="P163" s="21"/>
      <c r="Q163" s="22">
        <f>Z160+Z163+Z165</f>
        <v>57</v>
      </c>
      <c r="R163" s="17">
        <f>Y160+Y163+Y165</f>
        <v>87</v>
      </c>
      <c r="S163" s="23">
        <f t="shared" si="176"/>
        <v>-30</v>
      </c>
      <c r="T163" s="62" t="s">
        <v>126</v>
      </c>
      <c r="U163" s="25" t="str">
        <f>C161</f>
        <v>BATMAN BAŞAKŞEHİR SPOR KULÜBÜ</v>
      </c>
      <c r="V163" s="26" t="str">
        <f>C163</f>
        <v>BATMAN MEZOPOTAMYA GENÇLİK SK</v>
      </c>
      <c r="W163" s="27">
        <f t="shared" si="177"/>
        <v>3</v>
      </c>
      <c r="X163" s="19">
        <f t="shared" si="177"/>
        <v>0</v>
      </c>
      <c r="Y163" s="148">
        <f>VLOOKUP(A163,'Erkek Bireysel'!$B$4:$T$3001,14,FALSE)</f>
        <v>36</v>
      </c>
      <c r="Z163" s="148">
        <f>VLOOKUP(A163,'Erkek Bireysel'!$B$4:$T$3001,15,FALSE)</f>
        <v>12</v>
      </c>
      <c r="AA163" s="148">
        <f>VLOOKUP(A163,'Erkek Bireysel'!$B$4:$T$3001,16,FALSE)</f>
        <v>6</v>
      </c>
      <c r="AB163" s="148">
        <f>VLOOKUP(A163,'Erkek Bireysel'!$B$4:$T$3001,17,FALSE)</f>
        <v>0</v>
      </c>
      <c r="AC163" s="148">
        <f>VLOOKUP(A163,'Erkek Bireysel'!$B$4:$T$3001,18,FALSE)</f>
        <v>3</v>
      </c>
      <c r="AD163" s="148">
        <f>VLOOKUP(A163,'Erkek Bireysel'!$B$4:$T$3001,19,FALSE)</f>
        <v>0</v>
      </c>
      <c r="AF163" s="147">
        <f t="shared" si="178"/>
        <v>0</v>
      </c>
      <c r="AG163" s="147">
        <f t="shared" si="179"/>
        <v>0</v>
      </c>
      <c r="AH163" s="147">
        <f t="shared" si="180"/>
        <v>1</v>
      </c>
      <c r="AI163" s="147">
        <f t="shared" si="181"/>
        <v>0</v>
      </c>
      <c r="AJ163" s="147">
        <f t="shared" si="182"/>
        <v>0</v>
      </c>
    </row>
    <row r="164" spans="1:36" ht="15" x14ac:dyDescent="0.2">
      <c r="A164" s="13" t="str">
        <f t="shared" si="173"/>
        <v>BATMAN YURDUM GENÇLİK SPOR KULÜBÜBATMAN BAŞAKŞEHİR SPOR KULÜBÜ</v>
      </c>
      <c r="B164" s="128"/>
      <c r="C164" s="14"/>
      <c r="D164" s="15"/>
      <c r="E164" s="16"/>
      <c r="F164" s="17"/>
      <c r="G164" s="18"/>
      <c r="H164" s="18"/>
      <c r="I164" s="18"/>
      <c r="J164" s="18"/>
      <c r="K164" s="18"/>
      <c r="L164" s="18"/>
      <c r="M164" s="18"/>
      <c r="N164" s="18"/>
      <c r="O164" s="20"/>
      <c r="P164" s="31"/>
      <c r="Q164" s="22"/>
      <c r="R164" s="17"/>
      <c r="S164" s="23"/>
      <c r="T164" s="62" t="s">
        <v>121</v>
      </c>
      <c r="U164" s="25" t="str">
        <f>C160</f>
        <v>BATMAN YURDUM GENÇLİK SPOR KULÜBÜ</v>
      </c>
      <c r="V164" s="26" t="str">
        <f>C161</f>
        <v>BATMAN BAŞAKŞEHİR SPOR KULÜBÜ</v>
      </c>
      <c r="W164" s="27">
        <f t="shared" si="177"/>
        <v>3</v>
      </c>
      <c r="X164" s="19">
        <f t="shared" si="177"/>
        <v>0</v>
      </c>
      <c r="Y164" s="148">
        <f>VLOOKUP(A164,'Erkek Bireysel'!$B$4:$T$3001,14,FALSE)</f>
        <v>36</v>
      </c>
      <c r="Z164" s="148">
        <f>VLOOKUP(A164,'Erkek Bireysel'!$B$4:$T$3001,15,FALSE)</f>
        <v>13</v>
      </c>
      <c r="AA164" s="148">
        <f>VLOOKUP(A164,'Erkek Bireysel'!$B$4:$T$3001,16,FALSE)</f>
        <v>6</v>
      </c>
      <c r="AB164" s="148">
        <f>VLOOKUP(A164,'Erkek Bireysel'!$B$4:$T$3001,17,FALSE)</f>
        <v>0</v>
      </c>
      <c r="AC164" s="148">
        <f>VLOOKUP(A164,'Erkek Bireysel'!$B$4:$T$3001,18,FALSE)</f>
        <v>3</v>
      </c>
      <c r="AD164" s="148">
        <f>VLOOKUP(A164,'Erkek Bireysel'!$B$4:$T$3001,19,FALSE)</f>
        <v>0</v>
      </c>
    </row>
    <row r="165" spans="1:36" ht="15.75" thickBot="1" x14ac:dyDescent="0.25">
      <c r="A165" s="13" t="str">
        <f t="shared" si="173"/>
        <v>BATMAN GENÇLİK SPOR KULÜBÜ DERNEĞİBATMAN MEZOPOTAMYA GENÇLİK SK</v>
      </c>
      <c r="B165" s="132"/>
      <c r="C165" s="63"/>
      <c r="D165" s="64"/>
      <c r="E165" s="65"/>
      <c r="F165" s="66"/>
      <c r="G165" s="67"/>
      <c r="H165" s="67"/>
      <c r="I165" s="67"/>
      <c r="J165" s="67"/>
      <c r="K165" s="67"/>
      <c r="L165" s="67"/>
      <c r="M165" s="67"/>
      <c r="N165" s="67"/>
      <c r="O165" s="68"/>
      <c r="P165" s="69"/>
      <c r="Q165" s="70"/>
      <c r="R165" s="66"/>
      <c r="S165" s="71"/>
      <c r="T165" s="72" t="s">
        <v>111</v>
      </c>
      <c r="U165" s="73" t="str">
        <f>C162</f>
        <v>BATMAN GENÇLİK SPOR KULÜBÜ DERNEĞİ</v>
      </c>
      <c r="V165" s="74" t="str">
        <f>C163</f>
        <v>BATMAN MEZOPOTAMYA GENÇLİK SK</v>
      </c>
      <c r="W165" s="58">
        <f t="shared" si="177"/>
        <v>0</v>
      </c>
      <c r="X165" s="59">
        <f t="shared" si="177"/>
        <v>3</v>
      </c>
      <c r="Y165" s="148">
        <f>VLOOKUP(A165,'Erkek Bireysel'!$B$4:$T$3001,14,FALSE)</f>
        <v>15</v>
      </c>
      <c r="Z165" s="148">
        <f>VLOOKUP(A165,'Erkek Bireysel'!$B$4:$T$3001,15,FALSE)</f>
        <v>36</v>
      </c>
      <c r="AA165" s="148">
        <f>VLOOKUP(A165,'Erkek Bireysel'!$B$4:$T$3001,16,FALSE)</f>
        <v>0</v>
      </c>
      <c r="AB165" s="148">
        <f>VLOOKUP(A165,'Erkek Bireysel'!$B$4:$T$3001,17,FALSE)</f>
        <v>6</v>
      </c>
      <c r="AC165" s="148">
        <f>VLOOKUP(A165,'Erkek Bireysel'!$B$4:$T$3001,18,FALSE)</f>
        <v>0</v>
      </c>
      <c r="AD165" s="148">
        <f>VLOOKUP(A165,'Erkek Bireysel'!$B$4:$T$3001,19,FALSE)</f>
        <v>3</v>
      </c>
    </row>
    <row r="166" spans="1:36" ht="15" thickBot="1" x14ac:dyDescent="0.25"/>
    <row r="167" spans="1:36" ht="82.9" customHeight="1" thickTop="1" x14ac:dyDescent="0.2">
      <c r="B167" s="75" t="s">
        <v>57</v>
      </c>
      <c r="C167" s="6" t="s">
        <v>128</v>
      </c>
      <c r="D167" s="7" t="s">
        <v>98</v>
      </c>
      <c r="E167" s="8" t="s">
        <v>99</v>
      </c>
      <c r="F167" s="9" t="s">
        <v>100</v>
      </c>
      <c r="G167" s="8" t="s">
        <v>99</v>
      </c>
      <c r="H167" s="9" t="s">
        <v>100</v>
      </c>
      <c r="I167" s="8" t="s">
        <v>99</v>
      </c>
      <c r="J167" s="9" t="s">
        <v>100</v>
      </c>
      <c r="K167" s="8" t="s">
        <v>99</v>
      </c>
      <c r="L167" s="9" t="s">
        <v>100</v>
      </c>
      <c r="M167" s="8" t="s">
        <v>99</v>
      </c>
      <c r="N167" s="9" t="s">
        <v>100</v>
      </c>
      <c r="O167" s="61" t="s">
        <v>101</v>
      </c>
      <c r="P167" s="10" t="s">
        <v>102</v>
      </c>
      <c r="Q167" s="8" t="s">
        <v>103</v>
      </c>
      <c r="R167" s="9" t="s">
        <v>104</v>
      </c>
      <c r="S167" s="11" t="s">
        <v>105</v>
      </c>
      <c r="T167" s="12" t="s">
        <v>106</v>
      </c>
      <c r="U167" s="398" t="s">
        <v>107</v>
      </c>
      <c r="V167" s="399"/>
      <c r="W167" s="400" t="s">
        <v>108</v>
      </c>
      <c r="X167" s="401"/>
      <c r="Y167" s="144" t="s">
        <v>124</v>
      </c>
      <c r="Z167" s="145" t="s">
        <v>124</v>
      </c>
      <c r="AA167" s="145" t="s">
        <v>125</v>
      </c>
      <c r="AB167" s="145" t="s">
        <v>125</v>
      </c>
    </row>
    <row r="168" spans="1:36" ht="12.75" customHeight="1" x14ac:dyDescent="0.2">
      <c r="A168" s="13" t="str">
        <f t="shared" ref="A168:A173" si="183">U168&amp;V168</f>
        <v>BATMAN PETROL SPOR KULÜBÜBATMAN MEZOPOTAMYA GENÇLİK SPOR KULÜBÜ</v>
      </c>
      <c r="B168" s="128">
        <v>1</v>
      </c>
      <c r="C168" s="14" t="s">
        <v>15</v>
      </c>
      <c r="D168" s="15">
        <f>SUM(AF168:AJ168)</f>
        <v>3</v>
      </c>
      <c r="E168" s="16">
        <f>AA168</f>
        <v>6</v>
      </c>
      <c r="F168" s="17">
        <f>AB168</f>
        <v>0</v>
      </c>
      <c r="G168" s="18">
        <f>AA170</f>
        <v>6</v>
      </c>
      <c r="H168" s="18">
        <f>AB170</f>
        <v>0</v>
      </c>
      <c r="I168" s="18">
        <f>AA172</f>
        <v>6</v>
      </c>
      <c r="J168" s="18">
        <f>AB172</f>
        <v>0</v>
      </c>
      <c r="K168" s="18"/>
      <c r="L168" s="18"/>
      <c r="M168" s="18"/>
      <c r="N168" s="18"/>
      <c r="O168" s="20">
        <f>E168+G168+I168-F168-H168-J168</f>
        <v>18</v>
      </c>
      <c r="P168" s="21"/>
      <c r="Q168" s="22">
        <f>Y168+Y170+Y172</f>
        <v>108</v>
      </c>
      <c r="R168" s="17">
        <f>Z168+Z170+Z172</f>
        <v>23</v>
      </c>
      <c r="S168" s="23">
        <f>Q168-R168</f>
        <v>85</v>
      </c>
      <c r="T168" s="62" t="s">
        <v>115</v>
      </c>
      <c r="U168" s="25" t="str">
        <f>C168</f>
        <v>BATMAN PETROL SPOR KULÜBÜ</v>
      </c>
      <c r="V168" s="26" t="str">
        <f>C171</f>
        <v>BATMAN MEZOPOTAMYA GENÇLİK SPOR KULÜBÜ</v>
      </c>
      <c r="W168" s="27">
        <f>AC168</f>
        <v>3</v>
      </c>
      <c r="X168" s="19">
        <f>AD168</f>
        <v>0</v>
      </c>
      <c r="Y168" s="148">
        <f>VLOOKUP(A168,'Kadın Bireysel'!$B$4:$T$3000,14,FALSE)</f>
        <v>36</v>
      </c>
      <c r="Z168" s="148">
        <f>VLOOKUP(A168,'Kadın Bireysel'!$B$4:$T$3000,15,FALSE)</f>
        <v>9</v>
      </c>
      <c r="AA168" s="148">
        <f>VLOOKUP(A168,'Kadın Bireysel'!$B$4:$T$3000,16,FALSE)</f>
        <v>6</v>
      </c>
      <c r="AB168" s="148">
        <f>VLOOKUP(A168,'Kadın Bireysel'!$B$4:$T$3000,17,FALSE)</f>
        <v>0</v>
      </c>
      <c r="AC168" s="148">
        <f>VLOOKUP(A168,'Kadın Bireysel'!$B$4:$T$3000,18,FALSE)</f>
        <v>3</v>
      </c>
      <c r="AD168" s="148">
        <f>VLOOKUP(A168,'Kadın Bireysel'!$B$4:$T$3000,19,FALSE)</f>
        <v>0</v>
      </c>
      <c r="AF168" s="147">
        <f>IF(E168&gt;F168,1,0)</f>
        <v>1</v>
      </c>
      <c r="AG168" s="147">
        <f>IF(G168&gt;H168,1,0)</f>
        <v>1</v>
      </c>
      <c r="AH168" s="147">
        <f>IF(I168&gt;J168,1,0)</f>
        <v>1</v>
      </c>
      <c r="AI168" s="147">
        <f>IF(K168&gt;L168,1,0)</f>
        <v>0</v>
      </c>
      <c r="AJ168" s="147">
        <f>IF(M168&gt;N168,1,0)</f>
        <v>0</v>
      </c>
    </row>
    <row r="169" spans="1:36" ht="15" x14ac:dyDescent="0.2">
      <c r="A169" s="13" t="str">
        <f t="shared" si="183"/>
        <v>AİLE VE SOSYAL POLİTİKALAR GENÇLİK SPOR DEBATMAN BAŞAKŞEHİR SPOR KULÜBÜ</v>
      </c>
      <c r="B169" s="128">
        <v>2</v>
      </c>
      <c r="C169" s="14" t="s">
        <v>8</v>
      </c>
      <c r="D169" s="15">
        <f t="shared" ref="D169:D171" si="184">SUM(AF169:AJ169)</f>
        <v>0</v>
      </c>
      <c r="E169" s="16">
        <f>AA169</f>
        <v>0</v>
      </c>
      <c r="F169" s="17">
        <f>AB169</f>
        <v>6</v>
      </c>
      <c r="G169" s="18">
        <f>AA171</f>
        <v>0</v>
      </c>
      <c r="H169" s="18">
        <f>AB171</f>
        <v>6</v>
      </c>
      <c r="I169" s="18">
        <f>AB172</f>
        <v>0</v>
      </c>
      <c r="J169" s="18">
        <f>AA172</f>
        <v>6</v>
      </c>
      <c r="K169" s="18"/>
      <c r="L169" s="18"/>
      <c r="M169" s="18"/>
      <c r="N169" s="18"/>
      <c r="O169" s="20">
        <f t="shared" ref="O169:O171" si="185">E169+G169+I169-F169-H169-J169</f>
        <v>-18</v>
      </c>
      <c r="P169" s="21"/>
      <c r="Q169" s="22">
        <f>Y169+Y171+Z172</f>
        <v>29</v>
      </c>
      <c r="R169" s="17">
        <f>Z169+Z171+Y172</f>
        <v>108</v>
      </c>
      <c r="S169" s="23">
        <f t="shared" ref="S169:S171" si="186">Q169-R169</f>
        <v>-79</v>
      </c>
      <c r="T169" s="62" t="s">
        <v>114</v>
      </c>
      <c r="U169" s="25" t="str">
        <f>C169</f>
        <v>AİLE VE SOSYAL POLİTİKALAR GENÇLİK SPOR DE</v>
      </c>
      <c r="V169" s="26" t="str">
        <f>C170</f>
        <v>BATMAN BAŞAKŞEHİR SPOR KULÜBÜ</v>
      </c>
      <c r="W169" s="27">
        <f t="shared" ref="W169:X173" si="187">AC169</f>
        <v>0</v>
      </c>
      <c r="X169" s="19">
        <f t="shared" si="187"/>
        <v>3</v>
      </c>
      <c r="Y169" s="148">
        <f>VLOOKUP(A169,'Kadın Bireysel'!$B$4:$T$3000,14,FALSE)</f>
        <v>12</v>
      </c>
      <c r="Z169" s="148">
        <f>VLOOKUP(A169,'Kadın Bireysel'!$B$4:$T$3000,15,FALSE)</f>
        <v>36</v>
      </c>
      <c r="AA169" s="148">
        <f>VLOOKUP(A169,'Kadın Bireysel'!$B$4:$T$3000,16,FALSE)</f>
        <v>0</v>
      </c>
      <c r="AB169" s="148">
        <f>VLOOKUP(A169,'Kadın Bireysel'!$B$4:$T$3000,17,FALSE)</f>
        <v>6</v>
      </c>
      <c r="AC169" s="148">
        <f>VLOOKUP(A169,'Kadın Bireysel'!$B$4:$T$3000,18,FALSE)</f>
        <v>0</v>
      </c>
      <c r="AD169" s="148">
        <f>VLOOKUP(A169,'Kadın Bireysel'!$B$4:$T$3000,19,FALSE)</f>
        <v>3</v>
      </c>
      <c r="AF169" s="147">
        <f t="shared" ref="AF169:AF171" si="188">IF(E169&gt;F169,1,0)</f>
        <v>0</v>
      </c>
      <c r="AG169" s="147">
        <f t="shared" ref="AG169:AG171" si="189">IF(G169&gt;H169,1,0)</f>
        <v>0</v>
      </c>
      <c r="AH169" s="147">
        <f t="shared" ref="AH169:AH171" si="190">IF(I169&gt;J169,1,0)</f>
        <v>0</v>
      </c>
      <c r="AI169" s="147">
        <f t="shared" ref="AI169:AI171" si="191">IF(K169&gt;L169,1,0)</f>
        <v>0</v>
      </c>
      <c r="AJ169" s="147">
        <f t="shared" ref="AJ169:AJ171" si="192">IF(M169&gt;N169,1,0)</f>
        <v>0</v>
      </c>
    </row>
    <row r="170" spans="1:36" ht="15" x14ac:dyDescent="0.2">
      <c r="A170" s="13" t="str">
        <f t="shared" si="183"/>
        <v>BATMAN PETROL SPOR KULÜBÜBATMAN BAŞAKŞEHİR SPOR KULÜBÜ</v>
      </c>
      <c r="B170" s="128">
        <v>3</v>
      </c>
      <c r="C170" s="14" t="s">
        <v>169</v>
      </c>
      <c r="D170" s="15">
        <f t="shared" si="184"/>
        <v>2</v>
      </c>
      <c r="E170" s="16">
        <f>AB169</f>
        <v>6</v>
      </c>
      <c r="F170" s="17">
        <f>AA169</f>
        <v>0</v>
      </c>
      <c r="G170" s="18">
        <f>AB170</f>
        <v>0</v>
      </c>
      <c r="H170" s="18">
        <f>AA170</f>
        <v>6</v>
      </c>
      <c r="I170" s="18">
        <f>AA173</f>
        <v>6</v>
      </c>
      <c r="J170" s="18">
        <f>AB173</f>
        <v>0</v>
      </c>
      <c r="K170" s="18"/>
      <c r="L170" s="18"/>
      <c r="M170" s="18"/>
      <c r="N170" s="18"/>
      <c r="O170" s="20">
        <f t="shared" si="185"/>
        <v>6</v>
      </c>
      <c r="P170" s="21"/>
      <c r="Q170" s="22">
        <f>Z169+Z170+Y173</f>
        <v>77</v>
      </c>
      <c r="R170" s="17">
        <f>Y169+Y170+Z173</f>
        <v>61</v>
      </c>
      <c r="S170" s="23">
        <f t="shared" si="186"/>
        <v>16</v>
      </c>
      <c r="T170" s="62" t="s">
        <v>118</v>
      </c>
      <c r="U170" s="25" t="str">
        <f>C168</f>
        <v>BATMAN PETROL SPOR KULÜBÜ</v>
      </c>
      <c r="V170" s="26" t="str">
        <f>C170</f>
        <v>BATMAN BAŞAKŞEHİR SPOR KULÜBÜ</v>
      </c>
      <c r="W170" s="27">
        <f t="shared" si="187"/>
        <v>3</v>
      </c>
      <c r="X170" s="19">
        <f t="shared" si="187"/>
        <v>0</v>
      </c>
      <c r="Y170" s="148">
        <f>VLOOKUP(A170,'Kadın Bireysel'!$B$4:$T$3000,14,FALSE)</f>
        <v>36</v>
      </c>
      <c r="Z170" s="148">
        <f>VLOOKUP(A170,'Kadın Bireysel'!$B$4:$T$3000,15,FALSE)</f>
        <v>5</v>
      </c>
      <c r="AA170" s="148">
        <f>VLOOKUP(A170,'Kadın Bireysel'!$B$4:$T$3000,16,FALSE)</f>
        <v>6</v>
      </c>
      <c r="AB170" s="148">
        <f>VLOOKUP(A170,'Kadın Bireysel'!$B$4:$T$3000,17,FALSE)</f>
        <v>0</v>
      </c>
      <c r="AC170" s="148">
        <f>VLOOKUP(A170,'Kadın Bireysel'!$B$4:$T$3000,18,FALSE)</f>
        <v>3</v>
      </c>
      <c r="AD170" s="148">
        <f>VLOOKUP(A170,'Kadın Bireysel'!$B$4:$T$3000,19,FALSE)</f>
        <v>0</v>
      </c>
      <c r="AF170" s="147">
        <f t="shared" si="188"/>
        <v>1</v>
      </c>
      <c r="AG170" s="147">
        <f t="shared" si="189"/>
        <v>0</v>
      </c>
      <c r="AH170" s="147">
        <f t="shared" si="190"/>
        <v>1</v>
      </c>
      <c r="AI170" s="147">
        <f t="shared" si="191"/>
        <v>0</v>
      </c>
      <c r="AJ170" s="147">
        <f t="shared" si="192"/>
        <v>0</v>
      </c>
    </row>
    <row r="171" spans="1:36" ht="15" x14ac:dyDescent="0.2">
      <c r="A171" s="13" t="str">
        <f t="shared" si="183"/>
        <v>AİLE VE SOSYAL POLİTİKALAR GENÇLİK SPOR DEBATMAN MEZOPOTAMYA GENÇLİK SPOR KULÜBÜ</v>
      </c>
      <c r="B171" s="128">
        <v>4</v>
      </c>
      <c r="C171" s="14" t="s">
        <v>225</v>
      </c>
      <c r="D171" s="15">
        <f t="shared" si="184"/>
        <v>1</v>
      </c>
      <c r="E171" s="16">
        <f>AB168</f>
        <v>0</v>
      </c>
      <c r="F171" s="17">
        <f>AA168</f>
        <v>6</v>
      </c>
      <c r="G171" s="18">
        <f>AB171</f>
        <v>6</v>
      </c>
      <c r="H171" s="18">
        <f>AA171</f>
        <v>0</v>
      </c>
      <c r="I171" s="18">
        <f>AB173</f>
        <v>0</v>
      </c>
      <c r="J171" s="18">
        <f>AA173</f>
        <v>6</v>
      </c>
      <c r="K171" s="18"/>
      <c r="L171" s="18"/>
      <c r="M171" s="18"/>
      <c r="N171" s="18"/>
      <c r="O171" s="20">
        <f t="shared" si="185"/>
        <v>-6</v>
      </c>
      <c r="P171" s="21"/>
      <c r="Q171" s="22">
        <f>Z168+Z171+Z173</f>
        <v>58</v>
      </c>
      <c r="R171" s="17">
        <f>Y168+Y171+Y173</f>
        <v>80</v>
      </c>
      <c r="S171" s="23">
        <f t="shared" si="186"/>
        <v>-22</v>
      </c>
      <c r="T171" s="62" t="s">
        <v>126</v>
      </c>
      <c r="U171" s="25" t="str">
        <f>C169</f>
        <v>AİLE VE SOSYAL POLİTİKALAR GENÇLİK SPOR DE</v>
      </c>
      <c r="V171" s="26" t="str">
        <f>C171</f>
        <v>BATMAN MEZOPOTAMYA GENÇLİK SPOR KULÜBÜ</v>
      </c>
      <c r="W171" s="27">
        <f t="shared" si="187"/>
        <v>0</v>
      </c>
      <c r="X171" s="19">
        <f t="shared" si="187"/>
        <v>3</v>
      </c>
      <c r="Y171" s="148">
        <f>VLOOKUP(A171,'Kadın Bireysel'!$B$4:$T$3000,14,FALSE)</f>
        <v>8</v>
      </c>
      <c r="Z171" s="148">
        <f>VLOOKUP(A171,'Kadın Bireysel'!$B$4:$T$3000,15,FALSE)</f>
        <v>36</v>
      </c>
      <c r="AA171" s="148">
        <f>VLOOKUP(A171,'Kadın Bireysel'!$B$4:$T$3000,16,FALSE)</f>
        <v>0</v>
      </c>
      <c r="AB171" s="148">
        <f>VLOOKUP(A171,'Kadın Bireysel'!$B$4:$T$3000,17,FALSE)</f>
        <v>6</v>
      </c>
      <c r="AC171" s="148">
        <f>VLOOKUP(A171,'Kadın Bireysel'!$B$4:$T$3000,18,FALSE)</f>
        <v>0</v>
      </c>
      <c r="AD171" s="148">
        <f>VLOOKUP(A171,'Kadın Bireysel'!$B$4:$T$3000,19,FALSE)</f>
        <v>3</v>
      </c>
      <c r="AF171" s="147">
        <f t="shared" si="188"/>
        <v>0</v>
      </c>
      <c r="AG171" s="147">
        <f t="shared" si="189"/>
        <v>1</v>
      </c>
      <c r="AH171" s="147">
        <f t="shared" si="190"/>
        <v>0</v>
      </c>
      <c r="AI171" s="147">
        <f t="shared" si="191"/>
        <v>0</v>
      </c>
      <c r="AJ171" s="147">
        <f t="shared" si="192"/>
        <v>0</v>
      </c>
    </row>
    <row r="172" spans="1:36" ht="15" x14ac:dyDescent="0.2">
      <c r="A172" s="13" t="str">
        <f t="shared" si="183"/>
        <v>BATMAN PETROL SPOR KULÜBÜAİLE VE SOSYAL POLİTİKALAR GENÇLİK SPOR DE</v>
      </c>
      <c r="B172" s="128"/>
      <c r="C172" s="14"/>
      <c r="D172" s="15"/>
      <c r="E172" s="16"/>
      <c r="F172" s="17"/>
      <c r="G172" s="18"/>
      <c r="H172" s="18"/>
      <c r="I172" s="18"/>
      <c r="J172" s="18"/>
      <c r="K172" s="18"/>
      <c r="L172" s="18"/>
      <c r="M172" s="18"/>
      <c r="N172" s="18"/>
      <c r="O172" s="20"/>
      <c r="P172" s="31"/>
      <c r="Q172" s="22"/>
      <c r="R172" s="17"/>
      <c r="S172" s="23"/>
      <c r="T172" s="62" t="s">
        <v>121</v>
      </c>
      <c r="U172" s="25" t="str">
        <f>C168</f>
        <v>BATMAN PETROL SPOR KULÜBÜ</v>
      </c>
      <c r="V172" s="26" t="str">
        <f>C169</f>
        <v>AİLE VE SOSYAL POLİTİKALAR GENÇLİK SPOR DE</v>
      </c>
      <c r="W172" s="27">
        <f t="shared" si="187"/>
        <v>3</v>
      </c>
      <c r="X172" s="19">
        <f t="shared" si="187"/>
        <v>0</v>
      </c>
      <c r="Y172" s="148">
        <f>VLOOKUP(A172,'Kadın Bireysel'!$B$4:$T$3000,14,FALSE)</f>
        <v>36</v>
      </c>
      <c r="Z172" s="148">
        <f>VLOOKUP(A172,'Kadın Bireysel'!$B$4:$T$3000,15,FALSE)</f>
        <v>9</v>
      </c>
      <c r="AA172" s="148">
        <f>VLOOKUP(A172,'Kadın Bireysel'!$B$4:$T$3000,16,FALSE)</f>
        <v>6</v>
      </c>
      <c r="AB172" s="148">
        <f>VLOOKUP(A172,'Kadın Bireysel'!$B$4:$T$3000,17,FALSE)</f>
        <v>0</v>
      </c>
      <c r="AC172" s="148">
        <f>VLOOKUP(A172,'Kadın Bireysel'!$B$4:$T$3000,18,FALSE)</f>
        <v>3</v>
      </c>
      <c r="AD172" s="148">
        <f>VLOOKUP(A172,'Kadın Bireysel'!$B$4:$T$3000,19,FALSE)</f>
        <v>0</v>
      </c>
    </row>
    <row r="173" spans="1:36" ht="15.75" thickBot="1" x14ac:dyDescent="0.25">
      <c r="A173" s="13" t="str">
        <f t="shared" si="183"/>
        <v>BATMAN BAŞAKŞEHİR SPOR KULÜBÜBATMAN MEZOPOTAMYA GENÇLİK SPOR KULÜBÜ</v>
      </c>
      <c r="B173" s="132"/>
      <c r="C173" s="63"/>
      <c r="D173" s="64"/>
      <c r="E173" s="65"/>
      <c r="F173" s="66"/>
      <c r="G173" s="67"/>
      <c r="H173" s="67"/>
      <c r="I173" s="67"/>
      <c r="J173" s="67"/>
      <c r="K173" s="67"/>
      <c r="L173" s="67"/>
      <c r="M173" s="67"/>
      <c r="N173" s="67"/>
      <c r="O173" s="68"/>
      <c r="P173" s="69"/>
      <c r="Q173" s="70"/>
      <c r="R173" s="66"/>
      <c r="S173" s="71"/>
      <c r="T173" s="72" t="s">
        <v>111</v>
      </c>
      <c r="U173" s="73" t="str">
        <f>C170</f>
        <v>BATMAN BAŞAKŞEHİR SPOR KULÜBÜ</v>
      </c>
      <c r="V173" s="74" t="str">
        <f>C171</f>
        <v>BATMAN MEZOPOTAMYA GENÇLİK SPOR KULÜBÜ</v>
      </c>
      <c r="W173" s="58">
        <f t="shared" si="187"/>
        <v>3</v>
      </c>
      <c r="X173" s="59">
        <f t="shared" si="187"/>
        <v>0</v>
      </c>
      <c r="Y173" s="148">
        <f>VLOOKUP(A173,'Kadın Bireysel'!$B$4:$T$3000,14,FALSE)</f>
        <v>36</v>
      </c>
      <c r="Z173" s="148">
        <f>VLOOKUP(A173,'Kadın Bireysel'!$B$4:$T$3000,15,FALSE)</f>
        <v>13</v>
      </c>
      <c r="AA173" s="148">
        <f>VLOOKUP(A173,'Kadın Bireysel'!$B$4:$T$3000,16,FALSE)</f>
        <v>6</v>
      </c>
      <c r="AB173" s="148">
        <f>VLOOKUP(A173,'Kadın Bireysel'!$B$4:$T$3000,17,FALSE)</f>
        <v>0</v>
      </c>
      <c r="AC173" s="148">
        <f>VLOOKUP(A173,'Kadın Bireysel'!$B$4:$T$3000,18,FALSE)</f>
        <v>3</v>
      </c>
      <c r="AD173" s="148">
        <f>VLOOKUP(A173,'Kadın Bireysel'!$B$4:$T$3000,19,FALSE)</f>
        <v>0</v>
      </c>
    </row>
    <row r="174" spans="1:36" ht="15" thickBot="1" x14ac:dyDescent="0.25"/>
    <row r="175" spans="1:36" ht="82.9" customHeight="1" thickTop="1" x14ac:dyDescent="0.2">
      <c r="B175" s="75" t="s">
        <v>244</v>
      </c>
      <c r="C175" s="6" t="s">
        <v>129</v>
      </c>
      <c r="D175" s="7" t="s">
        <v>98</v>
      </c>
      <c r="E175" s="8" t="s">
        <v>99</v>
      </c>
      <c r="F175" s="9" t="s">
        <v>100</v>
      </c>
      <c r="G175" s="8" t="s">
        <v>99</v>
      </c>
      <c r="H175" s="9" t="s">
        <v>100</v>
      </c>
      <c r="I175" s="8" t="s">
        <v>99</v>
      </c>
      <c r="J175" s="9" t="s">
        <v>100</v>
      </c>
      <c r="K175" s="8" t="s">
        <v>99</v>
      </c>
      <c r="L175" s="9" t="s">
        <v>100</v>
      </c>
      <c r="M175" s="8" t="s">
        <v>99</v>
      </c>
      <c r="N175" s="9" t="s">
        <v>100</v>
      </c>
      <c r="O175" s="61" t="s">
        <v>101</v>
      </c>
      <c r="P175" s="10" t="s">
        <v>102</v>
      </c>
      <c r="Q175" s="8" t="s">
        <v>103</v>
      </c>
      <c r="R175" s="9" t="s">
        <v>104</v>
      </c>
      <c r="S175" s="11" t="s">
        <v>105</v>
      </c>
      <c r="T175" s="12" t="s">
        <v>106</v>
      </c>
      <c r="U175" s="398" t="s">
        <v>107</v>
      </c>
      <c r="V175" s="399"/>
      <c r="W175" s="400" t="s">
        <v>108</v>
      </c>
      <c r="X175" s="401"/>
      <c r="Y175" s="144" t="s">
        <v>124</v>
      </c>
      <c r="Z175" s="145" t="s">
        <v>124</v>
      </c>
      <c r="AA175" s="145" t="s">
        <v>125</v>
      </c>
      <c r="AB175" s="145" t="s">
        <v>125</v>
      </c>
    </row>
    <row r="176" spans="1:36" ht="12.75" customHeight="1" x14ac:dyDescent="0.2">
      <c r="A176" s="13" t="str">
        <f t="shared" ref="A176:A181" si="193">U176&amp;V176</f>
        <v>1955 BATMAN BELEDİYE SPOR KULÜBÜBATMAN YURDUM GENÇLİK SPOR KULÜBÜ</v>
      </c>
      <c r="B176" s="128">
        <v>1</v>
      </c>
      <c r="C176" s="14" t="s">
        <v>0</v>
      </c>
      <c r="D176" s="15">
        <f>SUM(AF176:AJ176)</f>
        <v>3</v>
      </c>
      <c r="E176" s="16">
        <f>AA176</f>
        <v>6</v>
      </c>
      <c r="F176" s="17">
        <f>AB176</f>
        <v>0</v>
      </c>
      <c r="G176" s="18">
        <f>AA178</f>
        <v>6</v>
      </c>
      <c r="H176" s="18">
        <f>AB178</f>
        <v>0</v>
      </c>
      <c r="I176" s="18">
        <f>AA180</f>
        <v>6</v>
      </c>
      <c r="J176" s="18">
        <f>AB180</f>
        <v>0</v>
      </c>
      <c r="K176" s="18"/>
      <c r="L176" s="18"/>
      <c r="M176" s="18"/>
      <c r="N176" s="18"/>
      <c r="O176" s="20">
        <f>E176+G176+I176-F176-H176-J176</f>
        <v>18</v>
      </c>
      <c r="P176" s="21"/>
      <c r="Q176" s="22">
        <f>Y176+Y178+Y180</f>
        <v>108</v>
      </c>
      <c r="R176" s="17">
        <f>Z176+Z178+Z180</f>
        <v>33</v>
      </c>
      <c r="S176" s="23">
        <f>Q176-R176</f>
        <v>75</v>
      </c>
      <c r="T176" s="62" t="s">
        <v>115</v>
      </c>
      <c r="U176" s="25" t="str">
        <f>C176</f>
        <v>1955 BATMAN BELEDİYE SPOR KULÜBÜ</v>
      </c>
      <c r="V176" s="26" t="str">
        <f>C179</f>
        <v>BATMAN YURDUM GENÇLİK SPOR KULÜBÜ</v>
      </c>
      <c r="W176" s="27">
        <f>AC176</f>
        <v>3</v>
      </c>
      <c r="X176" s="19">
        <f>AD176</f>
        <v>0</v>
      </c>
      <c r="Y176" s="148">
        <f>VLOOKUP(A176,'Kadın Bireysel'!$B$4:$T$3000,14,FALSE)</f>
        <v>36</v>
      </c>
      <c r="Z176" s="148">
        <f>VLOOKUP(A176,'Kadın Bireysel'!$B$4:$T$3000,15,FALSE)</f>
        <v>7</v>
      </c>
      <c r="AA176" s="148">
        <f>VLOOKUP(A176,'Kadın Bireysel'!$B$4:$T$3000,16,FALSE)</f>
        <v>6</v>
      </c>
      <c r="AB176" s="148">
        <f>VLOOKUP(A176,'Kadın Bireysel'!$B$4:$T$3000,17,FALSE)</f>
        <v>0</v>
      </c>
      <c r="AC176" s="148">
        <f>VLOOKUP(A176,'Kadın Bireysel'!$B$4:$T$3000,18,FALSE)</f>
        <v>3</v>
      </c>
      <c r="AD176" s="148">
        <f>VLOOKUP(A176,'Kadın Bireysel'!$B$4:$T$3000,19,FALSE)</f>
        <v>0</v>
      </c>
      <c r="AF176" s="147">
        <f>IF(E176&gt;F176,1,0)</f>
        <v>1</v>
      </c>
      <c r="AG176" s="147">
        <f>IF(G176&gt;H176,1,0)</f>
        <v>1</v>
      </c>
      <c r="AH176" s="147">
        <f>IF(I176&gt;J176,1,0)</f>
        <v>1</v>
      </c>
      <c r="AI176" s="147">
        <f>IF(K176&gt;L176,1,0)</f>
        <v>0</v>
      </c>
      <c r="AJ176" s="147">
        <f>IF(M176&gt;N176,1,0)</f>
        <v>0</v>
      </c>
    </row>
    <row r="177" spans="1:36" ht="15" x14ac:dyDescent="0.2">
      <c r="A177" s="13" t="str">
        <f t="shared" si="193"/>
        <v>BATMAN 19 MAYIS GENÇLİK SPOR KULÜBÜBATMAN GENÇLİK SPOR KULÜBÜ DERNEĞİ</v>
      </c>
      <c r="B177" s="128">
        <v>2</v>
      </c>
      <c r="C177" s="14" t="s">
        <v>167</v>
      </c>
      <c r="D177" s="15">
        <f t="shared" ref="D177:D179" si="194">SUM(AF177:AJ177)</f>
        <v>0</v>
      </c>
      <c r="E177" s="16">
        <f>AA177</f>
        <v>0</v>
      </c>
      <c r="F177" s="17">
        <f>AB177</f>
        <v>6</v>
      </c>
      <c r="G177" s="18">
        <f>AA179</f>
        <v>0</v>
      </c>
      <c r="H177" s="18">
        <f>AB179</f>
        <v>6</v>
      </c>
      <c r="I177" s="18">
        <f>AB180</f>
        <v>0</v>
      </c>
      <c r="J177" s="18">
        <f>AA180</f>
        <v>6</v>
      </c>
      <c r="K177" s="18"/>
      <c r="L177" s="18"/>
      <c r="M177" s="18"/>
      <c r="N177" s="18"/>
      <c r="O177" s="20">
        <f t="shared" ref="O177:O179" si="195">E177+G177+I177-F177-H177-J177</f>
        <v>-18</v>
      </c>
      <c r="P177" s="21"/>
      <c r="Q177" s="22">
        <f>Y177+Y179+Z180</f>
        <v>29</v>
      </c>
      <c r="R177" s="17">
        <f>Z177+Z179+Y180</f>
        <v>108</v>
      </c>
      <c r="S177" s="23">
        <f t="shared" ref="S177:S179" si="196">Q177-R177</f>
        <v>-79</v>
      </c>
      <c r="T177" s="62" t="s">
        <v>114</v>
      </c>
      <c r="U177" s="25" t="str">
        <f>C177</f>
        <v>BATMAN 19 MAYIS GENÇLİK SPOR KULÜBÜ</v>
      </c>
      <c r="V177" s="26" t="str">
        <f>C178</f>
        <v>BATMAN GENÇLİK SPOR KULÜBÜ DERNEĞİ</v>
      </c>
      <c r="W177" s="27">
        <f t="shared" ref="W177:W181" si="197">AC177</f>
        <v>0</v>
      </c>
      <c r="X177" s="19">
        <f t="shared" ref="X177:X181" si="198">AD177</f>
        <v>3</v>
      </c>
      <c r="Y177" s="148">
        <f>VLOOKUP(A177,'Kadın Bireysel'!$B$4:$T$3000,14,FALSE)</f>
        <v>3</v>
      </c>
      <c r="Z177" s="148">
        <f>VLOOKUP(A177,'Kadın Bireysel'!$B$4:$T$3000,15,FALSE)</f>
        <v>36</v>
      </c>
      <c r="AA177" s="148">
        <f>VLOOKUP(A177,'Kadın Bireysel'!$B$4:$T$3000,16,FALSE)</f>
        <v>0</v>
      </c>
      <c r="AB177" s="148">
        <f>VLOOKUP(A177,'Kadın Bireysel'!$B$4:$T$3000,17,FALSE)</f>
        <v>6</v>
      </c>
      <c r="AC177" s="148">
        <f>VLOOKUP(A177,'Kadın Bireysel'!$B$4:$T$3000,18,FALSE)</f>
        <v>0</v>
      </c>
      <c r="AD177" s="148">
        <f>VLOOKUP(A177,'Kadın Bireysel'!$B$4:$T$3000,19,FALSE)</f>
        <v>3</v>
      </c>
      <c r="AF177" s="147">
        <f t="shared" ref="AF177:AF179" si="199">IF(E177&gt;F177,1,0)</f>
        <v>0</v>
      </c>
      <c r="AG177" s="147">
        <f t="shared" ref="AG177:AG179" si="200">IF(G177&gt;H177,1,0)</f>
        <v>0</v>
      </c>
      <c r="AH177" s="147">
        <f t="shared" ref="AH177:AH179" si="201">IF(I177&gt;J177,1,0)</f>
        <v>0</v>
      </c>
      <c r="AI177" s="147">
        <f t="shared" ref="AI177:AI179" si="202">IF(K177&gt;L177,1,0)</f>
        <v>0</v>
      </c>
      <c r="AJ177" s="147">
        <f t="shared" ref="AJ177:AJ179" si="203">IF(M177&gt;N177,1,0)</f>
        <v>0</v>
      </c>
    </row>
    <row r="178" spans="1:36" ht="15" x14ac:dyDescent="0.2">
      <c r="A178" s="13" t="str">
        <f t="shared" si="193"/>
        <v>1955 BATMAN BELEDİYE SPOR KULÜBÜBATMAN GENÇLİK SPOR KULÜBÜ DERNEĞİ</v>
      </c>
      <c r="B178" s="128">
        <v>3</v>
      </c>
      <c r="C178" s="14" t="s">
        <v>14</v>
      </c>
      <c r="D178" s="15">
        <f t="shared" si="194"/>
        <v>1</v>
      </c>
      <c r="E178" s="16">
        <f>AB177</f>
        <v>6</v>
      </c>
      <c r="F178" s="17">
        <f>AA177</f>
        <v>0</v>
      </c>
      <c r="G178" s="18">
        <f>AB178</f>
        <v>0</v>
      </c>
      <c r="H178" s="18">
        <f>AA178</f>
        <v>6</v>
      </c>
      <c r="I178" s="18">
        <f>AA181</f>
        <v>0</v>
      </c>
      <c r="J178" s="18">
        <f>AB181</f>
        <v>6</v>
      </c>
      <c r="K178" s="18"/>
      <c r="L178" s="18"/>
      <c r="M178" s="18"/>
      <c r="N178" s="18"/>
      <c r="O178" s="20">
        <f t="shared" si="195"/>
        <v>-6</v>
      </c>
      <c r="P178" s="21"/>
      <c r="Q178" s="22">
        <f>Z177+Z178+Y181</f>
        <v>64</v>
      </c>
      <c r="R178" s="17">
        <f>Y177+Y178+Z181</f>
        <v>75</v>
      </c>
      <c r="S178" s="23">
        <f t="shared" si="196"/>
        <v>-11</v>
      </c>
      <c r="T178" s="62" t="s">
        <v>118</v>
      </c>
      <c r="U178" s="25" t="str">
        <f>C176</f>
        <v>1955 BATMAN BELEDİYE SPOR KULÜBÜ</v>
      </c>
      <c r="V178" s="26" t="str">
        <f>C178</f>
        <v>BATMAN GENÇLİK SPOR KULÜBÜ DERNEĞİ</v>
      </c>
      <c r="W178" s="27">
        <f t="shared" si="197"/>
        <v>3</v>
      </c>
      <c r="X178" s="19">
        <f t="shared" si="198"/>
        <v>0</v>
      </c>
      <c r="Y178" s="148">
        <f>VLOOKUP(A178,'Kadın Bireysel'!$B$4:$T$3000,14,FALSE)</f>
        <v>36</v>
      </c>
      <c r="Z178" s="148">
        <f>VLOOKUP(A178,'Kadın Bireysel'!$B$4:$T$3000,15,FALSE)</f>
        <v>13</v>
      </c>
      <c r="AA178" s="148">
        <f>VLOOKUP(A178,'Kadın Bireysel'!$B$4:$T$3000,16,FALSE)</f>
        <v>6</v>
      </c>
      <c r="AB178" s="148">
        <f>VLOOKUP(A178,'Kadın Bireysel'!$B$4:$T$3000,17,FALSE)</f>
        <v>0</v>
      </c>
      <c r="AC178" s="148">
        <f>VLOOKUP(A178,'Kadın Bireysel'!$B$4:$T$3000,18,FALSE)</f>
        <v>3</v>
      </c>
      <c r="AD178" s="148">
        <f>VLOOKUP(A178,'Kadın Bireysel'!$B$4:$T$3000,19,FALSE)</f>
        <v>0</v>
      </c>
      <c r="AF178" s="147">
        <f t="shared" si="199"/>
        <v>1</v>
      </c>
      <c r="AG178" s="147">
        <f t="shared" si="200"/>
        <v>0</v>
      </c>
      <c r="AH178" s="147">
        <f t="shared" si="201"/>
        <v>0</v>
      </c>
      <c r="AI178" s="147">
        <f t="shared" si="202"/>
        <v>0</v>
      </c>
      <c r="AJ178" s="147">
        <f t="shared" si="203"/>
        <v>0</v>
      </c>
    </row>
    <row r="179" spans="1:36" ht="15" x14ac:dyDescent="0.2">
      <c r="A179" s="13" t="str">
        <f t="shared" si="193"/>
        <v>BATMAN 19 MAYIS GENÇLİK SPOR KULÜBÜBATMAN YURDUM GENÇLİK SPOR KULÜBÜ</v>
      </c>
      <c r="B179" s="128">
        <v>4</v>
      </c>
      <c r="C179" s="14" t="s">
        <v>168</v>
      </c>
      <c r="D179" s="15">
        <f t="shared" si="194"/>
        <v>2</v>
      </c>
      <c r="E179" s="16">
        <f>AB176</f>
        <v>0</v>
      </c>
      <c r="F179" s="17">
        <f>AA176</f>
        <v>6</v>
      </c>
      <c r="G179" s="18">
        <f>AB179</f>
        <v>6</v>
      </c>
      <c r="H179" s="18">
        <f>AA179</f>
        <v>0</v>
      </c>
      <c r="I179" s="18">
        <f>AB181</f>
        <v>6</v>
      </c>
      <c r="J179" s="18">
        <f>AA181</f>
        <v>0</v>
      </c>
      <c r="K179" s="18"/>
      <c r="L179" s="18"/>
      <c r="M179" s="18"/>
      <c r="N179" s="18"/>
      <c r="O179" s="20">
        <f t="shared" si="195"/>
        <v>6</v>
      </c>
      <c r="P179" s="21"/>
      <c r="Q179" s="22">
        <f>Z176+Z179+Z181</f>
        <v>79</v>
      </c>
      <c r="R179" s="17">
        <f>Y176+Y179+Y181</f>
        <v>64</v>
      </c>
      <c r="S179" s="23">
        <f t="shared" si="196"/>
        <v>15</v>
      </c>
      <c r="T179" s="62" t="s">
        <v>126</v>
      </c>
      <c r="U179" s="25" t="str">
        <f>C177</f>
        <v>BATMAN 19 MAYIS GENÇLİK SPOR KULÜBÜ</v>
      </c>
      <c r="V179" s="26" t="str">
        <f>C179</f>
        <v>BATMAN YURDUM GENÇLİK SPOR KULÜBÜ</v>
      </c>
      <c r="W179" s="27">
        <f t="shared" si="197"/>
        <v>0</v>
      </c>
      <c r="X179" s="19">
        <f t="shared" si="198"/>
        <v>3</v>
      </c>
      <c r="Y179" s="148">
        <f>VLOOKUP(A179,'Kadın Bireysel'!$B$4:$T$3000,14,FALSE)</f>
        <v>13</v>
      </c>
      <c r="Z179" s="148">
        <f>VLOOKUP(A179,'Kadın Bireysel'!$B$4:$T$3000,15,FALSE)</f>
        <v>36</v>
      </c>
      <c r="AA179" s="148">
        <f>VLOOKUP(A179,'Kadın Bireysel'!$B$4:$T$3000,16,FALSE)</f>
        <v>0</v>
      </c>
      <c r="AB179" s="148">
        <f>VLOOKUP(A179,'Kadın Bireysel'!$B$4:$T$3000,17,FALSE)</f>
        <v>6</v>
      </c>
      <c r="AC179" s="148">
        <f>VLOOKUP(A179,'Kadın Bireysel'!$B$4:$T$3000,18,FALSE)</f>
        <v>0</v>
      </c>
      <c r="AD179" s="148">
        <f>VLOOKUP(A179,'Kadın Bireysel'!$B$4:$T$3000,19,FALSE)</f>
        <v>3</v>
      </c>
      <c r="AF179" s="147">
        <f t="shared" si="199"/>
        <v>0</v>
      </c>
      <c r="AG179" s="147">
        <f t="shared" si="200"/>
        <v>1</v>
      </c>
      <c r="AH179" s="147">
        <f t="shared" si="201"/>
        <v>1</v>
      </c>
      <c r="AI179" s="147">
        <f t="shared" si="202"/>
        <v>0</v>
      </c>
      <c r="AJ179" s="147">
        <f t="shared" si="203"/>
        <v>0</v>
      </c>
    </row>
    <row r="180" spans="1:36" ht="15" x14ac:dyDescent="0.2">
      <c r="A180" s="13" t="str">
        <f t="shared" si="193"/>
        <v>1955 BATMAN BELEDİYE SPOR KULÜBÜBATMAN 19 MAYIS GENÇLİK SPOR KULÜBÜ</v>
      </c>
      <c r="B180" s="128"/>
      <c r="C180" s="14"/>
      <c r="D180" s="15"/>
      <c r="E180" s="16"/>
      <c r="F180" s="17"/>
      <c r="G180" s="18"/>
      <c r="H180" s="18"/>
      <c r="I180" s="18"/>
      <c r="J180" s="18"/>
      <c r="K180" s="18"/>
      <c r="L180" s="18"/>
      <c r="M180" s="18"/>
      <c r="N180" s="18"/>
      <c r="O180" s="20"/>
      <c r="P180" s="31"/>
      <c r="Q180" s="22"/>
      <c r="R180" s="17"/>
      <c r="S180" s="23"/>
      <c r="T180" s="62" t="s">
        <v>121</v>
      </c>
      <c r="U180" s="25" t="str">
        <f>C176</f>
        <v>1955 BATMAN BELEDİYE SPOR KULÜBÜ</v>
      </c>
      <c r="V180" s="26" t="str">
        <f>C177</f>
        <v>BATMAN 19 MAYIS GENÇLİK SPOR KULÜBÜ</v>
      </c>
      <c r="W180" s="27">
        <f t="shared" si="197"/>
        <v>3</v>
      </c>
      <c r="X180" s="19">
        <f t="shared" si="198"/>
        <v>0</v>
      </c>
      <c r="Y180" s="148">
        <f>VLOOKUP(A180,'Kadın Bireysel'!$B$4:$T$3000,14,FALSE)</f>
        <v>36</v>
      </c>
      <c r="Z180" s="148">
        <f>VLOOKUP(A180,'Kadın Bireysel'!$B$4:$T$3000,15,FALSE)</f>
        <v>13</v>
      </c>
      <c r="AA180" s="148">
        <f>VLOOKUP(A180,'Kadın Bireysel'!$B$4:$T$3000,16,FALSE)</f>
        <v>6</v>
      </c>
      <c r="AB180" s="148">
        <f>VLOOKUP(A180,'Kadın Bireysel'!$B$4:$T$3000,17,FALSE)</f>
        <v>0</v>
      </c>
      <c r="AC180" s="148">
        <f>VLOOKUP(A180,'Kadın Bireysel'!$B$4:$T$3000,18,FALSE)</f>
        <v>3</v>
      </c>
      <c r="AD180" s="148">
        <f>VLOOKUP(A180,'Kadın Bireysel'!$B$4:$T$3000,19,FALSE)</f>
        <v>0</v>
      </c>
    </row>
    <row r="181" spans="1:36" ht="15.75" thickBot="1" x14ac:dyDescent="0.25">
      <c r="A181" s="13" t="str">
        <f t="shared" si="193"/>
        <v>BATMAN GENÇLİK SPOR KULÜBÜ DERNEĞİBATMAN YURDUM GENÇLİK SPOR KULÜBÜ</v>
      </c>
      <c r="B181" s="132"/>
      <c r="C181" s="63"/>
      <c r="D181" s="64"/>
      <c r="E181" s="65"/>
      <c r="F181" s="66"/>
      <c r="G181" s="67"/>
      <c r="H181" s="67"/>
      <c r="I181" s="67"/>
      <c r="J181" s="67"/>
      <c r="K181" s="67"/>
      <c r="L181" s="67"/>
      <c r="M181" s="67"/>
      <c r="N181" s="67"/>
      <c r="O181" s="68"/>
      <c r="P181" s="69"/>
      <c r="Q181" s="70"/>
      <c r="R181" s="66"/>
      <c r="S181" s="71"/>
      <c r="T181" s="72" t="s">
        <v>111</v>
      </c>
      <c r="U181" s="73" t="str">
        <f>C178</f>
        <v>BATMAN GENÇLİK SPOR KULÜBÜ DERNEĞİ</v>
      </c>
      <c r="V181" s="74" t="str">
        <f>C179</f>
        <v>BATMAN YURDUM GENÇLİK SPOR KULÜBÜ</v>
      </c>
      <c r="W181" s="58">
        <f t="shared" si="197"/>
        <v>0</v>
      </c>
      <c r="X181" s="59">
        <f t="shared" si="198"/>
        <v>3</v>
      </c>
      <c r="Y181" s="148">
        <f>VLOOKUP(A181,'Kadın Bireysel'!$B$4:$T$3000,14,FALSE)</f>
        <v>15</v>
      </c>
      <c r="Z181" s="148">
        <f>VLOOKUP(A181,'Kadın Bireysel'!$B$4:$T$3000,15,FALSE)</f>
        <v>36</v>
      </c>
      <c r="AA181" s="148">
        <f>VLOOKUP(A181,'Kadın Bireysel'!$B$4:$T$3000,16,FALSE)</f>
        <v>0</v>
      </c>
      <c r="AB181" s="148">
        <f>VLOOKUP(A181,'Kadın Bireysel'!$B$4:$T$3000,17,FALSE)</f>
        <v>6</v>
      </c>
      <c r="AC181" s="148">
        <f>VLOOKUP(A181,'Kadın Bireysel'!$B$4:$T$3000,18,FALSE)</f>
        <v>0</v>
      </c>
      <c r="AD181" s="148">
        <f>VLOOKUP(A181,'Kadın Bireysel'!$B$4:$T$3000,19,FALSE)</f>
        <v>3</v>
      </c>
    </row>
    <row r="182" spans="1:36" ht="15" thickBot="1" x14ac:dyDescent="0.25">
      <c r="E182" s="13">
        <f>E181+E180+E179+E178+E177+E176+G181+G180+G179+G178+G177+G176+I181+I180+I179+I178+I177+I176+K181+K180+K179+K178+K177+K176+M181+M180+M179+M178+M177+M176</f>
        <v>36</v>
      </c>
      <c r="H182" s="13">
        <f>F181+F180+F179+F178+F177+F176+H181+H180+H179+H178+H177+H176+J181+J180+J179+J178+J177+J176+L181+L180+L179+L178+L177+L176+N181+N180+N179+N178+N177+N176</f>
        <v>36</v>
      </c>
      <c r="O182" s="13">
        <f>SUM(O176:O181)</f>
        <v>0</v>
      </c>
      <c r="Q182" s="13">
        <f>SUM(Q176:Q181)</f>
        <v>280</v>
      </c>
      <c r="R182" s="13">
        <f>SUM(R176:R181)</f>
        <v>280</v>
      </c>
      <c r="S182" s="13">
        <f>SUM(S176:S181)</f>
        <v>0</v>
      </c>
    </row>
    <row r="183" spans="1:36" ht="82.9" customHeight="1" thickTop="1" x14ac:dyDescent="0.2">
      <c r="B183" s="75" t="s">
        <v>248</v>
      </c>
      <c r="C183" s="6" t="s">
        <v>84</v>
      </c>
      <c r="D183" s="7" t="s">
        <v>98</v>
      </c>
      <c r="E183" s="8" t="s">
        <v>99</v>
      </c>
      <c r="F183" s="9" t="s">
        <v>100</v>
      </c>
      <c r="G183" s="8" t="s">
        <v>99</v>
      </c>
      <c r="H183" s="9" t="s">
        <v>100</v>
      </c>
      <c r="I183" s="8" t="s">
        <v>99</v>
      </c>
      <c r="J183" s="9" t="s">
        <v>100</v>
      </c>
      <c r="K183" s="8" t="s">
        <v>99</v>
      </c>
      <c r="L183" s="9" t="s">
        <v>100</v>
      </c>
      <c r="M183" s="8" t="s">
        <v>99</v>
      </c>
      <c r="N183" s="9" t="s">
        <v>100</v>
      </c>
      <c r="O183" s="61" t="s">
        <v>101</v>
      </c>
      <c r="P183" s="10" t="s">
        <v>102</v>
      </c>
      <c r="Q183" s="8" t="s">
        <v>103</v>
      </c>
      <c r="R183" s="9" t="s">
        <v>104</v>
      </c>
      <c r="S183" s="11" t="s">
        <v>105</v>
      </c>
      <c r="T183" s="12" t="s">
        <v>106</v>
      </c>
      <c r="U183" s="398" t="s">
        <v>107</v>
      </c>
      <c r="V183" s="399"/>
      <c r="W183" s="400" t="s">
        <v>108</v>
      </c>
      <c r="X183" s="401"/>
      <c r="Y183" s="144" t="s">
        <v>124</v>
      </c>
      <c r="Z183" s="145" t="s">
        <v>124</v>
      </c>
      <c r="AA183" s="145" t="s">
        <v>125</v>
      </c>
      <c r="AB183" s="145" t="s">
        <v>125</v>
      </c>
    </row>
    <row r="184" spans="1:36" ht="12.75" customHeight="1" x14ac:dyDescent="0.2">
      <c r="A184" s="13" t="str">
        <f t="shared" ref="A184:A189" si="204">U184&amp;V184</f>
        <v>BİNGÖL OLİMPİYAT SPOR KULÜBÜBYE</v>
      </c>
      <c r="B184" s="128">
        <v>1</v>
      </c>
      <c r="C184" s="14" t="s">
        <v>220</v>
      </c>
      <c r="D184" s="15">
        <f>SUM(AF184:AJ184)</f>
        <v>1</v>
      </c>
      <c r="E184" s="16">
        <f>AA184</f>
        <v>0</v>
      </c>
      <c r="F184" s="17">
        <f>AB184</f>
        <v>0</v>
      </c>
      <c r="G184" s="18">
        <f>AA186</f>
        <v>0</v>
      </c>
      <c r="H184" s="18">
        <f>AB186</f>
        <v>0</v>
      </c>
      <c r="I184" s="18">
        <f>AA188</f>
        <v>6</v>
      </c>
      <c r="J184" s="18">
        <f>AB188</f>
        <v>0</v>
      </c>
      <c r="K184" s="18"/>
      <c r="L184" s="18"/>
      <c r="M184" s="18"/>
      <c r="N184" s="18"/>
      <c r="O184" s="20">
        <f>E184+G184+I184-F184-H184-J184</f>
        <v>6</v>
      </c>
      <c r="P184" s="21"/>
      <c r="Q184" s="22">
        <f>Y184+Y186+Y188</f>
        <v>36</v>
      </c>
      <c r="R184" s="17">
        <f>Z184+Z186+Z188</f>
        <v>9</v>
      </c>
      <c r="S184" s="23">
        <f>Q184-R184</f>
        <v>27</v>
      </c>
      <c r="T184" s="62" t="s">
        <v>115</v>
      </c>
      <c r="U184" s="25" t="str">
        <f>C184</f>
        <v>BİNGÖL OLİMPİYAT SPOR KULÜBÜ</v>
      </c>
      <c r="V184" s="26" t="str">
        <f>C187</f>
        <v>BYE</v>
      </c>
      <c r="W184" s="27">
        <f>AC184</f>
        <v>0</v>
      </c>
      <c r="X184" s="19">
        <f>AD184</f>
        <v>0</v>
      </c>
      <c r="Y184" s="148"/>
      <c r="Z184" s="148"/>
      <c r="AA184" s="148"/>
      <c r="AB184" s="148"/>
      <c r="AC184" s="148"/>
      <c r="AD184" s="148"/>
      <c r="AF184" s="147">
        <f>IF(E184&gt;F184,1,0)</f>
        <v>0</v>
      </c>
      <c r="AG184" s="147">
        <f>IF(G184&gt;H184,1,0)</f>
        <v>0</v>
      </c>
      <c r="AH184" s="147">
        <f>IF(I184&gt;J184,1,0)</f>
        <v>1</v>
      </c>
      <c r="AI184" s="147">
        <f>IF(K184&gt;L184,1,0)</f>
        <v>0</v>
      </c>
      <c r="AJ184" s="147">
        <f>IF(M184&gt;N184,1,0)</f>
        <v>0</v>
      </c>
    </row>
    <row r="185" spans="1:36" ht="15" x14ac:dyDescent="0.2">
      <c r="A185" s="13" t="str">
        <f t="shared" si="204"/>
        <v>YÜKSELEN GENÇLİK SPOR KULÜBÜBYE</v>
      </c>
      <c r="B185" s="128">
        <v>2</v>
      </c>
      <c r="C185" s="14" t="s">
        <v>221</v>
      </c>
      <c r="D185" s="15">
        <f t="shared" ref="D185:D187" si="205">SUM(AF185:AJ185)</f>
        <v>0</v>
      </c>
      <c r="E185" s="16">
        <f>AA185</f>
        <v>0</v>
      </c>
      <c r="F185" s="17">
        <f>AB185</f>
        <v>0</v>
      </c>
      <c r="G185" s="18">
        <f>AA187</f>
        <v>0</v>
      </c>
      <c r="H185" s="18">
        <f>AB187</f>
        <v>0</v>
      </c>
      <c r="I185" s="18">
        <f>AB188</f>
        <v>0</v>
      </c>
      <c r="J185" s="18">
        <f>AA188</f>
        <v>6</v>
      </c>
      <c r="K185" s="18"/>
      <c r="L185" s="18"/>
      <c r="M185" s="18"/>
      <c r="N185" s="18"/>
      <c r="O185" s="20">
        <f t="shared" ref="O185:O187" si="206">E185+G185+I185-F185-H185-J185</f>
        <v>-6</v>
      </c>
      <c r="P185" s="21"/>
      <c r="Q185" s="22">
        <f>Y185+Y187+Z188</f>
        <v>9</v>
      </c>
      <c r="R185" s="17">
        <f>Z185+Z187+Y188</f>
        <v>36</v>
      </c>
      <c r="S185" s="23">
        <f t="shared" ref="S185:S187" si="207">Q185-R185</f>
        <v>-27</v>
      </c>
      <c r="T185" s="62" t="s">
        <v>114</v>
      </c>
      <c r="U185" s="25" t="str">
        <f>C185</f>
        <v>YÜKSELEN GENÇLİK SPOR KULÜBÜ</v>
      </c>
      <c r="V185" s="26" t="str">
        <f>C186</f>
        <v>BYE</v>
      </c>
      <c r="W185" s="27">
        <f t="shared" ref="W185:W189" si="208">AC185</f>
        <v>0</v>
      </c>
      <c r="X185" s="19">
        <f t="shared" ref="X185:X189" si="209">AD185</f>
        <v>0</v>
      </c>
      <c r="Y185" s="148"/>
      <c r="Z185" s="148"/>
      <c r="AA185" s="148"/>
      <c r="AB185" s="148"/>
      <c r="AC185" s="148"/>
      <c r="AD185" s="148"/>
      <c r="AF185" s="147">
        <f t="shared" ref="AF185:AF187" si="210">IF(E185&gt;F185,1,0)</f>
        <v>0</v>
      </c>
      <c r="AG185" s="147">
        <f t="shared" ref="AG185:AG187" si="211">IF(G185&gt;H185,1,0)</f>
        <v>0</v>
      </c>
      <c r="AH185" s="147">
        <f t="shared" ref="AH185:AH187" si="212">IF(I185&gt;J185,1,0)</f>
        <v>0</v>
      </c>
      <c r="AI185" s="147">
        <f t="shared" ref="AI185:AI187" si="213">IF(K185&gt;L185,1,0)</f>
        <v>0</v>
      </c>
      <c r="AJ185" s="147">
        <f t="shared" ref="AJ185:AJ187" si="214">IF(M185&gt;N185,1,0)</f>
        <v>0</v>
      </c>
    </row>
    <row r="186" spans="1:36" ht="15" x14ac:dyDescent="0.2">
      <c r="A186" s="13" t="str">
        <f t="shared" si="204"/>
        <v>BİNGÖL OLİMPİYAT SPOR KULÜBÜBYE</v>
      </c>
      <c r="B186" s="128">
        <v>3</v>
      </c>
      <c r="C186" s="14" t="s">
        <v>127</v>
      </c>
      <c r="D186" s="15">
        <f t="shared" si="205"/>
        <v>0</v>
      </c>
      <c r="E186" s="16">
        <f>AB185</f>
        <v>0</v>
      </c>
      <c r="F186" s="17">
        <f>AA185</f>
        <v>0</v>
      </c>
      <c r="G186" s="18">
        <f>AB186</f>
        <v>0</v>
      </c>
      <c r="H186" s="18">
        <f>AA186</f>
        <v>0</v>
      </c>
      <c r="I186" s="18">
        <f>AA189</f>
        <v>0</v>
      </c>
      <c r="J186" s="18">
        <f>AB189</f>
        <v>0</v>
      </c>
      <c r="K186" s="18"/>
      <c r="L186" s="18"/>
      <c r="M186" s="18"/>
      <c r="N186" s="18"/>
      <c r="O186" s="20">
        <f t="shared" si="206"/>
        <v>0</v>
      </c>
      <c r="P186" s="21"/>
      <c r="Q186" s="22">
        <f>Z185+Z186+Y189</f>
        <v>0</v>
      </c>
      <c r="R186" s="17">
        <f>Y185+Y186+Z189</f>
        <v>0</v>
      </c>
      <c r="S186" s="23">
        <f t="shared" si="207"/>
        <v>0</v>
      </c>
      <c r="T186" s="62" t="s">
        <v>118</v>
      </c>
      <c r="U186" s="25" t="str">
        <f>C184</f>
        <v>BİNGÖL OLİMPİYAT SPOR KULÜBÜ</v>
      </c>
      <c r="V186" s="26" t="str">
        <f>C186</f>
        <v>BYE</v>
      </c>
      <c r="W186" s="27">
        <f t="shared" si="208"/>
        <v>0</v>
      </c>
      <c r="X186" s="19">
        <f t="shared" si="209"/>
        <v>0</v>
      </c>
      <c r="Y186" s="148"/>
      <c r="Z186" s="148"/>
      <c r="AA186" s="148"/>
      <c r="AB186" s="148"/>
      <c r="AC186" s="148"/>
      <c r="AD186" s="148"/>
      <c r="AF186" s="147">
        <f t="shared" si="210"/>
        <v>0</v>
      </c>
      <c r="AG186" s="147">
        <f t="shared" si="211"/>
        <v>0</v>
      </c>
      <c r="AH186" s="147">
        <f t="shared" si="212"/>
        <v>0</v>
      </c>
      <c r="AI186" s="147">
        <f t="shared" si="213"/>
        <v>0</v>
      </c>
      <c r="AJ186" s="147">
        <f t="shared" si="214"/>
        <v>0</v>
      </c>
    </row>
    <row r="187" spans="1:36" ht="15" x14ac:dyDescent="0.2">
      <c r="A187" s="13" t="str">
        <f t="shared" si="204"/>
        <v>YÜKSELEN GENÇLİK SPOR KULÜBÜBYE</v>
      </c>
      <c r="B187" s="128">
        <v>4</v>
      </c>
      <c r="C187" s="14" t="s">
        <v>127</v>
      </c>
      <c r="D187" s="15">
        <f t="shared" si="205"/>
        <v>0</v>
      </c>
      <c r="E187" s="16">
        <f>AB184</f>
        <v>0</v>
      </c>
      <c r="F187" s="17">
        <f>AA184</f>
        <v>0</v>
      </c>
      <c r="G187" s="18">
        <f>AB187</f>
        <v>0</v>
      </c>
      <c r="H187" s="18">
        <f>AA187</f>
        <v>0</v>
      </c>
      <c r="I187" s="18">
        <f>AB189</f>
        <v>0</v>
      </c>
      <c r="J187" s="18">
        <f>AA189</f>
        <v>0</v>
      </c>
      <c r="K187" s="18"/>
      <c r="L187" s="18"/>
      <c r="M187" s="18"/>
      <c r="N187" s="18"/>
      <c r="O187" s="20">
        <f t="shared" si="206"/>
        <v>0</v>
      </c>
      <c r="P187" s="21"/>
      <c r="Q187" s="22">
        <f>Z184+Z187+Z189</f>
        <v>0</v>
      </c>
      <c r="R187" s="17">
        <f>Y184+Y187+Y189</f>
        <v>0</v>
      </c>
      <c r="S187" s="23">
        <f t="shared" si="207"/>
        <v>0</v>
      </c>
      <c r="T187" s="62" t="s">
        <v>126</v>
      </c>
      <c r="U187" s="25" t="str">
        <f>C185</f>
        <v>YÜKSELEN GENÇLİK SPOR KULÜBÜ</v>
      </c>
      <c r="V187" s="26" t="str">
        <f>C187</f>
        <v>BYE</v>
      </c>
      <c r="W187" s="27">
        <f t="shared" si="208"/>
        <v>0</v>
      </c>
      <c r="X187" s="19">
        <f t="shared" si="209"/>
        <v>0</v>
      </c>
      <c r="Y187" s="148"/>
      <c r="Z187" s="148"/>
      <c r="AA187" s="148"/>
      <c r="AB187" s="148"/>
      <c r="AC187" s="148"/>
      <c r="AD187" s="148"/>
      <c r="AF187" s="147">
        <f t="shared" si="210"/>
        <v>0</v>
      </c>
      <c r="AG187" s="147">
        <f t="shared" si="211"/>
        <v>0</v>
      </c>
      <c r="AH187" s="147">
        <f t="shared" si="212"/>
        <v>0</v>
      </c>
      <c r="AI187" s="147">
        <f t="shared" si="213"/>
        <v>0</v>
      </c>
      <c r="AJ187" s="147">
        <f t="shared" si="214"/>
        <v>0</v>
      </c>
    </row>
    <row r="188" spans="1:36" ht="15" x14ac:dyDescent="0.2">
      <c r="A188" s="13" t="str">
        <f t="shared" si="204"/>
        <v>BİNGÖL OLİMPİYAT SPOR KULÜBÜYÜKSELEN GENÇLİK SPOR KULÜBÜ</v>
      </c>
      <c r="B188" s="128"/>
      <c r="C188" s="14"/>
      <c r="D188" s="15"/>
      <c r="E188" s="16"/>
      <c r="F188" s="17"/>
      <c r="G188" s="18"/>
      <c r="H188" s="18"/>
      <c r="I188" s="18"/>
      <c r="J188" s="18"/>
      <c r="K188" s="18"/>
      <c r="L188" s="18"/>
      <c r="M188" s="18"/>
      <c r="N188" s="18"/>
      <c r="O188" s="20"/>
      <c r="P188" s="31"/>
      <c r="Q188" s="22"/>
      <c r="R188" s="17"/>
      <c r="S188" s="23"/>
      <c r="T188" s="62" t="s">
        <v>121</v>
      </c>
      <c r="U188" s="25" t="str">
        <f>C184</f>
        <v>BİNGÖL OLİMPİYAT SPOR KULÜBÜ</v>
      </c>
      <c r="V188" s="26" t="str">
        <f>C185</f>
        <v>YÜKSELEN GENÇLİK SPOR KULÜBÜ</v>
      </c>
      <c r="W188" s="27">
        <f t="shared" si="208"/>
        <v>3</v>
      </c>
      <c r="X188" s="19">
        <f t="shared" si="209"/>
        <v>0</v>
      </c>
      <c r="Y188" s="148">
        <f>VLOOKUP(A188,'Erkek Bireysel'!$B$4:$T$3001,14,FALSE)</f>
        <v>36</v>
      </c>
      <c r="Z188" s="148">
        <f>VLOOKUP(A188,'Erkek Bireysel'!$B$4:$T$3001,15,FALSE)</f>
        <v>9</v>
      </c>
      <c r="AA188" s="148">
        <f>VLOOKUP(A188,'Erkek Bireysel'!$B$4:$T$3001,16,FALSE)</f>
        <v>6</v>
      </c>
      <c r="AB188" s="148">
        <f>VLOOKUP(A188,'Erkek Bireysel'!$B$4:$T$3001,17,FALSE)</f>
        <v>0</v>
      </c>
      <c r="AC188" s="148">
        <f>VLOOKUP(A188,'Erkek Bireysel'!$B$4:$T$3001,18,FALSE)</f>
        <v>3</v>
      </c>
      <c r="AD188" s="148">
        <f>VLOOKUP(A188,'Erkek Bireysel'!$B$4:$T$3001,19,FALSE)</f>
        <v>0</v>
      </c>
    </row>
    <row r="189" spans="1:36" ht="15.75" thickBot="1" x14ac:dyDescent="0.25">
      <c r="A189" s="13" t="str">
        <f t="shared" si="204"/>
        <v>BYEBYE</v>
      </c>
      <c r="B189" s="132"/>
      <c r="C189" s="63"/>
      <c r="D189" s="64"/>
      <c r="E189" s="65"/>
      <c r="F189" s="66"/>
      <c r="G189" s="67"/>
      <c r="H189" s="67"/>
      <c r="I189" s="67"/>
      <c r="J189" s="67"/>
      <c r="K189" s="67"/>
      <c r="L189" s="67"/>
      <c r="M189" s="67"/>
      <c r="N189" s="67"/>
      <c r="O189" s="68"/>
      <c r="P189" s="69"/>
      <c r="Q189" s="70"/>
      <c r="R189" s="66"/>
      <c r="S189" s="71"/>
      <c r="T189" s="72" t="s">
        <v>111</v>
      </c>
      <c r="U189" s="73" t="str">
        <f>C186</f>
        <v>BYE</v>
      </c>
      <c r="V189" s="74" t="str">
        <f>C187</f>
        <v>BYE</v>
      </c>
      <c r="W189" s="58">
        <f t="shared" si="208"/>
        <v>0</v>
      </c>
      <c r="X189" s="59">
        <f t="shared" si="209"/>
        <v>0</v>
      </c>
      <c r="Y189" s="148"/>
    </row>
    <row r="190" spans="1:36" ht="15" thickBot="1" x14ac:dyDescent="0.25">
      <c r="E190" s="13">
        <f>E189+E188+E187+E186+E185+E184+G189+G188+G187+G186+G185+G184+I189+I188+I187+I186+I185+I184+K189+K188+K187+K186+K185+K184+M189+M188+M187+M186+M185+M184</f>
        <v>6</v>
      </c>
      <c r="H190" s="13">
        <f>F189+F188+F187+F186+F185+F184+H189+H188+H187+H186+H185+H184+J189+J188+J187+J186+J185+J184+L189+L188+L187+L186+L185+L184+N189+N188+N187+N186+N185+N184</f>
        <v>6</v>
      </c>
      <c r="O190" s="13">
        <f>SUM(O184:O189)</f>
        <v>0</v>
      </c>
      <c r="Q190" s="13">
        <f>SUM(Q184:Q189)</f>
        <v>45</v>
      </c>
      <c r="R190" s="13">
        <f>SUM(R184:R189)</f>
        <v>45</v>
      </c>
      <c r="S190" s="13">
        <f>SUM(S184:S189)</f>
        <v>0</v>
      </c>
    </row>
    <row r="191" spans="1:36" ht="57" customHeight="1" thickTop="1" x14ac:dyDescent="0.2">
      <c r="B191" s="75" t="s">
        <v>219</v>
      </c>
      <c r="C191" s="6" t="s">
        <v>85</v>
      </c>
      <c r="D191" s="7" t="s">
        <v>98</v>
      </c>
      <c r="E191" s="8" t="s">
        <v>99</v>
      </c>
      <c r="F191" s="9" t="s">
        <v>100</v>
      </c>
      <c r="G191" s="8" t="s">
        <v>99</v>
      </c>
      <c r="H191" s="9" t="s">
        <v>100</v>
      </c>
      <c r="I191" s="8" t="s">
        <v>99</v>
      </c>
      <c r="J191" s="9" t="s">
        <v>100</v>
      </c>
      <c r="K191" s="8" t="s">
        <v>99</v>
      </c>
      <c r="L191" s="9" t="s">
        <v>100</v>
      </c>
      <c r="M191" s="8" t="s">
        <v>99</v>
      </c>
      <c r="N191" s="9" t="s">
        <v>100</v>
      </c>
      <c r="O191" s="61" t="s">
        <v>101</v>
      </c>
      <c r="P191" s="10" t="s">
        <v>102</v>
      </c>
      <c r="Q191" s="8" t="s">
        <v>103</v>
      </c>
      <c r="R191" s="9" t="s">
        <v>104</v>
      </c>
      <c r="S191" s="11" t="s">
        <v>105</v>
      </c>
      <c r="T191" s="12" t="s">
        <v>106</v>
      </c>
      <c r="U191" s="398" t="s">
        <v>107</v>
      </c>
      <c r="V191" s="399"/>
      <c r="W191" s="400" t="s">
        <v>108</v>
      </c>
      <c r="X191" s="401"/>
      <c r="Y191" s="144" t="s">
        <v>124</v>
      </c>
      <c r="Z191" s="145" t="s">
        <v>124</v>
      </c>
      <c r="AA191" s="145" t="s">
        <v>125</v>
      </c>
      <c r="AB191" s="145" t="s">
        <v>125</v>
      </c>
    </row>
    <row r="192" spans="1:36" ht="12.75" customHeight="1" x14ac:dyDescent="0.2">
      <c r="A192" s="13" t="str">
        <f t="shared" ref="A192:A197" si="215">U192&amp;V192</f>
        <v>BİNGÖL OLİMPİYAT SPOR KULÜBÜBYE</v>
      </c>
      <c r="B192" s="128">
        <v>1</v>
      </c>
      <c r="C192" s="14" t="s">
        <v>220</v>
      </c>
      <c r="D192" s="15">
        <f>SUM(AF192:AJ192)</f>
        <v>1</v>
      </c>
      <c r="E192" s="16">
        <f>AA192</f>
        <v>0</v>
      </c>
      <c r="F192" s="17">
        <f>AB192</f>
        <v>0</v>
      </c>
      <c r="G192" s="18">
        <f>AA194</f>
        <v>0</v>
      </c>
      <c r="H192" s="18">
        <f>AB194</f>
        <v>0</v>
      </c>
      <c r="I192" s="18">
        <f>AA196</f>
        <v>6</v>
      </c>
      <c r="J192" s="18">
        <f>AB196</f>
        <v>0</v>
      </c>
      <c r="K192" s="18"/>
      <c r="L192" s="18"/>
      <c r="M192" s="18"/>
      <c r="N192" s="18"/>
      <c r="O192" s="20">
        <f>E192+G192+I192-F192-H192-J192</f>
        <v>6</v>
      </c>
      <c r="P192" s="21"/>
      <c r="Q192" s="22">
        <f>Y192+Y194+Y196</f>
        <v>36</v>
      </c>
      <c r="R192" s="17">
        <f>Z192+Z194+Z196</f>
        <v>15</v>
      </c>
      <c r="S192" s="23">
        <f>Q192-R192</f>
        <v>21</v>
      </c>
      <c r="T192" s="62" t="s">
        <v>115</v>
      </c>
      <c r="U192" s="25" t="str">
        <f>C192</f>
        <v>BİNGÖL OLİMPİYAT SPOR KULÜBÜ</v>
      </c>
      <c r="V192" s="26" t="str">
        <f>C195</f>
        <v>BYE</v>
      </c>
      <c r="W192" s="27">
        <f>AC192</f>
        <v>0</v>
      </c>
      <c r="X192" s="19">
        <f>AD192</f>
        <v>0</v>
      </c>
      <c r="Y192" s="148"/>
      <c r="Z192" s="148"/>
      <c r="AA192" s="148"/>
      <c r="AB192" s="148"/>
      <c r="AC192" s="148"/>
      <c r="AD192" s="148"/>
      <c r="AF192" s="147">
        <f>IF(E192&gt;F192,1,0)</f>
        <v>0</v>
      </c>
      <c r="AG192" s="147">
        <f>IF(G192&gt;H192,1,0)</f>
        <v>0</v>
      </c>
      <c r="AH192" s="147">
        <f>IF(I192&gt;J192,1,0)</f>
        <v>1</v>
      </c>
      <c r="AI192" s="147">
        <f>IF(K192&gt;L192,1,0)</f>
        <v>0</v>
      </c>
      <c r="AJ192" s="147">
        <f>IF(M192&gt;N192,1,0)</f>
        <v>0</v>
      </c>
    </row>
    <row r="193" spans="1:36" ht="15" x14ac:dyDescent="0.2">
      <c r="A193" s="13" t="str">
        <f t="shared" si="215"/>
        <v>YÜKSELEN GENÇLİK SPOR KULÜBÜBYE</v>
      </c>
      <c r="B193" s="128">
        <v>2</v>
      </c>
      <c r="C193" s="14" t="s">
        <v>221</v>
      </c>
      <c r="D193" s="15">
        <f t="shared" ref="D193:D195" si="216">SUM(AF193:AJ193)</f>
        <v>0</v>
      </c>
      <c r="E193" s="16">
        <f>AA193</f>
        <v>0</v>
      </c>
      <c r="F193" s="17">
        <f>AB193</f>
        <v>0</v>
      </c>
      <c r="G193" s="18">
        <f>AA195</f>
        <v>0</v>
      </c>
      <c r="H193" s="18">
        <f>AB195</f>
        <v>0</v>
      </c>
      <c r="I193" s="18">
        <f>AB196</f>
        <v>0</v>
      </c>
      <c r="J193" s="18">
        <f>AA196</f>
        <v>6</v>
      </c>
      <c r="K193" s="18"/>
      <c r="L193" s="18"/>
      <c r="M193" s="18"/>
      <c r="N193" s="18"/>
      <c r="O193" s="20">
        <f t="shared" ref="O193:O195" si="217">E193+G193+I193-F193-H193-J193</f>
        <v>-6</v>
      </c>
      <c r="P193" s="21"/>
      <c r="Q193" s="22">
        <f>Y193+Y195+Z196</f>
        <v>15</v>
      </c>
      <c r="R193" s="17">
        <f>Z193+Z195+Y196</f>
        <v>36</v>
      </c>
      <c r="S193" s="23">
        <f t="shared" ref="S193:S195" si="218">Q193-R193</f>
        <v>-21</v>
      </c>
      <c r="T193" s="62" t="s">
        <v>114</v>
      </c>
      <c r="U193" s="25" t="str">
        <f>C193</f>
        <v>YÜKSELEN GENÇLİK SPOR KULÜBÜ</v>
      </c>
      <c r="V193" s="26" t="str">
        <f>C194</f>
        <v>BYE</v>
      </c>
      <c r="W193" s="27">
        <f t="shared" ref="W193:X197" si="219">AC193</f>
        <v>0</v>
      </c>
      <c r="X193" s="19">
        <f t="shared" si="219"/>
        <v>0</v>
      </c>
      <c r="Y193" s="148"/>
      <c r="Z193" s="148"/>
      <c r="AA193" s="148"/>
      <c r="AB193" s="148"/>
      <c r="AC193" s="148"/>
      <c r="AD193" s="148"/>
      <c r="AF193" s="147">
        <f t="shared" ref="AF193:AF195" si="220">IF(E193&gt;F193,1,0)</f>
        <v>0</v>
      </c>
      <c r="AG193" s="147">
        <f t="shared" ref="AG193:AG195" si="221">IF(G193&gt;H193,1,0)</f>
        <v>0</v>
      </c>
      <c r="AH193" s="147">
        <f t="shared" ref="AH193:AH195" si="222">IF(I193&gt;J193,1,0)</f>
        <v>0</v>
      </c>
      <c r="AI193" s="147">
        <f t="shared" ref="AI193:AI195" si="223">IF(K193&gt;L193,1,0)</f>
        <v>0</v>
      </c>
      <c r="AJ193" s="147">
        <f t="shared" ref="AJ193:AJ195" si="224">IF(M193&gt;N193,1,0)</f>
        <v>0</v>
      </c>
    </row>
    <row r="194" spans="1:36" ht="15" x14ac:dyDescent="0.2">
      <c r="A194" s="13" t="str">
        <f t="shared" si="215"/>
        <v>BİNGÖL OLİMPİYAT SPOR KULÜBÜBYE</v>
      </c>
      <c r="B194" s="128">
        <v>3</v>
      </c>
      <c r="C194" s="14" t="s">
        <v>127</v>
      </c>
      <c r="D194" s="15">
        <f t="shared" si="216"/>
        <v>0</v>
      </c>
      <c r="E194" s="16">
        <f>AB193</f>
        <v>0</v>
      </c>
      <c r="F194" s="17">
        <f>AA193</f>
        <v>0</v>
      </c>
      <c r="G194" s="18">
        <f>AB194</f>
        <v>0</v>
      </c>
      <c r="H194" s="18">
        <f>AA194</f>
        <v>0</v>
      </c>
      <c r="I194" s="18">
        <f>AA197</f>
        <v>0</v>
      </c>
      <c r="J194" s="18">
        <f>AB197</f>
        <v>0</v>
      </c>
      <c r="K194" s="18"/>
      <c r="L194" s="18"/>
      <c r="M194" s="18"/>
      <c r="N194" s="18"/>
      <c r="O194" s="20">
        <f t="shared" si="217"/>
        <v>0</v>
      </c>
      <c r="P194" s="21"/>
      <c r="Q194" s="22">
        <f>Z193+Z194+Y197</f>
        <v>0</v>
      </c>
      <c r="R194" s="17">
        <f>Y193+Y194+Z197</f>
        <v>0</v>
      </c>
      <c r="S194" s="23">
        <f t="shared" si="218"/>
        <v>0</v>
      </c>
      <c r="T194" s="62" t="s">
        <v>118</v>
      </c>
      <c r="U194" s="25" t="str">
        <f>C192</f>
        <v>BİNGÖL OLİMPİYAT SPOR KULÜBÜ</v>
      </c>
      <c r="V194" s="26" t="str">
        <f>C194</f>
        <v>BYE</v>
      </c>
      <c r="W194" s="27">
        <f t="shared" si="219"/>
        <v>0</v>
      </c>
      <c r="X194" s="19">
        <f t="shared" si="219"/>
        <v>0</v>
      </c>
      <c r="Y194" s="148"/>
      <c r="Z194" s="148"/>
      <c r="AA194" s="148"/>
      <c r="AB194" s="148"/>
      <c r="AC194" s="148"/>
      <c r="AD194" s="148"/>
      <c r="AF194" s="147">
        <f t="shared" si="220"/>
        <v>0</v>
      </c>
      <c r="AG194" s="147">
        <f t="shared" si="221"/>
        <v>0</v>
      </c>
      <c r="AH194" s="147">
        <f t="shared" si="222"/>
        <v>0</v>
      </c>
      <c r="AI194" s="147">
        <f t="shared" si="223"/>
        <v>0</v>
      </c>
      <c r="AJ194" s="147">
        <f t="shared" si="224"/>
        <v>0</v>
      </c>
    </row>
    <row r="195" spans="1:36" ht="15" x14ac:dyDescent="0.2">
      <c r="A195" s="13" t="str">
        <f t="shared" si="215"/>
        <v>YÜKSELEN GENÇLİK SPOR KULÜBÜBYE</v>
      </c>
      <c r="B195" s="128">
        <v>4</v>
      </c>
      <c r="C195" s="14" t="s">
        <v>127</v>
      </c>
      <c r="D195" s="15">
        <f t="shared" si="216"/>
        <v>0</v>
      </c>
      <c r="E195" s="16">
        <f>AB192</f>
        <v>0</v>
      </c>
      <c r="F195" s="17">
        <f>AA192</f>
        <v>0</v>
      </c>
      <c r="G195" s="18">
        <f>AB195</f>
        <v>0</v>
      </c>
      <c r="H195" s="18">
        <f>AA195</f>
        <v>0</v>
      </c>
      <c r="I195" s="18">
        <f>AB197</f>
        <v>0</v>
      </c>
      <c r="J195" s="18">
        <f>AA197</f>
        <v>0</v>
      </c>
      <c r="K195" s="18"/>
      <c r="L195" s="18"/>
      <c r="M195" s="18"/>
      <c r="N195" s="18"/>
      <c r="O195" s="20">
        <f t="shared" si="217"/>
        <v>0</v>
      </c>
      <c r="P195" s="21"/>
      <c r="Q195" s="22">
        <f>Z192+Z195+Z197</f>
        <v>0</v>
      </c>
      <c r="R195" s="17">
        <f>Y192+Y195+Y197</f>
        <v>0</v>
      </c>
      <c r="S195" s="23">
        <f t="shared" si="218"/>
        <v>0</v>
      </c>
      <c r="T195" s="62" t="s">
        <v>126</v>
      </c>
      <c r="U195" s="25" t="str">
        <f>C193</f>
        <v>YÜKSELEN GENÇLİK SPOR KULÜBÜ</v>
      </c>
      <c r="V195" s="26" t="str">
        <f>C195</f>
        <v>BYE</v>
      </c>
      <c r="W195" s="27">
        <f t="shared" si="219"/>
        <v>0</v>
      </c>
      <c r="X195" s="19">
        <f t="shared" si="219"/>
        <v>0</v>
      </c>
      <c r="Y195" s="148"/>
      <c r="Z195" s="148"/>
      <c r="AA195" s="148"/>
      <c r="AB195" s="148"/>
      <c r="AC195" s="148"/>
      <c r="AD195" s="148"/>
      <c r="AF195" s="147">
        <f t="shared" si="220"/>
        <v>0</v>
      </c>
      <c r="AG195" s="147">
        <f t="shared" si="221"/>
        <v>0</v>
      </c>
      <c r="AH195" s="147">
        <f t="shared" si="222"/>
        <v>0</v>
      </c>
      <c r="AI195" s="147">
        <f t="shared" si="223"/>
        <v>0</v>
      </c>
      <c r="AJ195" s="147">
        <f t="shared" si="224"/>
        <v>0</v>
      </c>
    </row>
    <row r="196" spans="1:36" ht="15" x14ac:dyDescent="0.2">
      <c r="A196" s="13" t="str">
        <f t="shared" si="215"/>
        <v>BİNGÖL OLİMPİYAT SPOR KULÜBÜYÜKSELEN GENÇLİK SPOR KULÜBÜ</v>
      </c>
      <c r="B196" s="128"/>
      <c r="C196" s="14"/>
      <c r="D196" s="15"/>
      <c r="E196" s="16"/>
      <c r="F196" s="17"/>
      <c r="G196" s="18"/>
      <c r="H196" s="18"/>
      <c r="I196" s="18"/>
      <c r="J196" s="18"/>
      <c r="K196" s="18"/>
      <c r="L196" s="18"/>
      <c r="M196" s="18"/>
      <c r="N196" s="18"/>
      <c r="O196" s="20"/>
      <c r="P196" s="31"/>
      <c r="Q196" s="22"/>
      <c r="R196" s="17"/>
      <c r="S196" s="23"/>
      <c r="T196" s="62" t="s">
        <v>121</v>
      </c>
      <c r="U196" s="25" t="str">
        <f>C192</f>
        <v>BİNGÖL OLİMPİYAT SPOR KULÜBÜ</v>
      </c>
      <c r="V196" s="26" t="str">
        <f>C193</f>
        <v>YÜKSELEN GENÇLİK SPOR KULÜBÜ</v>
      </c>
      <c r="W196" s="27">
        <f t="shared" si="219"/>
        <v>3</v>
      </c>
      <c r="X196" s="19">
        <f t="shared" si="219"/>
        <v>0</v>
      </c>
      <c r="Y196" s="148">
        <f>VLOOKUP(A196,'Kadın Bireysel'!$B$4:$T$3000,14,FALSE)</f>
        <v>36</v>
      </c>
      <c r="Z196" s="148">
        <f>VLOOKUP(A196,'Kadın Bireysel'!$B$4:$T$3000,15,FALSE)</f>
        <v>15</v>
      </c>
      <c r="AA196" s="148">
        <f>VLOOKUP(A196,'Kadın Bireysel'!$B$4:$T$3000,16,FALSE)</f>
        <v>6</v>
      </c>
      <c r="AB196" s="148">
        <f>VLOOKUP(A196,'Kadın Bireysel'!$B$4:$T$3000,17,FALSE)</f>
        <v>0</v>
      </c>
      <c r="AC196" s="148">
        <f>VLOOKUP(A196,'Kadın Bireysel'!$B$4:$T$3000,18,FALSE)</f>
        <v>3</v>
      </c>
      <c r="AD196" s="148">
        <f>VLOOKUP(A196,'Kadın Bireysel'!$B$4:$T$3000,19,FALSE)</f>
        <v>0</v>
      </c>
    </row>
    <row r="197" spans="1:36" ht="15.75" thickBot="1" x14ac:dyDescent="0.25">
      <c r="A197" s="13" t="str">
        <f t="shared" si="215"/>
        <v>BYEBYE</v>
      </c>
      <c r="B197" s="132"/>
      <c r="C197" s="63"/>
      <c r="D197" s="64"/>
      <c r="E197" s="65"/>
      <c r="F197" s="66"/>
      <c r="G197" s="67"/>
      <c r="H197" s="67"/>
      <c r="I197" s="67"/>
      <c r="J197" s="67"/>
      <c r="K197" s="67"/>
      <c r="L197" s="67"/>
      <c r="M197" s="67"/>
      <c r="N197" s="67"/>
      <c r="O197" s="68"/>
      <c r="P197" s="69"/>
      <c r="Q197" s="70"/>
      <c r="R197" s="66"/>
      <c r="S197" s="71"/>
      <c r="T197" s="72" t="s">
        <v>111</v>
      </c>
      <c r="U197" s="73" t="str">
        <f>C194</f>
        <v>BYE</v>
      </c>
      <c r="V197" s="74" t="str">
        <f>C195</f>
        <v>BYE</v>
      </c>
      <c r="W197" s="58">
        <f t="shared" si="219"/>
        <v>0</v>
      </c>
      <c r="X197" s="59">
        <f t="shared" si="219"/>
        <v>0</v>
      </c>
      <c r="Y197" s="148"/>
      <c r="Z197" s="148"/>
      <c r="AA197" s="148"/>
      <c r="AB197" s="148"/>
      <c r="AC197" s="148"/>
      <c r="AD197" s="148"/>
    </row>
    <row r="198" spans="1:36" ht="15" thickBot="1" x14ac:dyDescent="0.25"/>
    <row r="199" spans="1:36" ht="57" customHeight="1" thickTop="1" x14ac:dyDescent="0.2">
      <c r="B199" s="75" t="s">
        <v>59</v>
      </c>
      <c r="C199" s="6" t="s">
        <v>84</v>
      </c>
      <c r="D199" s="7" t="s">
        <v>98</v>
      </c>
      <c r="E199" s="8" t="s">
        <v>99</v>
      </c>
      <c r="F199" s="9" t="s">
        <v>100</v>
      </c>
      <c r="G199" s="8" t="s">
        <v>99</v>
      </c>
      <c r="H199" s="9" t="s">
        <v>100</v>
      </c>
      <c r="I199" s="8" t="s">
        <v>99</v>
      </c>
      <c r="J199" s="9" t="s">
        <v>100</v>
      </c>
      <c r="K199" s="8" t="s">
        <v>99</v>
      </c>
      <c r="L199" s="9" t="s">
        <v>100</v>
      </c>
      <c r="M199" s="8" t="s">
        <v>99</v>
      </c>
      <c r="N199" s="9" t="s">
        <v>100</v>
      </c>
      <c r="O199" s="61" t="s">
        <v>101</v>
      </c>
      <c r="P199" s="10" t="s">
        <v>102</v>
      </c>
      <c r="Q199" s="8" t="s">
        <v>103</v>
      </c>
      <c r="R199" s="9" t="s">
        <v>104</v>
      </c>
      <c r="S199" s="11" t="s">
        <v>105</v>
      </c>
      <c r="T199" s="12" t="s">
        <v>106</v>
      </c>
      <c r="U199" s="398" t="s">
        <v>107</v>
      </c>
      <c r="V199" s="399"/>
      <c r="W199" s="400" t="s">
        <v>108</v>
      </c>
      <c r="X199" s="401"/>
      <c r="Y199" s="144" t="s">
        <v>124</v>
      </c>
      <c r="Z199" s="145" t="s">
        <v>124</v>
      </c>
      <c r="AA199" s="145" t="s">
        <v>125</v>
      </c>
      <c r="AB199" s="145" t="s">
        <v>125</v>
      </c>
    </row>
    <row r="200" spans="1:36" ht="12.75" customHeight="1" x14ac:dyDescent="0.2">
      <c r="A200" s="13" t="str">
        <f t="shared" ref="A200:A205" si="225">U200&amp;V200</f>
        <v>DİCLE TENİS KULÜBÜDİYARBAKIR TENİS VE YÜZME KULÜBÜ</v>
      </c>
      <c r="B200" s="128">
        <v>1</v>
      </c>
      <c r="C200" s="14" t="s">
        <v>170</v>
      </c>
      <c r="D200" s="15">
        <f>SUM(AF200:AJ200)</f>
        <v>3</v>
      </c>
      <c r="E200" s="16">
        <f>AA200</f>
        <v>6</v>
      </c>
      <c r="F200" s="17">
        <f>AB200</f>
        <v>0</v>
      </c>
      <c r="G200" s="18">
        <f>AA202</f>
        <v>6</v>
      </c>
      <c r="H200" s="18">
        <f>AB202</f>
        <v>0</v>
      </c>
      <c r="I200" s="18">
        <f>AA204</f>
        <v>6</v>
      </c>
      <c r="J200" s="18">
        <f>AB204</f>
        <v>0</v>
      </c>
      <c r="K200" s="18"/>
      <c r="L200" s="18"/>
      <c r="M200" s="18"/>
      <c r="N200" s="18"/>
      <c r="O200" s="20">
        <f>E200+G200+I200-F200-H200-J200</f>
        <v>18</v>
      </c>
      <c r="P200" s="21"/>
      <c r="Q200" s="22">
        <f>Y200+Y202+Y204</f>
        <v>108</v>
      </c>
      <c r="R200" s="17">
        <f>Z200+Z202+Z204</f>
        <v>33</v>
      </c>
      <c r="S200" s="23">
        <f>Q200-R200</f>
        <v>75</v>
      </c>
      <c r="T200" s="62" t="s">
        <v>115</v>
      </c>
      <c r="U200" s="25" t="str">
        <f>C200</f>
        <v>DİCLE TENİS KULÜBÜ</v>
      </c>
      <c r="V200" s="26" t="str">
        <f>C203</f>
        <v>DİYARBAKIR TENİS VE YÜZME KULÜBÜ</v>
      </c>
      <c r="W200" s="27">
        <f>AC200</f>
        <v>3</v>
      </c>
      <c r="X200" s="19">
        <f>AD200</f>
        <v>0</v>
      </c>
      <c r="Y200" s="148">
        <f>VLOOKUP(A200,'Erkek Bireysel'!$B$4:$T$3001,14,FALSE)</f>
        <v>36</v>
      </c>
      <c r="Z200" s="148">
        <f>VLOOKUP(A200,'Erkek Bireysel'!$B$4:$T$3001,15,FALSE)</f>
        <v>5</v>
      </c>
      <c r="AA200" s="148">
        <f>VLOOKUP(A200,'Erkek Bireysel'!$B$4:$T$3001,16,FALSE)</f>
        <v>6</v>
      </c>
      <c r="AB200" s="148">
        <f>VLOOKUP(A200,'Erkek Bireysel'!$B$4:$T$3001,17,FALSE)</f>
        <v>0</v>
      </c>
      <c r="AC200" s="148">
        <f>VLOOKUP(A200,'Erkek Bireysel'!$B$4:$T$3001,18,FALSE)</f>
        <v>3</v>
      </c>
      <c r="AD200" s="148">
        <f>VLOOKUP(A200,'Erkek Bireysel'!$B$4:$T$3001,19,FALSE)</f>
        <v>0</v>
      </c>
      <c r="AF200" s="147">
        <f>IF(E200&gt;F200,1,0)</f>
        <v>1</v>
      </c>
      <c r="AG200" s="147">
        <f>IF(G200&gt;H200,1,0)</f>
        <v>1</v>
      </c>
      <c r="AH200" s="147">
        <f>IF(I200&gt;J200,1,0)</f>
        <v>1</v>
      </c>
      <c r="AI200" s="147">
        <f>IF(K200&gt;L200,1,0)</f>
        <v>0</v>
      </c>
      <c r="AJ200" s="147">
        <f>IF(M200&gt;N200,1,0)</f>
        <v>0</v>
      </c>
    </row>
    <row r="201" spans="1:36" ht="15" x14ac:dyDescent="0.2">
      <c r="A201" s="13" t="str">
        <f t="shared" si="225"/>
        <v>AMİDA AKADEMİ GENÇLİK VE SPOR KULÜBÜDİYARBAKIR TENİS KULÜBÜ</v>
      </c>
      <c r="B201" s="128">
        <v>2</v>
      </c>
      <c r="C201" s="14" t="s">
        <v>10</v>
      </c>
      <c r="D201" s="15">
        <f t="shared" ref="D201:D203" si="226">SUM(AF201:AJ201)</f>
        <v>1</v>
      </c>
      <c r="E201" s="16">
        <f>AA201</f>
        <v>0</v>
      </c>
      <c r="F201" s="17">
        <f>AB201</f>
        <v>6</v>
      </c>
      <c r="G201" s="18">
        <f>AA203</f>
        <v>6</v>
      </c>
      <c r="H201" s="18">
        <f>AB203</f>
        <v>0</v>
      </c>
      <c r="I201" s="18">
        <f>AB204</f>
        <v>0</v>
      </c>
      <c r="J201" s="18">
        <f>AA204</f>
        <v>6</v>
      </c>
      <c r="K201" s="18"/>
      <c r="L201" s="18"/>
      <c r="M201" s="18"/>
      <c r="N201" s="18"/>
      <c r="O201" s="20">
        <f t="shared" ref="O201:O203" si="227">E201+G201+I201-F201-H201-J201</f>
        <v>-6</v>
      </c>
      <c r="P201" s="21"/>
      <c r="Q201" s="22">
        <f>Y201+Y203+Z204</f>
        <v>53</v>
      </c>
      <c r="R201" s="17">
        <f>Z201+Z203+Y204</f>
        <v>81</v>
      </c>
      <c r="S201" s="23">
        <f t="shared" ref="S201:S203" si="228">Q201-R201</f>
        <v>-28</v>
      </c>
      <c r="T201" s="62" t="s">
        <v>114</v>
      </c>
      <c r="U201" s="25" t="str">
        <f>C201</f>
        <v>AMİDA AKADEMİ GENÇLİK VE SPOR KULÜBÜ</v>
      </c>
      <c r="V201" s="26" t="str">
        <f>C202</f>
        <v>DİYARBAKIR TENİS KULÜBÜ</v>
      </c>
      <c r="W201" s="27">
        <f t="shared" ref="W201:X205" si="229">AC201</f>
        <v>0</v>
      </c>
      <c r="X201" s="19">
        <f t="shared" si="229"/>
        <v>3</v>
      </c>
      <c r="Y201" s="148">
        <f>VLOOKUP(A201,'Erkek Bireysel'!$B$4:$T$3001,14,FALSE)</f>
        <v>4</v>
      </c>
      <c r="Z201" s="148">
        <f>VLOOKUP(A201,'Erkek Bireysel'!$B$4:$T$3001,15,FALSE)</f>
        <v>36</v>
      </c>
      <c r="AA201" s="148">
        <f>VLOOKUP(A201,'Erkek Bireysel'!$B$4:$T$3001,16,FALSE)</f>
        <v>0</v>
      </c>
      <c r="AB201" s="148">
        <f>VLOOKUP(A201,'Erkek Bireysel'!$B$4:$T$3001,17,FALSE)</f>
        <v>6</v>
      </c>
      <c r="AC201" s="148">
        <f>VLOOKUP(A201,'Erkek Bireysel'!$B$4:$T$3001,18,FALSE)</f>
        <v>0</v>
      </c>
      <c r="AD201" s="148">
        <f>VLOOKUP(A201,'Erkek Bireysel'!$B$4:$T$3001,19,FALSE)</f>
        <v>3</v>
      </c>
      <c r="AF201" s="147">
        <f t="shared" ref="AF201:AF203" si="230">IF(E201&gt;F201,1,0)</f>
        <v>0</v>
      </c>
      <c r="AG201" s="147">
        <f t="shared" ref="AG201:AG203" si="231">IF(G201&gt;H201,1,0)</f>
        <v>1</v>
      </c>
      <c r="AH201" s="147">
        <f t="shared" ref="AH201:AH203" si="232">IF(I201&gt;J201,1,0)</f>
        <v>0</v>
      </c>
      <c r="AI201" s="147">
        <f t="shared" ref="AI201:AI203" si="233">IF(K201&gt;L201,1,0)</f>
        <v>0</v>
      </c>
      <c r="AJ201" s="147">
        <f t="shared" ref="AJ201:AJ203" si="234">IF(M201&gt;N201,1,0)</f>
        <v>0</v>
      </c>
    </row>
    <row r="202" spans="1:36" ht="15" x14ac:dyDescent="0.2">
      <c r="A202" s="13" t="str">
        <f t="shared" si="225"/>
        <v>DİCLE TENİS KULÜBÜDİYARBAKIR TENİS KULÜBÜ</v>
      </c>
      <c r="B202" s="128">
        <v>3</v>
      </c>
      <c r="C202" s="14" t="s">
        <v>171</v>
      </c>
      <c r="D202" s="15">
        <f t="shared" si="226"/>
        <v>2</v>
      </c>
      <c r="E202" s="16">
        <f>AB201</f>
        <v>6</v>
      </c>
      <c r="F202" s="17">
        <f>AA201</f>
        <v>0</v>
      </c>
      <c r="G202" s="18">
        <f>AB202</f>
        <v>0</v>
      </c>
      <c r="H202" s="18">
        <f>AA202</f>
        <v>6</v>
      </c>
      <c r="I202" s="18">
        <f>AA205</f>
        <v>6</v>
      </c>
      <c r="J202" s="18">
        <f>AB205</f>
        <v>0</v>
      </c>
      <c r="K202" s="18"/>
      <c r="L202" s="18"/>
      <c r="M202" s="18"/>
      <c r="N202" s="18"/>
      <c r="O202" s="20">
        <f t="shared" si="227"/>
        <v>6</v>
      </c>
      <c r="P202" s="21"/>
      <c r="Q202" s="22">
        <f>Z201+Z202+Y205</f>
        <v>87</v>
      </c>
      <c r="R202" s="17">
        <f>Y201+Y202+Z205</f>
        <v>51</v>
      </c>
      <c r="S202" s="23">
        <f t="shared" si="228"/>
        <v>36</v>
      </c>
      <c r="T202" s="62" t="s">
        <v>118</v>
      </c>
      <c r="U202" s="25" t="str">
        <f>C200</f>
        <v>DİCLE TENİS KULÜBÜ</v>
      </c>
      <c r="V202" s="26" t="str">
        <f>C202</f>
        <v>DİYARBAKIR TENİS KULÜBÜ</v>
      </c>
      <c r="W202" s="27">
        <f t="shared" si="229"/>
        <v>3</v>
      </c>
      <c r="X202" s="19">
        <f t="shared" si="229"/>
        <v>0</v>
      </c>
      <c r="Y202" s="148">
        <f>VLOOKUP(A202,'Erkek Bireysel'!$B$4:$T$3001,14,FALSE)</f>
        <v>36</v>
      </c>
      <c r="Z202" s="148">
        <f>VLOOKUP(A202,'Erkek Bireysel'!$B$4:$T$3001,15,FALSE)</f>
        <v>15</v>
      </c>
      <c r="AA202" s="148">
        <f>VLOOKUP(A202,'Erkek Bireysel'!$B$4:$T$3001,16,FALSE)</f>
        <v>6</v>
      </c>
      <c r="AB202" s="148">
        <f>VLOOKUP(A202,'Erkek Bireysel'!$B$4:$T$3001,17,FALSE)</f>
        <v>0</v>
      </c>
      <c r="AC202" s="148">
        <f>VLOOKUP(A202,'Erkek Bireysel'!$B$4:$T$3001,18,FALSE)</f>
        <v>3</v>
      </c>
      <c r="AD202" s="148">
        <f>VLOOKUP(A202,'Erkek Bireysel'!$B$4:$T$3001,19,FALSE)</f>
        <v>0</v>
      </c>
      <c r="AF202" s="147">
        <f t="shared" si="230"/>
        <v>1</v>
      </c>
      <c r="AG202" s="147">
        <f t="shared" si="231"/>
        <v>0</v>
      </c>
      <c r="AH202" s="147">
        <f t="shared" si="232"/>
        <v>1</v>
      </c>
      <c r="AI202" s="147">
        <f t="shared" si="233"/>
        <v>0</v>
      </c>
      <c r="AJ202" s="147">
        <f t="shared" si="234"/>
        <v>0</v>
      </c>
    </row>
    <row r="203" spans="1:36" ht="15" x14ac:dyDescent="0.2">
      <c r="A203" s="13" t="str">
        <f t="shared" si="225"/>
        <v>AMİDA AKADEMİ GENÇLİK VE SPOR KULÜBÜDİYARBAKIR TENİS VE YÜZME KULÜBÜ</v>
      </c>
      <c r="B203" s="128">
        <v>4</v>
      </c>
      <c r="C203" s="14" t="s">
        <v>172</v>
      </c>
      <c r="D203" s="15">
        <f t="shared" si="226"/>
        <v>0</v>
      </c>
      <c r="E203" s="16">
        <f>AB200</f>
        <v>0</v>
      </c>
      <c r="F203" s="17">
        <f>AA200</f>
        <v>6</v>
      </c>
      <c r="G203" s="18">
        <f>AB203</f>
        <v>0</v>
      </c>
      <c r="H203" s="18">
        <f>AA203</f>
        <v>6</v>
      </c>
      <c r="I203" s="18">
        <f>AB205</f>
        <v>0</v>
      </c>
      <c r="J203" s="18">
        <f>AA205</f>
        <v>6</v>
      </c>
      <c r="K203" s="18"/>
      <c r="L203" s="18"/>
      <c r="M203" s="18"/>
      <c r="N203" s="18"/>
      <c r="O203" s="20">
        <f t="shared" si="227"/>
        <v>-18</v>
      </c>
      <c r="P203" s="21"/>
      <c r="Q203" s="22">
        <f>Z200+Z203+Z205</f>
        <v>25</v>
      </c>
      <c r="R203" s="17">
        <f>Y200+Y203+Y205</f>
        <v>108</v>
      </c>
      <c r="S203" s="23">
        <f t="shared" si="228"/>
        <v>-83</v>
      </c>
      <c r="T203" s="62" t="s">
        <v>126</v>
      </c>
      <c r="U203" s="25" t="str">
        <f>C201</f>
        <v>AMİDA AKADEMİ GENÇLİK VE SPOR KULÜBÜ</v>
      </c>
      <c r="V203" s="26" t="str">
        <f>C203</f>
        <v>DİYARBAKIR TENİS VE YÜZME KULÜBÜ</v>
      </c>
      <c r="W203" s="27">
        <f t="shared" si="229"/>
        <v>3</v>
      </c>
      <c r="X203" s="19">
        <f t="shared" si="229"/>
        <v>0</v>
      </c>
      <c r="Y203" s="148">
        <f>VLOOKUP(A203,'Erkek Bireysel'!$B$4:$T$3001,14,FALSE)</f>
        <v>36</v>
      </c>
      <c r="Z203" s="148">
        <f>VLOOKUP(A203,'Erkek Bireysel'!$B$4:$T$3001,15,FALSE)</f>
        <v>9</v>
      </c>
      <c r="AA203" s="148">
        <f>VLOOKUP(A203,'Erkek Bireysel'!$B$4:$T$3001,16,FALSE)</f>
        <v>6</v>
      </c>
      <c r="AB203" s="148">
        <f>VLOOKUP(A203,'Erkek Bireysel'!$B$4:$T$3001,17,FALSE)</f>
        <v>0</v>
      </c>
      <c r="AC203" s="148">
        <f>VLOOKUP(A203,'Erkek Bireysel'!$B$4:$T$3001,18,FALSE)</f>
        <v>3</v>
      </c>
      <c r="AD203" s="148">
        <f>VLOOKUP(A203,'Erkek Bireysel'!$B$4:$T$3001,19,FALSE)</f>
        <v>0</v>
      </c>
      <c r="AF203" s="147">
        <f t="shared" si="230"/>
        <v>0</v>
      </c>
      <c r="AG203" s="147">
        <f t="shared" si="231"/>
        <v>0</v>
      </c>
      <c r="AH203" s="147">
        <f t="shared" si="232"/>
        <v>0</v>
      </c>
      <c r="AI203" s="147">
        <f t="shared" si="233"/>
        <v>0</v>
      </c>
      <c r="AJ203" s="147">
        <f t="shared" si="234"/>
        <v>0</v>
      </c>
    </row>
    <row r="204" spans="1:36" ht="15" x14ac:dyDescent="0.2">
      <c r="A204" s="13" t="str">
        <f t="shared" si="225"/>
        <v>DİCLE TENİS KULÜBÜAMİDA AKADEMİ GENÇLİK VE SPOR KULÜBÜ</v>
      </c>
      <c r="B204" s="128"/>
      <c r="C204" s="14"/>
      <c r="D204" s="15"/>
      <c r="E204" s="16"/>
      <c r="F204" s="17"/>
      <c r="G204" s="18"/>
      <c r="H204" s="18"/>
      <c r="I204" s="18"/>
      <c r="J204" s="18"/>
      <c r="K204" s="18"/>
      <c r="L204" s="18"/>
      <c r="M204" s="18"/>
      <c r="N204" s="18"/>
      <c r="O204" s="20"/>
      <c r="P204" s="31"/>
      <c r="Q204" s="22"/>
      <c r="R204" s="17"/>
      <c r="S204" s="23"/>
      <c r="T204" s="62" t="s">
        <v>121</v>
      </c>
      <c r="U204" s="25" t="str">
        <f>C200</f>
        <v>DİCLE TENİS KULÜBÜ</v>
      </c>
      <c r="V204" s="26" t="str">
        <f>C201</f>
        <v>AMİDA AKADEMİ GENÇLİK VE SPOR KULÜBÜ</v>
      </c>
      <c r="W204" s="27">
        <f t="shared" si="229"/>
        <v>3</v>
      </c>
      <c r="X204" s="19">
        <f t="shared" si="229"/>
        <v>0</v>
      </c>
      <c r="Y204" s="148">
        <f>VLOOKUP(A204,'Erkek Bireysel'!$B$4:$T$3001,14,FALSE)</f>
        <v>36</v>
      </c>
      <c r="Z204" s="148">
        <f>VLOOKUP(A204,'Erkek Bireysel'!$B$4:$T$3001,15,FALSE)</f>
        <v>13</v>
      </c>
      <c r="AA204" s="148">
        <f>VLOOKUP(A204,'Erkek Bireysel'!$B$4:$T$3001,16,FALSE)</f>
        <v>6</v>
      </c>
      <c r="AB204" s="148">
        <f>VLOOKUP(A204,'Erkek Bireysel'!$B$4:$T$3001,17,FALSE)</f>
        <v>0</v>
      </c>
      <c r="AC204" s="148">
        <f>VLOOKUP(A204,'Erkek Bireysel'!$B$4:$T$3001,18,FALSE)</f>
        <v>3</v>
      </c>
      <c r="AD204" s="148">
        <f>VLOOKUP(A204,'Erkek Bireysel'!$B$4:$T$3001,19,FALSE)</f>
        <v>0</v>
      </c>
    </row>
    <row r="205" spans="1:36" ht="15.75" thickBot="1" x14ac:dyDescent="0.25">
      <c r="A205" s="13" t="str">
        <f t="shared" si="225"/>
        <v>DİYARBAKIR TENİS KULÜBÜDİYARBAKIR TENİS VE YÜZME KULÜBÜ</v>
      </c>
      <c r="B205" s="132"/>
      <c r="C205" s="63"/>
      <c r="D205" s="64"/>
      <c r="E205" s="65"/>
      <c r="F205" s="66"/>
      <c r="G205" s="67"/>
      <c r="H205" s="67"/>
      <c r="I205" s="67"/>
      <c r="J205" s="67"/>
      <c r="K205" s="67"/>
      <c r="L205" s="67"/>
      <c r="M205" s="67"/>
      <c r="N205" s="67"/>
      <c r="O205" s="68"/>
      <c r="P205" s="69"/>
      <c r="Q205" s="70"/>
      <c r="R205" s="66"/>
      <c r="S205" s="71"/>
      <c r="T205" s="72" t="s">
        <v>111</v>
      </c>
      <c r="U205" s="73" t="str">
        <f>C202</f>
        <v>DİYARBAKIR TENİS KULÜBÜ</v>
      </c>
      <c r="V205" s="74" t="str">
        <f>C203</f>
        <v>DİYARBAKIR TENİS VE YÜZME KULÜBÜ</v>
      </c>
      <c r="W205" s="58">
        <f t="shared" si="229"/>
        <v>3</v>
      </c>
      <c r="X205" s="59">
        <f t="shared" si="229"/>
        <v>0</v>
      </c>
      <c r="Y205" s="148">
        <f>VLOOKUP(A205,'Erkek Bireysel'!$B$4:$T$3001,14,FALSE)</f>
        <v>36</v>
      </c>
      <c r="Z205" s="148">
        <f>VLOOKUP(A205,'Erkek Bireysel'!$B$4:$T$3001,15,FALSE)</f>
        <v>11</v>
      </c>
      <c r="AA205" s="148">
        <f>VLOOKUP(A205,'Erkek Bireysel'!$B$4:$T$3001,16,FALSE)</f>
        <v>6</v>
      </c>
      <c r="AB205" s="148">
        <f>VLOOKUP(A205,'Erkek Bireysel'!$B$4:$T$3001,17,FALSE)</f>
        <v>0</v>
      </c>
      <c r="AC205" s="148">
        <f>VLOOKUP(A205,'Erkek Bireysel'!$B$4:$T$3001,18,FALSE)</f>
        <v>3</v>
      </c>
      <c r="AD205" s="148">
        <f>VLOOKUP(A205,'Erkek Bireysel'!$B$4:$T$3001,19,FALSE)</f>
        <v>0</v>
      </c>
    </row>
    <row r="206" spans="1:36" ht="15" thickBot="1" x14ac:dyDescent="0.25"/>
    <row r="207" spans="1:36" ht="57" customHeight="1" thickTop="1" x14ac:dyDescent="0.2">
      <c r="B207" s="75" t="s">
        <v>59</v>
      </c>
      <c r="C207" s="6" t="s">
        <v>249</v>
      </c>
      <c r="D207" s="7" t="s">
        <v>98</v>
      </c>
      <c r="E207" s="8" t="s">
        <v>99</v>
      </c>
      <c r="F207" s="9" t="s">
        <v>100</v>
      </c>
      <c r="G207" s="8" t="s">
        <v>99</v>
      </c>
      <c r="H207" s="9" t="s">
        <v>100</v>
      </c>
      <c r="I207" s="8" t="s">
        <v>99</v>
      </c>
      <c r="J207" s="9" t="s">
        <v>100</v>
      </c>
      <c r="K207" s="8" t="s">
        <v>99</v>
      </c>
      <c r="L207" s="9" t="s">
        <v>100</v>
      </c>
      <c r="M207" s="8" t="s">
        <v>99</v>
      </c>
      <c r="N207" s="9" t="s">
        <v>100</v>
      </c>
      <c r="O207" s="61" t="s">
        <v>101</v>
      </c>
      <c r="P207" s="10" t="s">
        <v>102</v>
      </c>
      <c r="Q207" s="8" t="s">
        <v>103</v>
      </c>
      <c r="R207" s="9" t="s">
        <v>104</v>
      </c>
      <c r="S207" s="11" t="s">
        <v>105</v>
      </c>
      <c r="T207" s="12" t="s">
        <v>106</v>
      </c>
      <c r="U207" s="398" t="s">
        <v>107</v>
      </c>
      <c r="V207" s="399"/>
      <c r="W207" s="400" t="s">
        <v>108</v>
      </c>
      <c r="X207" s="401"/>
      <c r="Y207" s="144" t="s">
        <v>124</v>
      </c>
      <c r="Z207" s="145" t="s">
        <v>124</v>
      </c>
      <c r="AA207" s="145" t="s">
        <v>125</v>
      </c>
      <c r="AB207" s="145" t="s">
        <v>125</v>
      </c>
    </row>
    <row r="208" spans="1:36" ht="12.75" customHeight="1" x14ac:dyDescent="0.2">
      <c r="A208" s="13" t="str">
        <f t="shared" ref="A208:A213" si="235">U208&amp;V208</f>
        <v>AMİDA AKADEMİ GENÇLİK VE SPOR KULÜBÜBYE</v>
      </c>
      <c r="B208" s="128">
        <v>1</v>
      </c>
      <c r="C208" s="14" t="s">
        <v>10</v>
      </c>
      <c r="D208" s="15">
        <f>SUM(AF208:AJ208)</f>
        <v>2</v>
      </c>
      <c r="E208" s="16">
        <f>AA208</f>
        <v>0</v>
      </c>
      <c r="F208" s="17">
        <f>AB208</f>
        <v>0</v>
      </c>
      <c r="G208" s="18">
        <f>AA210</f>
        <v>6</v>
      </c>
      <c r="H208" s="18">
        <f>AB210</f>
        <v>1</v>
      </c>
      <c r="I208" s="18">
        <f>AA212</f>
        <v>6</v>
      </c>
      <c r="J208" s="18">
        <f>AB212</f>
        <v>0</v>
      </c>
      <c r="K208" s="18"/>
      <c r="L208" s="18"/>
      <c r="M208" s="18"/>
      <c r="N208" s="18"/>
      <c r="O208" s="20">
        <f>E208+G208+I208-F208-H208-J208</f>
        <v>11</v>
      </c>
      <c r="P208" s="21"/>
      <c r="Q208" s="22">
        <f>Y208+Y210+Y212</f>
        <v>80</v>
      </c>
      <c r="R208" s="17">
        <f>Z208+Z210+Z212</f>
        <v>27</v>
      </c>
      <c r="S208" s="23">
        <f>Q208-R208</f>
        <v>53</v>
      </c>
      <c r="T208" s="62" t="s">
        <v>115</v>
      </c>
      <c r="U208" s="25" t="str">
        <f>C208</f>
        <v>AMİDA AKADEMİ GENÇLİK VE SPOR KULÜBÜ</v>
      </c>
      <c r="V208" s="26" t="str">
        <f>C211</f>
        <v>BYE</v>
      </c>
      <c r="W208" s="27">
        <f>AC208</f>
        <v>0</v>
      </c>
      <c r="X208" s="19">
        <f>AD208</f>
        <v>0</v>
      </c>
      <c r="Y208" s="148"/>
      <c r="Z208" s="148"/>
      <c r="AA208" s="148"/>
      <c r="AB208" s="148"/>
      <c r="AC208" s="148"/>
      <c r="AD208" s="148"/>
      <c r="AF208" s="147">
        <f>IF(E208&gt;F208,1,0)</f>
        <v>0</v>
      </c>
      <c r="AG208" s="147">
        <f>IF(G208&gt;H208,1,0)</f>
        <v>1</v>
      </c>
      <c r="AH208" s="147">
        <f>IF(I208&gt;J208,1,0)</f>
        <v>1</v>
      </c>
      <c r="AI208" s="147">
        <f>IF(K208&gt;L208,1,0)</f>
        <v>0</v>
      </c>
      <c r="AJ208" s="147">
        <f>IF(M208&gt;N208,1,0)</f>
        <v>0</v>
      </c>
    </row>
    <row r="209" spans="1:36" ht="15" x14ac:dyDescent="0.2">
      <c r="A209" s="13" t="str">
        <f t="shared" si="235"/>
        <v>DİYARBAKIR TENİS KULÜBÜDİYARBAKIR TENİS VE YÜZME KULÜBÜ</v>
      </c>
      <c r="B209" s="128">
        <v>2</v>
      </c>
      <c r="C209" s="14" t="s">
        <v>171</v>
      </c>
      <c r="D209" s="15">
        <f t="shared" ref="D209:D211" si="236">SUM(AF209:AJ209)</f>
        <v>1</v>
      </c>
      <c r="E209" s="16">
        <f>AA209</f>
        <v>6</v>
      </c>
      <c r="F209" s="17">
        <f>AB209</f>
        <v>0</v>
      </c>
      <c r="G209" s="18">
        <f>AA211</f>
        <v>0</v>
      </c>
      <c r="H209" s="18">
        <f>AB211</f>
        <v>0</v>
      </c>
      <c r="I209" s="18">
        <f>AB212</f>
        <v>0</v>
      </c>
      <c r="J209" s="18">
        <f>AA212</f>
        <v>6</v>
      </c>
      <c r="K209" s="18"/>
      <c r="L209" s="18"/>
      <c r="M209" s="18"/>
      <c r="N209" s="18"/>
      <c r="O209" s="20">
        <f t="shared" ref="O209:O211" si="237">E209+G209+I209-F209-H209-J209</f>
        <v>0</v>
      </c>
      <c r="P209" s="21"/>
      <c r="Q209" s="22">
        <f>Y209+Y211+Z212</f>
        <v>51</v>
      </c>
      <c r="R209" s="17">
        <f>Z209+Z211+Y212</f>
        <v>49</v>
      </c>
      <c r="S209" s="23">
        <f t="shared" ref="S209:S211" si="238">Q209-R209</f>
        <v>2</v>
      </c>
      <c r="T209" s="62" t="s">
        <v>114</v>
      </c>
      <c r="U209" s="25" t="str">
        <f>C209</f>
        <v>DİYARBAKIR TENİS KULÜBÜ</v>
      </c>
      <c r="V209" s="26" t="str">
        <f>C210</f>
        <v>DİYARBAKIR TENİS VE YÜZME KULÜBÜ</v>
      </c>
      <c r="W209" s="27">
        <f t="shared" ref="W209:W213" si="239">AC209</f>
        <v>3</v>
      </c>
      <c r="X209" s="19">
        <f t="shared" ref="X209:X213" si="240">AD209</f>
        <v>0</v>
      </c>
      <c r="Y209" s="148">
        <f>VLOOKUP(A209,'Kadın Bireysel'!$B$4:$T$3000,14,FALSE)</f>
        <v>36</v>
      </c>
      <c r="Z209" s="148">
        <f>VLOOKUP(A209,'Kadın Bireysel'!$B$4:$T$3000,15,FALSE)</f>
        <v>13</v>
      </c>
      <c r="AA209" s="148">
        <f>VLOOKUP(A209,'Kadın Bireysel'!$B$4:$T$3000,16,FALSE)</f>
        <v>6</v>
      </c>
      <c r="AB209" s="148">
        <f>VLOOKUP(A209,'Kadın Bireysel'!$B$4:$T$3000,17,FALSE)</f>
        <v>0</v>
      </c>
      <c r="AC209" s="148">
        <f>VLOOKUP(A209,'Kadın Bireysel'!$B$4:$T$3000,18,FALSE)</f>
        <v>3</v>
      </c>
      <c r="AD209" s="148">
        <f>VLOOKUP(A209,'Kadın Bireysel'!$B$4:$T$3000,19,FALSE)</f>
        <v>0</v>
      </c>
      <c r="AF209" s="147">
        <f t="shared" ref="AF209:AF211" si="241">IF(E209&gt;F209,1,0)</f>
        <v>1</v>
      </c>
      <c r="AG209" s="147">
        <f t="shared" ref="AG209:AG211" si="242">IF(G209&gt;H209,1,0)</f>
        <v>0</v>
      </c>
      <c r="AH209" s="147">
        <f t="shared" ref="AH209:AH211" si="243">IF(I209&gt;J209,1,0)</f>
        <v>0</v>
      </c>
      <c r="AI209" s="147">
        <f t="shared" ref="AI209:AI211" si="244">IF(K209&gt;L209,1,0)</f>
        <v>0</v>
      </c>
      <c r="AJ209" s="147">
        <f t="shared" ref="AJ209:AJ211" si="245">IF(M209&gt;N209,1,0)</f>
        <v>0</v>
      </c>
    </row>
    <row r="210" spans="1:36" ht="15" x14ac:dyDescent="0.2">
      <c r="A210" s="13" t="str">
        <f t="shared" si="235"/>
        <v>AMİDA AKADEMİ GENÇLİK VE SPOR KULÜBÜDİYARBAKIR TENİS VE YÜZME KULÜBÜ</v>
      </c>
      <c r="B210" s="128">
        <v>3</v>
      </c>
      <c r="C210" s="14" t="s">
        <v>172</v>
      </c>
      <c r="D210" s="15">
        <f t="shared" si="236"/>
        <v>0</v>
      </c>
      <c r="E210" s="16">
        <f>AB209</f>
        <v>0</v>
      </c>
      <c r="F210" s="17">
        <f>AA209</f>
        <v>6</v>
      </c>
      <c r="G210" s="18">
        <f>AB210</f>
        <v>1</v>
      </c>
      <c r="H210" s="18">
        <f>AA210</f>
        <v>6</v>
      </c>
      <c r="I210" s="18">
        <f>AA213</f>
        <v>0</v>
      </c>
      <c r="J210" s="18">
        <f>AB213</f>
        <v>0</v>
      </c>
      <c r="K210" s="18"/>
      <c r="L210" s="18"/>
      <c r="M210" s="18"/>
      <c r="N210" s="18"/>
      <c r="O210" s="20">
        <f t="shared" si="237"/>
        <v>-11</v>
      </c>
      <c r="P210" s="21"/>
      <c r="Q210" s="22">
        <f>Z209+Z210+Y213</f>
        <v>25</v>
      </c>
      <c r="R210" s="17">
        <f>Y209+Y210+Z213</f>
        <v>80</v>
      </c>
      <c r="S210" s="23">
        <f t="shared" si="238"/>
        <v>-55</v>
      </c>
      <c r="T210" s="62" t="s">
        <v>118</v>
      </c>
      <c r="U210" s="25" t="str">
        <f>C208</f>
        <v>AMİDA AKADEMİ GENÇLİK VE SPOR KULÜBÜ</v>
      </c>
      <c r="V210" s="26" t="str">
        <f>C210</f>
        <v>DİYARBAKIR TENİS VE YÜZME KULÜBÜ</v>
      </c>
      <c r="W210" s="27">
        <f t="shared" si="239"/>
        <v>3</v>
      </c>
      <c r="X210" s="19">
        <f t="shared" si="240"/>
        <v>0</v>
      </c>
      <c r="Y210" s="148">
        <f>VLOOKUP(A210,'Kadın Bireysel'!$B$4:$T$3000,14,FALSE)</f>
        <v>44</v>
      </c>
      <c r="Z210" s="148">
        <f>VLOOKUP(A210,'Kadın Bireysel'!$B$4:$T$3000,15,FALSE)</f>
        <v>12</v>
      </c>
      <c r="AA210" s="148">
        <f>VLOOKUP(A210,'Kadın Bireysel'!$B$4:$T$3000,16,FALSE)</f>
        <v>6</v>
      </c>
      <c r="AB210" s="148">
        <f>VLOOKUP(A210,'Kadın Bireysel'!$B$4:$T$3000,17,FALSE)</f>
        <v>1</v>
      </c>
      <c r="AC210" s="148">
        <f>VLOOKUP(A210,'Kadın Bireysel'!$B$4:$T$3000,18,FALSE)</f>
        <v>3</v>
      </c>
      <c r="AD210" s="148">
        <f>VLOOKUP(A210,'Kadın Bireysel'!$B$4:$T$3000,19,FALSE)</f>
        <v>0</v>
      </c>
      <c r="AF210" s="147">
        <f t="shared" si="241"/>
        <v>0</v>
      </c>
      <c r="AG210" s="147">
        <f t="shared" si="242"/>
        <v>0</v>
      </c>
      <c r="AH210" s="147">
        <f t="shared" si="243"/>
        <v>0</v>
      </c>
      <c r="AI210" s="147">
        <f t="shared" si="244"/>
        <v>0</v>
      </c>
      <c r="AJ210" s="147">
        <f t="shared" si="245"/>
        <v>0</v>
      </c>
    </row>
    <row r="211" spans="1:36" ht="15" x14ac:dyDescent="0.2">
      <c r="A211" s="13" t="str">
        <f t="shared" si="235"/>
        <v>DİYARBAKIR TENİS KULÜBÜBYE</v>
      </c>
      <c r="B211" s="128">
        <v>4</v>
      </c>
      <c r="C211" s="14" t="s">
        <v>127</v>
      </c>
      <c r="D211" s="15">
        <f t="shared" si="236"/>
        <v>0</v>
      </c>
      <c r="E211" s="16">
        <f>AB208</f>
        <v>0</v>
      </c>
      <c r="F211" s="17">
        <f>AA208</f>
        <v>0</v>
      </c>
      <c r="G211" s="18">
        <f>AB211</f>
        <v>0</v>
      </c>
      <c r="H211" s="18">
        <f>AA211</f>
        <v>0</v>
      </c>
      <c r="I211" s="18">
        <f>AB213</f>
        <v>0</v>
      </c>
      <c r="J211" s="18">
        <f>AA213</f>
        <v>0</v>
      </c>
      <c r="K211" s="18"/>
      <c r="L211" s="18"/>
      <c r="M211" s="18"/>
      <c r="N211" s="18"/>
      <c r="O211" s="20">
        <f t="shared" si="237"/>
        <v>0</v>
      </c>
      <c r="P211" s="21"/>
      <c r="Q211" s="22">
        <f>Z208+Z211+Z213</f>
        <v>0</v>
      </c>
      <c r="R211" s="17">
        <f>Y208+Y211+Y213</f>
        <v>0</v>
      </c>
      <c r="S211" s="23">
        <f t="shared" si="238"/>
        <v>0</v>
      </c>
      <c r="T211" s="62" t="s">
        <v>126</v>
      </c>
      <c r="U211" s="25" t="str">
        <f>C209</f>
        <v>DİYARBAKIR TENİS KULÜBÜ</v>
      </c>
      <c r="V211" s="26" t="str">
        <f>C211</f>
        <v>BYE</v>
      </c>
      <c r="W211" s="27">
        <f t="shared" si="239"/>
        <v>0</v>
      </c>
      <c r="X211" s="19">
        <f t="shared" si="240"/>
        <v>0</v>
      </c>
      <c r="Y211" s="148"/>
      <c r="Z211" s="148"/>
      <c r="AA211" s="148"/>
      <c r="AB211" s="148"/>
      <c r="AC211" s="148"/>
      <c r="AD211" s="148"/>
      <c r="AF211" s="147">
        <f t="shared" si="241"/>
        <v>0</v>
      </c>
      <c r="AG211" s="147">
        <f t="shared" si="242"/>
        <v>0</v>
      </c>
      <c r="AH211" s="147">
        <f t="shared" si="243"/>
        <v>0</v>
      </c>
      <c r="AI211" s="147">
        <f t="shared" si="244"/>
        <v>0</v>
      </c>
      <c r="AJ211" s="147">
        <f t="shared" si="245"/>
        <v>0</v>
      </c>
    </row>
    <row r="212" spans="1:36" ht="15" x14ac:dyDescent="0.2">
      <c r="A212" s="13" t="str">
        <f t="shared" si="235"/>
        <v>AMİDA AKADEMİ GENÇLİK VE SPOR KULÜBÜDİYARBAKIR TENİS KULÜBÜ</v>
      </c>
      <c r="B212" s="128"/>
      <c r="C212" s="14"/>
      <c r="D212" s="15"/>
      <c r="E212" s="16"/>
      <c r="F212" s="17"/>
      <c r="G212" s="18"/>
      <c r="H212" s="18"/>
      <c r="I212" s="18"/>
      <c r="J212" s="18"/>
      <c r="K212" s="18"/>
      <c r="L212" s="18"/>
      <c r="M212" s="18"/>
      <c r="N212" s="18"/>
      <c r="O212" s="20"/>
      <c r="P212" s="31"/>
      <c r="Q212" s="22"/>
      <c r="R212" s="17"/>
      <c r="S212" s="23"/>
      <c r="T212" s="62" t="s">
        <v>121</v>
      </c>
      <c r="U212" s="25" t="str">
        <f>C208</f>
        <v>AMİDA AKADEMİ GENÇLİK VE SPOR KULÜBÜ</v>
      </c>
      <c r="V212" s="26" t="str">
        <f>C209</f>
        <v>DİYARBAKIR TENİS KULÜBÜ</v>
      </c>
      <c r="W212" s="27">
        <f t="shared" si="239"/>
        <v>3</v>
      </c>
      <c r="X212" s="19">
        <f t="shared" si="240"/>
        <v>0</v>
      </c>
      <c r="Y212" s="148">
        <f>VLOOKUP(A212,'Kadın Bireysel'!$B$4:$T$3000,14,FALSE)</f>
        <v>36</v>
      </c>
      <c r="Z212" s="148">
        <f>VLOOKUP(A212,'Kadın Bireysel'!$B$4:$T$3000,15,FALSE)</f>
        <v>15</v>
      </c>
      <c r="AA212" s="148">
        <f>VLOOKUP(A212,'Kadın Bireysel'!$B$4:$T$3000,16,FALSE)</f>
        <v>6</v>
      </c>
      <c r="AB212" s="148">
        <f>VLOOKUP(A212,'Kadın Bireysel'!$B$4:$T$3000,17,FALSE)</f>
        <v>0</v>
      </c>
      <c r="AC212" s="148">
        <f>VLOOKUP(A212,'Kadın Bireysel'!$B$4:$T$3000,18,FALSE)</f>
        <v>3</v>
      </c>
      <c r="AD212" s="148">
        <f>VLOOKUP(A212,'Kadın Bireysel'!$B$4:$T$3000,19,FALSE)</f>
        <v>0</v>
      </c>
    </row>
    <row r="213" spans="1:36" ht="15.75" thickBot="1" x14ac:dyDescent="0.25">
      <c r="A213" s="13" t="str">
        <f t="shared" si="235"/>
        <v>DİYARBAKIR TENİS VE YÜZME KULÜBÜBYE</v>
      </c>
      <c r="B213" s="132"/>
      <c r="C213" s="63"/>
      <c r="D213" s="64"/>
      <c r="E213" s="65"/>
      <c r="F213" s="66"/>
      <c r="G213" s="67"/>
      <c r="H213" s="67"/>
      <c r="I213" s="67"/>
      <c r="J213" s="67"/>
      <c r="K213" s="67"/>
      <c r="L213" s="67"/>
      <c r="M213" s="67"/>
      <c r="N213" s="67"/>
      <c r="O213" s="68"/>
      <c r="P213" s="69"/>
      <c r="Q213" s="70"/>
      <c r="R213" s="66"/>
      <c r="S213" s="71"/>
      <c r="T213" s="72" t="s">
        <v>111</v>
      </c>
      <c r="U213" s="73" t="str">
        <f>C210</f>
        <v>DİYARBAKIR TENİS VE YÜZME KULÜBÜ</v>
      </c>
      <c r="V213" s="74" t="str">
        <f>C211</f>
        <v>BYE</v>
      </c>
      <c r="W213" s="58">
        <f t="shared" si="239"/>
        <v>0</v>
      </c>
      <c r="X213" s="59">
        <f t="shared" si="240"/>
        <v>0</v>
      </c>
      <c r="Y213" s="148"/>
      <c r="Z213" s="148"/>
      <c r="AA213" s="148"/>
      <c r="AB213" s="148"/>
      <c r="AC213" s="148"/>
      <c r="AD213" s="148"/>
    </row>
    <row r="214" spans="1:36" ht="15" thickBot="1" x14ac:dyDescent="0.25"/>
    <row r="215" spans="1:36" ht="57" customHeight="1" thickTop="1" x14ac:dyDescent="0.2">
      <c r="B215" s="75" t="s">
        <v>61</v>
      </c>
      <c r="C215" s="6" t="s">
        <v>130</v>
      </c>
      <c r="D215" s="7" t="s">
        <v>98</v>
      </c>
      <c r="E215" s="8" t="s">
        <v>99</v>
      </c>
      <c r="F215" s="9" t="s">
        <v>100</v>
      </c>
      <c r="G215" s="8" t="s">
        <v>99</v>
      </c>
      <c r="H215" s="9" t="s">
        <v>100</v>
      </c>
      <c r="I215" s="8" t="s">
        <v>99</v>
      </c>
      <c r="J215" s="9" t="s">
        <v>100</v>
      </c>
      <c r="K215" s="8" t="s">
        <v>99</v>
      </c>
      <c r="L215" s="9" t="s">
        <v>100</v>
      </c>
      <c r="M215" s="8" t="s">
        <v>99</v>
      </c>
      <c r="N215" s="9" t="s">
        <v>100</v>
      </c>
      <c r="O215" s="61" t="s">
        <v>101</v>
      </c>
      <c r="P215" s="10" t="s">
        <v>102</v>
      </c>
      <c r="Q215" s="8" t="s">
        <v>103</v>
      </c>
      <c r="R215" s="9" t="s">
        <v>104</v>
      </c>
      <c r="S215" s="11" t="s">
        <v>105</v>
      </c>
      <c r="T215" s="12" t="s">
        <v>106</v>
      </c>
      <c r="U215" s="398" t="s">
        <v>107</v>
      </c>
      <c r="V215" s="399"/>
      <c r="W215" s="400" t="s">
        <v>108</v>
      </c>
      <c r="X215" s="401"/>
      <c r="Y215" s="144" t="s">
        <v>124</v>
      </c>
      <c r="Z215" s="145" t="s">
        <v>124</v>
      </c>
      <c r="AA215" s="145" t="s">
        <v>125</v>
      </c>
      <c r="AB215" s="145" t="s">
        <v>125</v>
      </c>
    </row>
    <row r="216" spans="1:36" ht="12.75" customHeight="1" x14ac:dyDescent="0.2">
      <c r="A216" s="13" t="str">
        <f t="shared" ref="A216:A221" si="246">U216&amp;V216</f>
        <v>CİMİN SİYAH İNCİ SPOR KULÜBÜ0</v>
      </c>
      <c r="B216" s="128">
        <v>1</v>
      </c>
      <c r="C216" s="14" t="s">
        <v>175</v>
      </c>
      <c r="D216" s="15">
        <f>SUM(AF216:AJ216)</f>
        <v>0</v>
      </c>
      <c r="E216" s="16">
        <f>AA216</f>
        <v>0</v>
      </c>
      <c r="F216" s="17">
        <f>AB216</f>
        <v>0</v>
      </c>
      <c r="G216" s="18">
        <f>AA218</f>
        <v>0</v>
      </c>
      <c r="H216" s="18">
        <f>AB218</f>
        <v>6</v>
      </c>
      <c r="I216" s="18">
        <f>AA220</f>
        <v>0</v>
      </c>
      <c r="J216" s="18">
        <f>AB220</f>
        <v>6</v>
      </c>
      <c r="K216" s="18"/>
      <c r="L216" s="18"/>
      <c r="M216" s="18"/>
      <c r="N216" s="18"/>
      <c r="O216" s="20">
        <f>E216+G216+I216-F216-H216-J216</f>
        <v>-12</v>
      </c>
      <c r="P216" s="21"/>
      <c r="Q216" s="22">
        <f>Y216+Y218+Y220</f>
        <v>14</v>
      </c>
      <c r="R216" s="17">
        <f>Z216+Z218+Z220</f>
        <v>72</v>
      </c>
      <c r="S216" s="23">
        <f>Q216-R216</f>
        <v>-58</v>
      </c>
      <c r="T216" s="62" t="s">
        <v>115</v>
      </c>
      <c r="U216" s="25" t="str">
        <f>C216</f>
        <v>CİMİN SİYAH İNCİ SPOR KULÜBÜ</v>
      </c>
      <c r="V216" s="26">
        <f>C219</f>
        <v>0</v>
      </c>
      <c r="W216" s="27">
        <f>AC216</f>
        <v>0</v>
      </c>
      <c r="X216" s="19">
        <f>AD216</f>
        <v>0</v>
      </c>
      <c r="Y216" s="148"/>
      <c r="Z216" s="148"/>
      <c r="AA216" s="148"/>
      <c r="AB216" s="148"/>
      <c r="AC216" s="148"/>
      <c r="AD216" s="148"/>
      <c r="AF216" s="147">
        <f>IF(E216&gt;F216,1,0)</f>
        <v>0</v>
      </c>
      <c r="AG216" s="147">
        <f>IF(G216&gt;H216,1,0)</f>
        <v>0</v>
      </c>
      <c r="AH216" s="147">
        <f>IF(I216&gt;J216,1,0)</f>
        <v>0</v>
      </c>
      <c r="AI216" s="147">
        <f>IF(K216&gt;L216,1,0)</f>
        <v>0</v>
      </c>
      <c r="AJ216" s="147">
        <f>IF(M216&gt;N216,1,0)</f>
        <v>0</v>
      </c>
    </row>
    <row r="217" spans="1:36" ht="15" x14ac:dyDescent="0.2">
      <c r="A217" s="13" t="str">
        <f t="shared" si="246"/>
        <v>ERZİNCAN TENİS KULÜBÜMOLLAKÖY BELEDİYESİ SPOR KULÜBÜ</v>
      </c>
      <c r="B217" s="128">
        <v>2</v>
      </c>
      <c r="C217" s="14" t="s">
        <v>20</v>
      </c>
      <c r="D217" s="15">
        <f t="shared" ref="D217:D219" si="247">SUM(AF217:AJ217)</f>
        <v>2</v>
      </c>
      <c r="E217" s="16">
        <f>AA217</f>
        <v>6</v>
      </c>
      <c r="F217" s="17">
        <f>AB217</f>
        <v>0</v>
      </c>
      <c r="G217" s="18">
        <f>AA219</f>
        <v>0</v>
      </c>
      <c r="H217" s="18">
        <f>AB219</f>
        <v>0</v>
      </c>
      <c r="I217" s="18">
        <f>AB220</f>
        <v>6</v>
      </c>
      <c r="J217" s="18">
        <f>AA220</f>
        <v>0</v>
      </c>
      <c r="K217" s="18"/>
      <c r="L217" s="18"/>
      <c r="M217" s="18"/>
      <c r="N217" s="18"/>
      <c r="O217" s="20">
        <f t="shared" ref="O217:O219" si="248">E217+G217+I217-F217-H217-J217</f>
        <v>12</v>
      </c>
      <c r="P217" s="21"/>
      <c r="Q217" s="22">
        <f>Y217+Y219+Z220</f>
        <v>72</v>
      </c>
      <c r="R217" s="17">
        <f>Z217+Z219+Y220</f>
        <v>0</v>
      </c>
      <c r="S217" s="23">
        <f t="shared" ref="S217:S219" si="249">Q217-R217</f>
        <v>72</v>
      </c>
      <c r="T217" s="62" t="s">
        <v>114</v>
      </c>
      <c r="U217" s="25" t="str">
        <f>C217</f>
        <v>ERZİNCAN TENİS KULÜBÜ</v>
      </c>
      <c r="V217" s="26" t="str">
        <f>C218</f>
        <v>MOLLAKÖY BELEDİYESİ SPOR KULÜBÜ</v>
      </c>
      <c r="W217" s="27">
        <f t="shared" ref="W217:W221" si="250">AC217</f>
        <v>3</v>
      </c>
      <c r="X217" s="19">
        <f t="shared" ref="X217:X221" si="251">AD217</f>
        <v>0</v>
      </c>
      <c r="Y217" s="148">
        <f>VLOOKUP(A217,'Erkek Bireysel'!$B$4:$T$3001,14,FALSE)</f>
        <v>36</v>
      </c>
      <c r="Z217" s="148">
        <f>VLOOKUP(A217,'Erkek Bireysel'!$B$4:$T$3001,15,FALSE)</f>
        <v>0</v>
      </c>
      <c r="AA217" s="148">
        <f>VLOOKUP(A217,'Erkek Bireysel'!$B$4:$T$3001,16,FALSE)</f>
        <v>6</v>
      </c>
      <c r="AB217" s="148">
        <f>VLOOKUP(A217,'Erkek Bireysel'!$B$4:$T$3001,17,FALSE)</f>
        <v>0</v>
      </c>
      <c r="AC217" s="148">
        <f>VLOOKUP(A217,'Erkek Bireysel'!$B$4:$T$3001,18,FALSE)</f>
        <v>3</v>
      </c>
      <c r="AD217" s="148">
        <f>VLOOKUP(A217,'Erkek Bireysel'!$B$4:$T$3001,19,FALSE)</f>
        <v>0</v>
      </c>
      <c r="AF217" s="147">
        <f t="shared" ref="AF217:AF219" si="252">IF(E217&gt;F217,1,0)</f>
        <v>1</v>
      </c>
      <c r="AG217" s="147">
        <f t="shared" ref="AG217:AG219" si="253">IF(G217&gt;H217,1,0)</f>
        <v>0</v>
      </c>
      <c r="AH217" s="147">
        <f t="shared" ref="AH217:AH219" si="254">IF(I217&gt;J217,1,0)</f>
        <v>1</v>
      </c>
      <c r="AI217" s="147">
        <f t="shared" ref="AI217:AI219" si="255">IF(K217&gt;L217,1,0)</f>
        <v>0</v>
      </c>
      <c r="AJ217" s="147">
        <f t="shared" ref="AJ217:AJ219" si="256">IF(M217&gt;N217,1,0)</f>
        <v>0</v>
      </c>
    </row>
    <row r="218" spans="1:36" ht="15" x14ac:dyDescent="0.2">
      <c r="A218" s="13" t="str">
        <f t="shared" si="246"/>
        <v>CİMİN SİYAH İNCİ SPOR KULÜBÜMOLLAKÖY BELEDİYESİ SPOR KULÜBÜ</v>
      </c>
      <c r="B218" s="128">
        <v>3</v>
      </c>
      <c r="C218" s="14" t="s">
        <v>176</v>
      </c>
      <c r="D218" s="15">
        <f t="shared" si="247"/>
        <v>1</v>
      </c>
      <c r="E218" s="16">
        <f>AB217</f>
        <v>0</v>
      </c>
      <c r="F218" s="17">
        <f>AA217</f>
        <v>6</v>
      </c>
      <c r="G218" s="18">
        <f>AB218</f>
        <v>6</v>
      </c>
      <c r="H218" s="18">
        <f>AA218</f>
        <v>0</v>
      </c>
      <c r="I218" s="18">
        <f>AA221</f>
        <v>0</v>
      </c>
      <c r="J218" s="18">
        <f>AB221</f>
        <v>0</v>
      </c>
      <c r="K218" s="18"/>
      <c r="L218" s="18"/>
      <c r="M218" s="18"/>
      <c r="N218" s="18"/>
      <c r="O218" s="20">
        <f t="shared" si="248"/>
        <v>0</v>
      </c>
      <c r="P218" s="21"/>
      <c r="Q218" s="22">
        <f>Z217+Z218+Y221</f>
        <v>36</v>
      </c>
      <c r="R218" s="17">
        <f>Y217+Y218+Z221</f>
        <v>50</v>
      </c>
      <c r="S218" s="23">
        <f t="shared" si="249"/>
        <v>-14</v>
      </c>
      <c r="T218" s="62" t="s">
        <v>118</v>
      </c>
      <c r="U218" s="25" t="str">
        <f>C216</f>
        <v>CİMİN SİYAH İNCİ SPOR KULÜBÜ</v>
      </c>
      <c r="V218" s="26" t="str">
        <f>C218</f>
        <v>MOLLAKÖY BELEDİYESİ SPOR KULÜBÜ</v>
      </c>
      <c r="W218" s="27">
        <f t="shared" si="250"/>
        <v>0</v>
      </c>
      <c r="X218" s="19">
        <f t="shared" si="251"/>
        <v>3</v>
      </c>
      <c r="Y218" s="148">
        <f>VLOOKUP(A218,'Erkek Bireysel'!$B$4:$T$3001,14,FALSE)</f>
        <v>14</v>
      </c>
      <c r="Z218" s="148">
        <f>VLOOKUP(A218,'Erkek Bireysel'!$B$4:$T$3001,15,FALSE)</f>
        <v>36</v>
      </c>
      <c r="AA218" s="148">
        <f>VLOOKUP(A218,'Erkek Bireysel'!$B$4:$T$3001,16,FALSE)</f>
        <v>0</v>
      </c>
      <c r="AB218" s="148">
        <f>VLOOKUP(A218,'Erkek Bireysel'!$B$4:$T$3001,17,FALSE)</f>
        <v>6</v>
      </c>
      <c r="AC218" s="148">
        <f>VLOOKUP(A218,'Erkek Bireysel'!$B$4:$T$3001,18,FALSE)</f>
        <v>0</v>
      </c>
      <c r="AD218" s="148">
        <f>VLOOKUP(A218,'Erkek Bireysel'!$B$4:$T$3001,19,FALSE)</f>
        <v>3</v>
      </c>
      <c r="AF218" s="147">
        <f t="shared" si="252"/>
        <v>0</v>
      </c>
      <c r="AG218" s="147">
        <f t="shared" si="253"/>
        <v>1</v>
      </c>
      <c r="AH218" s="147">
        <f t="shared" si="254"/>
        <v>0</v>
      </c>
      <c r="AI218" s="147">
        <f t="shared" si="255"/>
        <v>0</v>
      </c>
      <c r="AJ218" s="147">
        <f t="shared" si="256"/>
        <v>0</v>
      </c>
    </row>
    <row r="219" spans="1:36" ht="15" x14ac:dyDescent="0.2">
      <c r="A219" s="13" t="str">
        <f t="shared" si="246"/>
        <v>ERZİNCAN TENİS KULÜBÜ0</v>
      </c>
      <c r="B219" s="128">
        <v>4</v>
      </c>
      <c r="C219" s="14"/>
      <c r="D219" s="15">
        <f t="shared" si="247"/>
        <v>0</v>
      </c>
      <c r="E219" s="16">
        <f>AB216</f>
        <v>0</v>
      </c>
      <c r="F219" s="17">
        <f>AA216</f>
        <v>0</v>
      </c>
      <c r="G219" s="18">
        <f>AB219</f>
        <v>0</v>
      </c>
      <c r="H219" s="18">
        <f>AA219</f>
        <v>0</v>
      </c>
      <c r="I219" s="18">
        <f>AB221</f>
        <v>0</v>
      </c>
      <c r="J219" s="18">
        <f>AA221</f>
        <v>0</v>
      </c>
      <c r="K219" s="18"/>
      <c r="L219" s="18"/>
      <c r="M219" s="18"/>
      <c r="N219" s="18"/>
      <c r="O219" s="20">
        <f t="shared" si="248"/>
        <v>0</v>
      </c>
      <c r="P219" s="21"/>
      <c r="Q219" s="22">
        <f>Z216+Z219+Z221</f>
        <v>0</v>
      </c>
      <c r="R219" s="17">
        <f>Y216+Y219+Y221</f>
        <v>0</v>
      </c>
      <c r="S219" s="23">
        <f t="shared" si="249"/>
        <v>0</v>
      </c>
      <c r="T219" s="62" t="s">
        <v>126</v>
      </c>
      <c r="U219" s="25" t="str">
        <f>C217</f>
        <v>ERZİNCAN TENİS KULÜBÜ</v>
      </c>
      <c r="V219" s="26">
        <f>C219</f>
        <v>0</v>
      </c>
      <c r="W219" s="27">
        <f t="shared" si="250"/>
        <v>0</v>
      </c>
      <c r="X219" s="19">
        <f t="shared" si="251"/>
        <v>0</v>
      </c>
      <c r="Y219" s="148"/>
      <c r="Z219" s="148"/>
      <c r="AA219" s="148"/>
      <c r="AB219" s="148"/>
      <c r="AC219" s="148"/>
      <c r="AD219" s="148"/>
      <c r="AF219" s="147">
        <f t="shared" si="252"/>
        <v>0</v>
      </c>
      <c r="AG219" s="147">
        <f t="shared" si="253"/>
        <v>0</v>
      </c>
      <c r="AH219" s="147">
        <f t="shared" si="254"/>
        <v>0</v>
      </c>
      <c r="AI219" s="147">
        <f t="shared" si="255"/>
        <v>0</v>
      </c>
      <c r="AJ219" s="147">
        <f t="shared" si="256"/>
        <v>0</v>
      </c>
    </row>
    <row r="220" spans="1:36" ht="15" x14ac:dyDescent="0.2">
      <c r="A220" s="13" t="str">
        <f t="shared" si="246"/>
        <v>CİMİN SİYAH İNCİ SPOR KULÜBÜERZİNCAN TENİS KULÜBÜ</v>
      </c>
      <c r="B220" s="128"/>
      <c r="C220" s="14"/>
      <c r="D220" s="15"/>
      <c r="E220" s="16"/>
      <c r="F220" s="17"/>
      <c r="G220" s="18"/>
      <c r="H220" s="18"/>
      <c r="I220" s="18"/>
      <c r="J220" s="18"/>
      <c r="K220" s="18"/>
      <c r="L220" s="18"/>
      <c r="M220" s="18"/>
      <c r="N220" s="18"/>
      <c r="O220" s="20"/>
      <c r="P220" s="31"/>
      <c r="Q220" s="22"/>
      <c r="R220" s="17"/>
      <c r="S220" s="23"/>
      <c r="T220" s="62" t="s">
        <v>121</v>
      </c>
      <c r="U220" s="25" t="str">
        <f>C216</f>
        <v>CİMİN SİYAH İNCİ SPOR KULÜBÜ</v>
      </c>
      <c r="V220" s="26" t="str">
        <f>C217</f>
        <v>ERZİNCAN TENİS KULÜBÜ</v>
      </c>
      <c r="W220" s="27">
        <f t="shared" si="250"/>
        <v>0</v>
      </c>
      <c r="X220" s="19">
        <f t="shared" si="251"/>
        <v>3</v>
      </c>
      <c r="Y220" s="148">
        <f>VLOOKUP(A220,'Erkek Bireysel'!$B$4:$T$3001,14,FALSE)</f>
        <v>0</v>
      </c>
      <c r="Z220" s="148">
        <f>VLOOKUP(A220,'Erkek Bireysel'!$B$4:$T$3001,15,FALSE)</f>
        <v>36</v>
      </c>
      <c r="AA220" s="148">
        <f>VLOOKUP(A220,'Erkek Bireysel'!$B$4:$T$3001,16,FALSE)</f>
        <v>0</v>
      </c>
      <c r="AB220" s="148">
        <f>VLOOKUP(A220,'Erkek Bireysel'!$B$4:$T$3001,17,FALSE)</f>
        <v>6</v>
      </c>
      <c r="AC220" s="148">
        <f>VLOOKUP(A220,'Erkek Bireysel'!$B$4:$T$3001,18,FALSE)</f>
        <v>0</v>
      </c>
      <c r="AD220" s="148">
        <f>VLOOKUP(A220,'Erkek Bireysel'!$B$4:$T$3001,19,FALSE)</f>
        <v>3</v>
      </c>
    </row>
    <row r="221" spans="1:36" ht="15.75" thickBot="1" x14ac:dyDescent="0.25">
      <c r="A221" s="13" t="str">
        <f t="shared" si="246"/>
        <v>MOLLAKÖY BELEDİYESİ SPOR KULÜBÜ0</v>
      </c>
      <c r="B221" s="132"/>
      <c r="C221" s="63"/>
      <c r="D221" s="64"/>
      <c r="E221" s="65"/>
      <c r="F221" s="66"/>
      <c r="G221" s="67"/>
      <c r="H221" s="67"/>
      <c r="I221" s="67"/>
      <c r="J221" s="67"/>
      <c r="K221" s="67"/>
      <c r="L221" s="67"/>
      <c r="M221" s="67"/>
      <c r="N221" s="67"/>
      <c r="O221" s="68"/>
      <c r="P221" s="69"/>
      <c r="Q221" s="70"/>
      <c r="R221" s="66"/>
      <c r="S221" s="71"/>
      <c r="T221" s="72" t="s">
        <v>111</v>
      </c>
      <c r="U221" s="73" t="str">
        <f>C218</f>
        <v>MOLLAKÖY BELEDİYESİ SPOR KULÜBÜ</v>
      </c>
      <c r="V221" s="74">
        <f>C219</f>
        <v>0</v>
      </c>
      <c r="W221" s="58">
        <f t="shared" si="250"/>
        <v>0</v>
      </c>
      <c r="X221" s="59">
        <f t="shared" si="251"/>
        <v>0</v>
      </c>
      <c r="Y221" s="148"/>
      <c r="Z221" s="148"/>
      <c r="AA221" s="148"/>
      <c r="AB221" s="148"/>
      <c r="AC221" s="148"/>
      <c r="AD221" s="148"/>
    </row>
    <row r="222" spans="1:36" ht="15" thickBot="1" x14ac:dyDescent="0.25"/>
    <row r="223" spans="1:36" ht="57" customHeight="1" thickTop="1" x14ac:dyDescent="0.2">
      <c r="B223" s="75" t="s">
        <v>250</v>
      </c>
      <c r="C223" s="6" t="s">
        <v>251</v>
      </c>
      <c r="D223" s="7" t="s">
        <v>98</v>
      </c>
      <c r="E223" s="8" t="s">
        <v>99</v>
      </c>
      <c r="F223" s="9" t="s">
        <v>100</v>
      </c>
      <c r="G223" s="8" t="s">
        <v>99</v>
      </c>
      <c r="H223" s="9" t="s">
        <v>100</v>
      </c>
      <c r="I223" s="8" t="s">
        <v>99</v>
      </c>
      <c r="J223" s="9" t="s">
        <v>100</v>
      </c>
      <c r="K223" s="8" t="s">
        <v>99</v>
      </c>
      <c r="L223" s="9" t="s">
        <v>100</v>
      </c>
      <c r="M223" s="8" t="s">
        <v>99</v>
      </c>
      <c r="N223" s="9" t="s">
        <v>100</v>
      </c>
      <c r="O223" s="61" t="s">
        <v>101</v>
      </c>
      <c r="P223" s="10" t="s">
        <v>102</v>
      </c>
      <c r="Q223" s="8" t="s">
        <v>103</v>
      </c>
      <c r="R223" s="9" t="s">
        <v>104</v>
      </c>
      <c r="S223" s="11" t="s">
        <v>105</v>
      </c>
      <c r="T223" s="12" t="s">
        <v>106</v>
      </c>
      <c r="U223" s="398" t="s">
        <v>107</v>
      </c>
      <c r="V223" s="399"/>
      <c r="W223" s="400" t="s">
        <v>108</v>
      </c>
      <c r="X223" s="401"/>
      <c r="Y223" s="144" t="s">
        <v>124</v>
      </c>
      <c r="Z223" s="145" t="s">
        <v>124</v>
      </c>
      <c r="AA223" s="145" t="s">
        <v>125</v>
      </c>
      <c r="AB223" s="145" t="s">
        <v>125</v>
      </c>
    </row>
    <row r="224" spans="1:36" ht="12.75" customHeight="1" x14ac:dyDescent="0.2">
      <c r="A224" s="13" t="str">
        <f t="shared" ref="A224:A229" si="257">U224&amp;V224</f>
        <v>ERZİNCAN GENÇLER BİRLİĞİ GENÇLİK SPOR KULÜBÜÜZÜMLÜ BELEDİYESİ SPOR KULÜBÜ</v>
      </c>
      <c r="B224" s="128">
        <v>1</v>
      </c>
      <c r="C224" s="14" t="s">
        <v>174</v>
      </c>
      <c r="D224" s="15">
        <f>SUM(AF224:AJ224)</f>
        <v>1</v>
      </c>
      <c r="E224" s="16">
        <f>AA224</f>
        <v>6</v>
      </c>
      <c r="F224" s="17">
        <f>AB224</f>
        <v>0</v>
      </c>
      <c r="G224" s="18">
        <f>AA226</f>
        <v>0</v>
      </c>
      <c r="H224" s="18">
        <f>AB226</f>
        <v>6</v>
      </c>
      <c r="I224" s="18">
        <f>AA228</f>
        <v>0</v>
      </c>
      <c r="J224" s="18">
        <f>AB228</f>
        <v>6</v>
      </c>
      <c r="K224" s="18"/>
      <c r="L224" s="18"/>
      <c r="M224" s="18"/>
      <c r="N224" s="18"/>
      <c r="O224" s="20">
        <f>E224+G224+I224-F224-H224-J224</f>
        <v>-6</v>
      </c>
      <c r="P224" s="21"/>
      <c r="Q224" s="22">
        <f>Y224+Y226+Y228</f>
        <v>54</v>
      </c>
      <c r="R224" s="17">
        <f>Z224+Z226+Z228</f>
        <v>89</v>
      </c>
      <c r="S224" s="23">
        <f>Q224-R224</f>
        <v>-35</v>
      </c>
      <c r="T224" s="62" t="s">
        <v>115</v>
      </c>
      <c r="U224" s="25" t="str">
        <f>C224</f>
        <v>ERZİNCAN GENÇLER BİRLİĞİ GENÇLİK SPOR KULÜBÜ</v>
      </c>
      <c r="V224" s="26" t="str">
        <f>C227</f>
        <v>ÜZÜMLÜ BELEDİYESİ SPOR KULÜBÜ</v>
      </c>
      <c r="W224" s="27">
        <f>AC224</f>
        <v>3</v>
      </c>
      <c r="X224" s="19">
        <f>AD224</f>
        <v>0</v>
      </c>
      <c r="Y224" s="148">
        <f>VLOOKUP(A224,'Erkek Bireysel'!$B$4:$T$3001,14,FALSE)</f>
        <v>36</v>
      </c>
      <c r="Z224" s="148">
        <f>VLOOKUP(A224,'Erkek Bireysel'!$B$4:$T$3001,15,FALSE)</f>
        <v>17</v>
      </c>
      <c r="AA224" s="148">
        <f>VLOOKUP(A224,'Erkek Bireysel'!$B$4:$T$3001,16,FALSE)</f>
        <v>6</v>
      </c>
      <c r="AB224" s="148">
        <f>VLOOKUP(A224,'Erkek Bireysel'!$B$4:$T$3001,17,FALSE)</f>
        <v>0</v>
      </c>
      <c r="AC224" s="148">
        <f>VLOOKUP(A224,'Erkek Bireysel'!$B$4:$T$3001,18,FALSE)</f>
        <v>3</v>
      </c>
      <c r="AD224" s="148">
        <f>VLOOKUP(A224,'Erkek Bireysel'!$B$4:$T$3001,19,FALSE)</f>
        <v>0</v>
      </c>
      <c r="AF224" s="147">
        <f>IF(E224&gt;F224,1,0)</f>
        <v>1</v>
      </c>
      <c r="AG224" s="147">
        <f>IF(G224&gt;H224,1,0)</f>
        <v>0</v>
      </c>
      <c r="AH224" s="147">
        <f>IF(I224&gt;J224,1,0)</f>
        <v>0</v>
      </c>
      <c r="AI224" s="147">
        <f>IF(K224&gt;L224,1,0)</f>
        <v>0</v>
      </c>
      <c r="AJ224" s="147">
        <f>IF(M224&gt;N224,1,0)</f>
        <v>0</v>
      </c>
    </row>
    <row r="225" spans="1:36" ht="15" x14ac:dyDescent="0.2">
      <c r="A225" s="13" t="str">
        <f t="shared" si="257"/>
        <v>ERZİNCAN GENÇLİK SPOR KULÜBÜERZİNCAN YURDUM GENÇLİK SPOR KULÜBÜ</v>
      </c>
      <c r="B225" s="128">
        <v>2</v>
      </c>
      <c r="C225" s="14" t="s">
        <v>92</v>
      </c>
      <c r="D225" s="15">
        <f t="shared" ref="D225:D227" si="258">SUM(AF225:AJ225)</f>
        <v>3</v>
      </c>
      <c r="E225" s="16">
        <f>AA225</f>
        <v>6</v>
      </c>
      <c r="F225" s="17">
        <f>AB225</f>
        <v>0</v>
      </c>
      <c r="G225" s="18">
        <f>AA227</f>
        <v>6</v>
      </c>
      <c r="H225" s="18">
        <f>AB227</f>
        <v>0</v>
      </c>
      <c r="I225" s="18">
        <f>AB228</f>
        <v>6</v>
      </c>
      <c r="J225" s="18">
        <f>AA228</f>
        <v>0</v>
      </c>
      <c r="K225" s="18"/>
      <c r="L225" s="18"/>
      <c r="M225" s="18"/>
      <c r="N225" s="18"/>
      <c r="O225" s="20">
        <f t="shared" ref="O225:O227" si="259">E225+G225+I225-F225-H225-J225</f>
        <v>18</v>
      </c>
      <c r="P225" s="21"/>
      <c r="Q225" s="22">
        <f>Y225+Y227+Z228</f>
        <v>108</v>
      </c>
      <c r="R225" s="17">
        <f>Z225+Z227+Y228</f>
        <v>13</v>
      </c>
      <c r="S225" s="23">
        <f t="shared" ref="S225:S227" si="260">Q225-R225</f>
        <v>95</v>
      </c>
      <c r="T225" s="62" t="s">
        <v>114</v>
      </c>
      <c r="U225" s="25" t="str">
        <f>C225</f>
        <v>ERZİNCAN GENÇLİK SPOR KULÜBÜ</v>
      </c>
      <c r="V225" s="26" t="str">
        <f>C226</f>
        <v>ERZİNCAN YURDUM GENÇLİK SPOR KULÜBÜ</v>
      </c>
      <c r="W225" s="27">
        <f t="shared" ref="W225:W229" si="261">AC225</f>
        <v>3</v>
      </c>
      <c r="X225" s="19">
        <f t="shared" ref="X225:X229" si="262">AD225</f>
        <v>0</v>
      </c>
      <c r="Y225" s="148">
        <f>VLOOKUP(A225,'Erkek Bireysel'!$B$4:$T$3001,14,FALSE)</f>
        <v>36</v>
      </c>
      <c r="Z225" s="148">
        <f>VLOOKUP(A225,'Erkek Bireysel'!$B$4:$T$3001,15,FALSE)</f>
        <v>11</v>
      </c>
      <c r="AA225" s="148">
        <f>VLOOKUP(A225,'Erkek Bireysel'!$B$4:$T$3001,16,FALSE)</f>
        <v>6</v>
      </c>
      <c r="AB225" s="148">
        <f>VLOOKUP(A225,'Erkek Bireysel'!$B$4:$T$3001,17,FALSE)</f>
        <v>0</v>
      </c>
      <c r="AC225" s="148">
        <f>VLOOKUP(A225,'Erkek Bireysel'!$B$4:$T$3001,18,FALSE)</f>
        <v>3</v>
      </c>
      <c r="AD225" s="148">
        <f>VLOOKUP(A225,'Erkek Bireysel'!$B$4:$T$3001,19,FALSE)</f>
        <v>0</v>
      </c>
      <c r="AF225" s="147">
        <f t="shared" ref="AF225:AF227" si="263">IF(E225&gt;F225,1,0)</f>
        <v>1</v>
      </c>
      <c r="AG225" s="147">
        <f t="shared" ref="AG225:AG227" si="264">IF(G225&gt;H225,1,0)</f>
        <v>1</v>
      </c>
      <c r="AH225" s="147">
        <f t="shared" ref="AH225:AH227" si="265">IF(I225&gt;J225,1,0)</f>
        <v>1</v>
      </c>
      <c r="AI225" s="147">
        <f t="shared" ref="AI225:AI227" si="266">IF(K225&gt;L225,1,0)</f>
        <v>0</v>
      </c>
      <c r="AJ225" s="147">
        <f t="shared" ref="AJ225:AJ227" si="267">IF(M225&gt;N225,1,0)</f>
        <v>0</v>
      </c>
    </row>
    <row r="226" spans="1:36" ht="15" x14ac:dyDescent="0.2">
      <c r="A226" s="13" t="str">
        <f t="shared" si="257"/>
        <v>ERZİNCAN GENÇLER BİRLİĞİ GENÇLİK SPOR KULÜBÜERZİNCAN YURDUM GENÇLİK SPOR KULÜBÜ</v>
      </c>
      <c r="B226" s="128">
        <v>3</v>
      </c>
      <c r="C226" s="14" t="s">
        <v>173</v>
      </c>
      <c r="D226" s="15">
        <f t="shared" si="258"/>
        <v>2</v>
      </c>
      <c r="E226" s="16">
        <f>AB225</f>
        <v>0</v>
      </c>
      <c r="F226" s="17">
        <f>AA225</f>
        <v>6</v>
      </c>
      <c r="G226" s="18">
        <f>AB226</f>
        <v>6</v>
      </c>
      <c r="H226" s="18">
        <f>AA226</f>
        <v>0</v>
      </c>
      <c r="I226" s="18">
        <f>AA229</f>
        <v>6</v>
      </c>
      <c r="J226" s="18">
        <f>AB229</f>
        <v>0</v>
      </c>
      <c r="K226" s="18"/>
      <c r="L226" s="18"/>
      <c r="M226" s="18"/>
      <c r="N226" s="18"/>
      <c r="O226" s="20">
        <f t="shared" si="259"/>
        <v>6</v>
      </c>
      <c r="P226" s="21"/>
      <c r="Q226" s="22">
        <f>Z225+Z226+Y229</f>
        <v>83</v>
      </c>
      <c r="R226" s="17">
        <f>Y225+Y226+Z229</f>
        <v>67</v>
      </c>
      <c r="S226" s="23">
        <f t="shared" si="260"/>
        <v>16</v>
      </c>
      <c r="T226" s="62" t="s">
        <v>118</v>
      </c>
      <c r="U226" s="25" t="str">
        <f>C224</f>
        <v>ERZİNCAN GENÇLER BİRLİĞİ GENÇLİK SPOR KULÜBÜ</v>
      </c>
      <c r="V226" s="26" t="str">
        <f>C226</f>
        <v>ERZİNCAN YURDUM GENÇLİK SPOR KULÜBÜ</v>
      </c>
      <c r="W226" s="27">
        <f t="shared" si="261"/>
        <v>0</v>
      </c>
      <c r="X226" s="19">
        <f t="shared" si="262"/>
        <v>3</v>
      </c>
      <c r="Y226" s="148">
        <f>VLOOKUP(A226,'Erkek Bireysel'!$B$4:$T$3001,14,FALSE)</f>
        <v>18</v>
      </c>
      <c r="Z226" s="148">
        <f>VLOOKUP(A226,'Erkek Bireysel'!$B$4:$T$3001,15,FALSE)</f>
        <v>36</v>
      </c>
      <c r="AA226" s="148">
        <f>VLOOKUP(A226,'Erkek Bireysel'!$B$4:$T$3001,16,FALSE)</f>
        <v>0</v>
      </c>
      <c r="AB226" s="148">
        <f>VLOOKUP(A226,'Erkek Bireysel'!$B$4:$T$3001,17,FALSE)</f>
        <v>6</v>
      </c>
      <c r="AC226" s="148">
        <f>VLOOKUP(A226,'Erkek Bireysel'!$B$4:$T$3001,18,FALSE)</f>
        <v>0</v>
      </c>
      <c r="AD226" s="148">
        <f>VLOOKUP(A226,'Erkek Bireysel'!$B$4:$T$3001,19,FALSE)</f>
        <v>3</v>
      </c>
      <c r="AF226" s="147">
        <f t="shared" si="263"/>
        <v>0</v>
      </c>
      <c r="AG226" s="147">
        <f t="shared" si="264"/>
        <v>1</v>
      </c>
      <c r="AH226" s="147">
        <f t="shared" si="265"/>
        <v>1</v>
      </c>
      <c r="AI226" s="147">
        <f t="shared" si="266"/>
        <v>0</v>
      </c>
      <c r="AJ226" s="147">
        <f t="shared" si="267"/>
        <v>0</v>
      </c>
    </row>
    <row r="227" spans="1:36" ht="15" x14ac:dyDescent="0.2">
      <c r="A227" s="13" t="str">
        <f t="shared" si="257"/>
        <v>ERZİNCAN GENÇLİK SPOR KULÜBÜÜZÜMLÜ BELEDİYESİ SPOR KULÜBÜ</v>
      </c>
      <c r="B227" s="128">
        <v>4</v>
      </c>
      <c r="C227" s="14" t="s">
        <v>177</v>
      </c>
      <c r="D227" s="15">
        <f t="shared" si="258"/>
        <v>0</v>
      </c>
      <c r="E227" s="16">
        <f>AB224</f>
        <v>0</v>
      </c>
      <c r="F227" s="17">
        <f>AA224</f>
        <v>6</v>
      </c>
      <c r="G227" s="18">
        <f>AB227</f>
        <v>0</v>
      </c>
      <c r="H227" s="18">
        <f>AA227</f>
        <v>6</v>
      </c>
      <c r="I227" s="18">
        <f>AB229</f>
        <v>0</v>
      </c>
      <c r="J227" s="18">
        <f>AA229</f>
        <v>6</v>
      </c>
      <c r="K227" s="18"/>
      <c r="L227" s="18"/>
      <c r="M227" s="18"/>
      <c r="N227" s="18"/>
      <c r="O227" s="20">
        <f t="shared" si="259"/>
        <v>-18</v>
      </c>
      <c r="P227" s="21"/>
      <c r="Q227" s="22">
        <f>Z224+Z227+Z229</f>
        <v>32</v>
      </c>
      <c r="R227" s="17">
        <f>Y224+Y227+Y229</f>
        <v>108</v>
      </c>
      <c r="S227" s="23">
        <f t="shared" si="260"/>
        <v>-76</v>
      </c>
      <c r="T227" s="62" t="s">
        <v>126</v>
      </c>
      <c r="U227" s="25" t="str">
        <f>C225</f>
        <v>ERZİNCAN GENÇLİK SPOR KULÜBÜ</v>
      </c>
      <c r="V227" s="26" t="str">
        <f>C227</f>
        <v>ÜZÜMLÜ BELEDİYESİ SPOR KULÜBÜ</v>
      </c>
      <c r="W227" s="27">
        <f t="shared" si="261"/>
        <v>3</v>
      </c>
      <c r="X227" s="19">
        <f t="shared" si="262"/>
        <v>0</v>
      </c>
      <c r="Y227" s="148">
        <f>VLOOKUP(A227,'Erkek Bireysel'!$B$4:$T$3001,14,FALSE)</f>
        <v>36</v>
      </c>
      <c r="Z227" s="148">
        <f>VLOOKUP(A227,'Erkek Bireysel'!$B$4:$T$3001,15,FALSE)</f>
        <v>2</v>
      </c>
      <c r="AA227" s="148">
        <f>VLOOKUP(A227,'Erkek Bireysel'!$B$4:$T$3001,16,FALSE)</f>
        <v>6</v>
      </c>
      <c r="AB227" s="148">
        <f>VLOOKUP(A227,'Erkek Bireysel'!$B$4:$T$3001,17,FALSE)</f>
        <v>0</v>
      </c>
      <c r="AC227" s="148">
        <f>VLOOKUP(A227,'Erkek Bireysel'!$B$4:$T$3001,18,FALSE)</f>
        <v>3</v>
      </c>
      <c r="AD227" s="148">
        <f>VLOOKUP(A227,'Erkek Bireysel'!$B$4:$T$3001,19,FALSE)</f>
        <v>0</v>
      </c>
      <c r="AF227" s="147">
        <f t="shared" si="263"/>
        <v>0</v>
      </c>
      <c r="AG227" s="147">
        <f t="shared" si="264"/>
        <v>0</v>
      </c>
      <c r="AH227" s="147">
        <f t="shared" si="265"/>
        <v>0</v>
      </c>
      <c r="AI227" s="147">
        <f t="shared" si="266"/>
        <v>0</v>
      </c>
      <c r="AJ227" s="147">
        <f t="shared" si="267"/>
        <v>0</v>
      </c>
    </row>
    <row r="228" spans="1:36" ht="15" x14ac:dyDescent="0.2">
      <c r="A228" s="13" t="str">
        <f t="shared" si="257"/>
        <v>ERZİNCAN GENÇLER BİRLİĞİ GENÇLİK SPOR KULÜBÜERZİNCAN GENÇLİK SPOR KULÜBÜ</v>
      </c>
      <c r="B228" s="128"/>
      <c r="C228" s="14"/>
      <c r="D228" s="15"/>
      <c r="E228" s="16"/>
      <c r="F228" s="17"/>
      <c r="G228" s="18"/>
      <c r="H228" s="18"/>
      <c r="I228" s="18"/>
      <c r="J228" s="18"/>
      <c r="K228" s="18"/>
      <c r="L228" s="18"/>
      <c r="M228" s="18"/>
      <c r="N228" s="18"/>
      <c r="O228" s="20"/>
      <c r="P228" s="31"/>
      <c r="Q228" s="22"/>
      <c r="R228" s="17"/>
      <c r="S228" s="23"/>
      <c r="T228" s="62" t="s">
        <v>121</v>
      </c>
      <c r="U228" s="25" t="str">
        <f>C224</f>
        <v>ERZİNCAN GENÇLER BİRLİĞİ GENÇLİK SPOR KULÜBÜ</v>
      </c>
      <c r="V228" s="26" t="str">
        <f>C225</f>
        <v>ERZİNCAN GENÇLİK SPOR KULÜBÜ</v>
      </c>
      <c r="W228" s="27">
        <f t="shared" si="261"/>
        <v>0</v>
      </c>
      <c r="X228" s="19">
        <f t="shared" si="262"/>
        <v>3</v>
      </c>
      <c r="Y228" s="148">
        <f>VLOOKUP(A228,'Erkek Bireysel'!$B$4:$T$3001,14,FALSE)</f>
        <v>0</v>
      </c>
      <c r="Z228" s="148">
        <f>VLOOKUP(A228,'Erkek Bireysel'!$B$4:$T$3001,15,FALSE)</f>
        <v>36</v>
      </c>
      <c r="AA228" s="148">
        <f>VLOOKUP(A228,'Erkek Bireysel'!$B$4:$T$3001,16,FALSE)</f>
        <v>0</v>
      </c>
      <c r="AB228" s="148">
        <f>VLOOKUP(A228,'Erkek Bireysel'!$B$4:$T$3001,17,FALSE)</f>
        <v>6</v>
      </c>
      <c r="AC228" s="148">
        <f>VLOOKUP(A228,'Erkek Bireysel'!$B$4:$T$3001,18,FALSE)</f>
        <v>0</v>
      </c>
      <c r="AD228" s="148">
        <f>VLOOKUP(A228,'Erkek Bireysel'!$B$4:$T$3001,19,FALSE)</f>
        <v>3</v>
      </c>
    </row>
    <row r="229" spans="1:36" ht="15.75" thickBot="1" x14ac:dyDescent="0.25">
      <c r="A229" s="13" t="str">
        <f t="shared" si="257"/>
        <v>ERZİNCAN YURDUM GENÇLİK SPOR KULÜBÜÜZÜMLÜ BELEDİYESİ SPOR KULÜBÜ</v>
      </c>
      <c r="B229" s="132"/>
      <c r="C229" s="63"/>
      <c r="D229" s="64"/>
      <c r="E229" s="65"/>
      <c r="F229" s="66"/>
      <c r="G229" s="67"/>
      <c r="H229" s="67"/>
      <c r="I229" s="67"/>
      <c r="J229" s="67"/>
      <c r="K229" s="67"/>
      <c r="L229" s="67"/>
      <c r="M229" s="67"/>
      <c r="N229" s="67"/>
      <c r="O229" s="68"/>
      <c r="P229" s="69"/>
      <c r="Q229" s="70"/>
      <c r="R229" s="66"/>
      <c r="S229" s="71"/>
      <c r="T229" s="72" t="s">
        <v>111</v>
      </c>
      <c r="U229" s="73" t="str">
        <f>C226</f>
        <v>ERZİNCAN YURDUM GENÇLİK SPOR KULÜBÜ</v>
      </c>
      <c r="V229" s="74" t="str">
        <f>C227</f>
        <v>ÜZÜMLÜ BELEDİYESİ SPOR KULÜBÜ</v>
      </c>
      <c r="W229" s="58">
        <f t="shared" si="261"/>
        <v>3</v>
      </c>
      <c r="X229" s="59">
        <f t="shared" si="262"/>
        <v>0</v>
      </c>
      <c r="Y229" s="148">
        <f>VLOOKUP(A229,'Erkek Bireysel'!$B$4:$T$3001,14,FALSE)</f>
        <v>36</v>
      </c>
      <c r="Z229" s="148">
        <f>VLOOKUP(A229,'Erkek Bireysel'!$B$4:$T$3001,15,FALSE)</f>
        <v>13</v>
      </c>
      <c r="AA229" s="148">
        <f>VLOOKUP(A229,'Erkek Bireysel'!$B$4:$T$3001,16,FALSE)</f>
        <v>6</v>
      </c>
      <c r="AB229" s="148">
        <f>VLOOKUP(A229,'Erkek Bireysel'!$B$4:$T$3001,17,FALSE)</f>
        <v>0</v>
      </c>
      <c r="AC229" s="148">
        <f>VLOOKUP(A229,'Erkek Bireysel'!$B$4:$T$3001,18,FALSE)</f>
        <v>3</v>
      </c>
      <c r="AD229" s="148">
        <f>VLOOKUP(A229,'Erkek Bireysel'!$B$4:$T$3001,19,FALSE)</f>
        <v>0</v>
      </c>
    </row>
    <row r="230" spans="1:36" x14ac:dyDescent="0.2">
      <c r="Y230" s="13"/>
      <c r="Z230" s="13"/>
      <c r="AA230" s="13"/>
      <c r="AB230" s="13"/>
      <c r="AC230" s="13"/>
      <c r="AD230" s="13"/>
      <c r="AE230" s="13"/>
      <c r="AF230" s="13"/>
    </row>
    <row r="231" spans="1:36" ht="35.25" customHeight="1" x14ac:dyDescent="0.2">
      <c r="B231" s="402" t="s">
        <v>1014</v>
      </c>
      <c r="C231" s="329" t="s">
        <v>20</v>
      </c>
      <c r="D231" s="330">
        <v>2</v>
      </c>
      <c r="Y231" s="13"/>
      <c r="Z231" s="13"/>
      <c r="AA231" s="13"/>
      <c r="AB231" s="13"/>
      <c r="AC231" s="13"/>
      <c r="AD231" s="13"/>
      <c r="AE231" s="13"/>
      <c r="AF231" s="13"/>
    </row>
    <row r="232" spans="1:36" ht="35.25" customHeight="1" x14ac:dyDescent="0.2">
      <c r="B232" s="403"/>
      <c r="C232" s="329" t="s">
        <v>92</v>
      </c>
      <c r="D232" s="330">
        <v>1</v>
      </c>
      <c r="Y232" s="13"/>
      <c r="Z232" s="13"/>
      <c r="AA232" s="13"/>
      <c r="AB232" s="13"/>
      <c r="AC232" s="13"/>
      <c r="AD232" s="13"/>
      <c r="AE232" s="13"/>
      <c r="AF232" s="13"/>
    </row>
    <row r="233" spans="1:36" ht="15" thickBot="1" x14ac:dyDescent="0.25">
      <c r="Y233" s="13"/>
      <c r="Z233" s="13"/>
      <c r="AA233" s="13"/>
      <c r="AB233" s="13"/>
      <c r="AC233" s="13"/>
      <c r="AD233" s="13"/>
      <c r="AE233" s="13"/>
      <c r="AF233" s="13"/>
    </row>
    <row r="234" spans="1:36" ht="57" customHeight="1" thickTop="1" x14ac:dyDescent="0.2">
      <c r="B234" s="75" t="s">
        <v>61</v>
      </c>
      <c r="C234" s="6" t="s">
        <v>128</v>
      </c>
      <c r="D234" s="7" t="s">
        <v>98</v>
      </c>
      <c r="E234" s="8" t="s">
        <v>99</v>
      </c>
      <c r="F234" s="9" t="s">
        <v>100</v>
      </c>
      <c r="G234" s="8" t="s">
        <v>99</v>
      </c>
      <c r="H234" s="9" t="s">
        <v>100</v>
      </c>
      <c r="I234" s="8" t="s">
        <v>99</v>
      </c>
      <c r="J234" s="9" t="s">
        <v>100</v>
      </c>
      <c r="K234" s="8" t="s">
        <v>99</v>
      </c>
      <c r="L234" s="9" t="s">
        <v>100</v>
      </c>
      <c r="M234" s="8" t="s">
        <v>99</v>
      </c>
      <c r="N234" s="9" t="s">
        <v>100</v>
      </c>
      <c r="O234" s="61" t="s">
        <v>101</v>
      </c>
      <c r="P234" s="10" t="s">
        <v>102</v>
      </c>
      <c r="Q234" s="8" t="s">
        <v>103</v>
      </c>
      <c r="R234" s="9" t="s">
        <v>104</v>
      </c>
      <c r="S234" s="11" t="s">
        <v>105</v>
      </c>
      <c r="T234" s="12" t="s">
        <v>106</v>
      </c>
      <c r="U234" s="398" t="s">
        <v>107</v>
      </c>
      <c r="V234" s="399"/>
      <c r="W234" s="400" t="s">
        <v>108</v>
      </c>
      <c r="X234" s="401"/>
      <c r="Y234" s="144" t="s">
        <v>124</v>
      </c>
      <c r="Z234" s="145" t="s">
        <v>124</v>
      </c>
      <c r="AA234" s="145" t="s">
        <v>125</v>
      </c>
      <c r="AB234" s="145" t="s">
        <v>125</v>
      </c>
    </row>
    <row r="235" spans="1:36" ht="12.75" customHeight="1" x14ac:dyDescent="0.2">
      <c r="A235" s="13" t="str">
        <f t="shared" ref="A235:A240" si="268">U235&amp;V235</f>
        <v>CİMİN SİYAH İNCİ SPOR KULÜBÜ0</v>
      </c>
      <c r="B235" s="128">
        <v>1</v>
      </c>
      <c r="C235" s="14" t="s">
        <v>175</v>
      </c>
      <c r="D235" s="15">
        <f>SUM(AF235:AJ235)</f>
        <v>2</v>
      </c>
      <c r="E235" s="16">
        <f>AA235</f>
        <v>0</v>
      </c>
      <c r="F235" s="17">
        <f>AB235</f>
        <v>0</v>
      </c>
      <c r="G235" s="18">
        <f>AA237</f>
        <v>6</v>
      </c>
      <c r="H235" s="18">
        <f>AB237</f>
        <v>0</v>
      </c>
      <c r="I235" s="18">
        <f>AA239</f>
        <v>6</v>
      </c>
      <c r="J235" s="18">
        <f>AB239</f>
        <v>0</v>
      </c>
      <c r="K235" s="18"/>
      <c r="L235" s="18"/>
      <c r="M235" s="18"/>
      <c r="N235" s="18"/>
      <c r="O235" s="20">
        <f>E235+G235+I235-F235-H235-J235</f>
        <v>12</v>
      </c>
      <c r="P235" s="21"/>
      <c r="Q235" s="22">
        <f>Y235+Y237+Y239</f>
        <v>72</v>
      </c>
      <c r="R235" s="17">
        <f>Z235+Z237+Z239</f>
        <v>18</v>
      </c>
      <c r="S235" s="23">
        <f>Q235-R235</f>
        <v>54</v>
      </c>
      <c r="T235" s="62" t="s">
        <v>115</v>
      </c>
      <c r="U235" s="25" t="str">
        <f>C235</f>
        <v>CİMİN SİYAH İNCİ SPOR KULÜBÜ</v>
      </c>
      <c r="V235" s="26">
        <f>C238</f>
        <v>0</v>
      </c>
      <c r="W235" s="27">
        <f>AC235</f>
        <v>0</v>
      </c>
      <c r="X235" s="19">
        <f>AD235</f>
        <v>0</v>
      </c>
      <c r="Y235" s="148"/>
      <c r="Z235" s="148"/>
      <c r="AA235" s="148"/>
      <c r="AB235" s="148"/>
      <c r="AC235" s="148"/>
      <c r="AD235" s="148"/>
      <c r="AF235" s="147">
        <f>IF(E235&gt;F235,1,0)</f>
        <v>0</v>
      </c>
      <c r="AG235" s="147">
        <f>IF(G235&gt;H235,1,0)</f>
        <v>1</v>
      </c>
      <c r="AH235" s="147">
        <f>IF(I235&gt;J235,1,0)</f>
        <v>1</v>
      </c>
      <c r="AI235" s="147">
        <f>IF(K235&gt;L235,1,0)</f>
        <v>0</v>
      </c>
      <c r="AJ235" s="147">
        <f>IF(M235&gt;N235,1,0)</f>
        <v>0</v>
      </c>
    </row>
    <row r="236" spans="1:36" ht="15" x14ac:dyDescent="0.2">
      <c r="A236" s="13" t="str">
        <f t="shared" si="268"/>
        <v>ERZİNCAN YURDUM GENÇLİK SPOR KULÜBÜÜZÜMLÜ BELEDİYESİ SPOR KULÜBÜ</v>
      </c>
      <c r="B236" s="128">
        <v>2</v>
      </c>
      <c r="C236" s="14" t="s">
        <v>173</v>
      </c>
      <c r="D236" s="15">
        <f t="shared" ref="D236:D238" si="269">SUM(AF236:AJ236)</f>
        <v>0</v>
      </c>
      <c r="E236" s="16">
        <f>AA236</f>
        <v>0</v>
      </c>
      <c r="F236" s="17">
        <f>AB236</f>
        <v>6</v>
      </c>
      <c r="G236" s="18">
        <f>AA238</f>
        <v>0</v>
      </c>
      <c r="H236" s="18">
        <f>AB238</f>
        <v>0</v>
      </c>
      <c r="I236" s="18">
        <f>AB239</f>
        <v>0</v>
      </c>
      <c r="J236" s="18">
        <f>AA239</f>
        <v>6</v>
      </c>
      <c r="K236" s="18"/>
      <c r="L236" s="18"/>
      <c r="M236" s="18"/>
      <c r="N236" s="18"/>
      <c r="O236" s="20">
        <f t="shared" ref="O236:O238" si="270">E236+G236+I236-F236-H236-J236</f>
        <v>-12</v>
      </c>
      <c r="P236" s="21"/>
      <c r="Q236" s="22">
        <f>Y236+Y238+Z239</f>
        <v>32</v>
      </c>
      <c r="R236" s="17">
        <f>Z236+Z238+Y239</f>
        <v>72</v>
      </c>
      <c r="S236" s="23">
        <f t="shared" ref="S236:S238" si="271">Q236-R236</f>
        <v>-40</v>
      </c>
      <c r="T236" s="62" t="s">
        <v>114</v>
      </c>
      <c r="U236" s="25" t="str">
        <f>C236</f>
        <v>ERZİNCAN YURDUM GENÇLİK SPOR KULÜBÜ</v>
      </c>
      <c r="V236" s="26" t="str">
        <f>C237</f>
        <v>ÜZÜMLÜ BELEDİYESİ SPOR KULÜBÜ</v>
      </c>
      <c r="W236" s="27">
        <f t="shared" ref="W236:W240" si="272">AC236</f>
        <v>0</v>
      </c>
      <c r="X236" s="19">
        <f t="shared" ref="X236:X240" si="273">AD236</f>
        <v>3</v>
      </c>
      <c r="Y236" s="148">
        <f>VLOOKUP(A236,'Kadın Bireysel'!$B$4:$T$3000,14,FALSE)</f>
        <v>18</v>
      </c>
      <c r="Z236" s="148">
        <f>VLOOKUP(A236,'Kadın Bireysel'!$B$4:$T$3000,15,FALSE)</f>
        <v>36</v>
      </c>
      <c r="AA236" s="148">
        <f>VLOOKUP(A236,'Kadın Bireysel'!$B$4:$T$3000,16,FALSE)</f>
        <v>0</v>
      </c>
      <c r="AB236" s="148">
        <f>VLOOKUP(A236,'Kadın Bireysel'!$B$4:$T$3000,17,FALSE)</f>
        <v>6</v>
      </c>
      <c r="AC236" s="148">
        <f>VLOOKUP(A236,'Kadın Bireysel'!$B$4:$T$3000,18,FALSE)</f>
        <v>0</v>
      </c>
      <c r="AD236" s="148">
        <f>VLOOKUP(A236,'Kadın Bireysel'!$B$4:$T$3000,19,FALSE)</f>
        <v>3</v>
      </c>
      <c r="AF236" s="147">
        <f t="shared" ref="AF236:AF238" si="274">IF(E236&gt;F236,1,0)</f>
        <v>0</v>
      </c>
      <c r="AG236" s="147">
        <f t="shared" ref="AG236:AG238" si="275">IF(G236&gt;H236,1,0)</f>
        <v>0</v>
      </c>
      <c r="AH236" s="147">
        <f t="shared" ref="AH236:AH238" si="276">IF(I236&gt;J236,1,0)</f>
        <v>0</v>
      </c>
      <c r="AI236" s="147">
        <f t="shared" ref="AI236:AI238" si="277">IF(K236&gt;L236,1,0)</f>
        <v>0</v>
      </c>
      <c r="AJ236" s="147">
        <f t="shared" ref="AJ236:AJ238" si="278">IF(M236&gt;N236,1,0)</f>
        <v>0</v>
      </c>
    </row>
    <row r="237" spans="1:36" ht="15" x14ac:dyDescent="0.2">
      <c r="A237" s="13" t="str">
        <f t="shared" si="268"/>
        <v>CİMİN SİYAH İNCİ SPOR KULÜBÜÜZÜMLÜ BELEDİYESİ SPOR KULÜBÜ</v>
      </c>
      <c r="B237" s="128">
        <v>3</v>
      </c>
      <c r="C237" s="14" t="s">
        <v>177</v>
      </c>
      <c r="D237" s="15">
        <f t="shared" si="269"/>
        <v>1</v>
      </c>
      <c r="E237" s="16">
        <f>AB236</f>
        <v>6</v>
      </c>
      <c r="F237" s="17">
        <f>AA236</f>
        <v>0</v>
      </c>
      <c r="G237" s="18">
        <f>AB237</f>
        <v>0</v>
      </c>
      <c r="H237" s="18">
        <f>AA237</f>
        <v>6</v>
      </c>
      <c r="I237" s="18">
        <f>AA240</f>
        <v>0</v>
      </c>
      <c r="J237" s="18">
        <f>AB240</f>
        <v>0</v>
      </c>
      <c r="K237" s="18"/>
      <c r="L237" s="18"/>
      <c r="M237" s="18"/>
      <c r="N237" s="18"/>
      <c r="O237" s="20">
        <f t="shared" si="270"/>
        <v>0</v>
      </c>
      <c r="P237" s="21"/>
      <c r="Q237" s="22">
        <f>Z236+Z237+Y240</f>
        <v>40</v>
      </c>
      <c r="R237" s="17">
        <f>Y236+Y237+Z240</f>
        <v>54</v>
      </c>
      <c r="S237" s="23">
        <f t="shared" si="271"/>
        <v>-14</v>
      </c>
      <c r="T237" s="62" t="s">
        <v>118</v>
      </c>
      <c r="U237" s="25" t="str">
        <f>C235</f>
        <v>CİMİN SİYAH İNCİ SPOR KULÜBÜ</v>
      </c>
      <c r="V237" s="26" t="str">
        <f>C237</f>
        <v>ÜZÜMLÜ BELEDİYESİ SPOR KULÜBÜ</v>
      </c>
      <c r="W237" s="27">
        <f t="shared" si="272"/>
        <v>3</v>
      </c>
      <c r="X237" s="19">
        <f t="shared" si="273"/>
        <v>0</v>
      </c>
      <c r="Y237" s="148">
        <f>VLOOKUP(A237,'Kadın Bireysel'!$B$4:$T$3000,14,FALSE)</f>
        <v>36</v>
      </c>
      <c r="Z237" s="148">
        <f>VLOOKUP(A237,'Kadın Bireysel'!$B$4:$T$3000,15,FALSE)</f>
        <v>4</v>
      </c>
      <c r="AA237" s="148">
        <f>VLOOKUP(A237,'Kadın Bireysel'!$B$4:$T$3000,16,FALSE)</f>
        <v>6</v>
      </c>
      <c r="AB237" s="148">
        <f>VLOOKUP(A237,'Kadın Bireysel'!$B$4:$T$3000,17,FALSE)</f>
        <v>0</v>
      </c>
      <c r="AC237" s="148">
        <f>VLOOKUP(A237,'Kadın Bireysel'!$B$4:$T$3000,18,FALSE)</f>
        <v>3</v>
      </c>
      <c r="AD237" s="148">
        <f>VLOOKUP(A237,'Kadın Bireysel'!$B$4:$T$3000,19,FALSE)</f>
        <v>0</v>
      </c>
      <c r="AF237" s="147">
        <f t="shared" si="274"/>
        <v>1</v>
      </c>
      <c r="AG237" s="147">
        <f t="shared" si="275"/>
        <v>0</v>
      </c>
      <c r="AH237" s="147">
        <f t="shared" si="276"/>
        <v>0</v>
      </c>
      <c r="AI237" s="147">
        <f t="shared" si="277"/>
        <v>0</v>
      </c>
      <c r="AJ237" s="147">
        <f t="shared" si="278"/>
        <v>0</v>
      </c>
    </row>
    <row r="238" spans="1:36" ht="15" x14ac:dyDescent="0.2">
      <c r="A238" s="13" t="str">
        <f t="shared" si="268"/>
        <v>ERZİNCAN YURDUM GENÇLİK SPOR KULÜBÜ0</v>
      </c>
      <c r="B238" s="128">
        <v>4</v>
      </c>
      <c r="C238" s="14"/>
      <c r="D238" s="15">
        <f t="shared" si="269"/>
        <v>0</v>
      </c>
      <c r="E238" s="16">
        <f>AB235</f>
        <v>0</v>
      </c>
      <c r="F238" s="17">
        <f>AA235</f>
        <v>0</v>
      </c>
      <c r="G238" s="18">
        <f>AB238</f>
        <v>0</v>
      </c>
      <c r="H238" s="18">
        <f>AA238</f>
        <v>0</v>
      </c>
      <c r="I238" s="18">
        <f>AB240</f>
        <v>0</v>
      </c>
      <c r="J238" s="18">
        <f>AA240</f>
        <v>0</v>
      </c>
      <c r="K238" s="18"/>
      <c r="L238" s="18"/>
      <c r="M238" s="18"/>
      <c r="N238" s="18"/>
      <c r="O238" s="20">
        <f t="shared" si="270"/>
        <v>0</v>
      </c>
      <c r="P238" s="21"/>
      <c r="Q238" s="22">
        <f>Z235+Z238+Z240</f>
        <v>0</v>
      </c>
      <c r="R238" s="17">
        <f>Y235+Y238+Y240</f>
        <v>0</v>
      </c>
      <c r="S238" s="23">
        <f t="shared" si="271"/>
        <v>0</v>
      </c>
      <c r="T238" s="62" t="s">
        <v>126</v>
      </c>
      <c r="U238" s="25" t="str">
        <f>C236</f>
        <v>ERZİNCAN YURDUM GENÇLİK SPOR KULÜBÜ</v>
      </c>
      <c r="V238" s="26">
        <f>C238</f>
        <v>0</v>
      </c>
      <c r="W238" s="27">
        <f t="shared" si="272"/>
        <v>0</v>
      </c>
      <c r="X238" s="19">
        <f t="shared" si="273"/>
        <v>0</v>
      </c>
      <c r="Y238" s="148"/>
      <c r="Z238" s="148"/>
      <c r="AA238" s="148"/>
      <c r="AB238" s="148"/>
      <c r="AC238" s="148"/>
      <c r="AD238" s="148"/>
      <c r="AF238" s="147">
        <f t="shared" si="274"/>
        <v>0</v>
      </c>
      <c r="AG238" s="147">
        <f t="shared" si="275"/>
        <v>0</v>
      </c>
      <c r="AH238" s="147">
        <f t="shared" si="276"/>
        <v>0</v>
      </c>
      <c r="AI238" s="147">
        <f t="shared" si="277"/>
        <v>0</v>
      </c>
      <c r="AJ238" s="147">
        <f t="shared" si="278"/>
        <v>0</v>
      </c>
    </row>
    <row r="239" spans="1:36" ht="15" x14ac:dyDescent="0.2">
      <c r="A239" s="13" t="str">
        <f t="shared" si="268"/>
        <v>CİMİN SİYAH İNCİ SPOR KULÜBÜERZİNCAN YURDUM GENÇLİK SPOR KULÜBÜ</v>
      </c>
      <c r="B239" s="128"/>
      <c r="C239" s="14"/>
      <c r="D239" s="15"/>
      <c r="E239" s="16"/>
      <c r="F239" s="17"/>
      <c r="G239" s="18"/>
      <c r="H239" s="18"/>
      <c r="I239" s="18"/>
      <c r="J239" s="18"/>
      <c r="K239" s="18"/>
      <c r="L239" s="18"/>
      <c r="M239" s="18"/>
      <c r="N239" s="18"/>
      <c r="O239" s="20"/>
      <c r="P239" s="31"/>
      <c r="Q239" s="22"/>
      <c r="R239" s="17"/>
      <c r="S239" s="23"/>
      <c r="T239" s="62" t="s">
        <v>121</v>
      </c>
      <c r="U239" s="25" t="str">
        <f>C235</f>
        <v>CİMİN SİYAH İNCİ SPOR KULÜBÜ</v>
      </c>
      <c r="V239" s="26" t="str">
        <f>C236</f>
        <v>ERZİNCAN YURDUM GENÇLİK SPOR KULÜBÜ</v>
      </c>
      <c r="W239" s="27">
        <f t="shared" si="272"/>
        <v>3</v>
      </c>
      <c r="X239" s="19">
        <f t="shared" si="273"/>
        <v>0</v>
      </c>
      <c r="Y239" s="148">
        <f>VLOOKUP(A239,'Kadın Bireysel'!$B$4:$T$3000,14,FALSE)</f>
        <v>36</v>
      </c>
      <c r="Z239" s="148">
        <f>VLOOKUP(A239,'Kadın Bireysel'!$B$4:$T$3000,15,FALSE)</f>
        <v>14</v>
      </c>
      <c r="AA239" s="148">
        <f>VLOOKUP(A239,'Kadın Bireysel'!$B$4:$T$3000,16,FALSE)</f>
        <v>6</v>
      </c>
      <c r="AB239" s="148">
        <f>VLOOKUP(A239,'Kadın Bireysel'!$B$4:$T$3000,17,FALSE)</f>
        <v>0</v>
      </c>
      <c r="AC239" s="148">
        <f>VLOOKUP(A239,'Kadın Bireysel'!$B$4:$T$3000,18,FALSE)</f>
        <v>3</v>
      </c>
      <c r="AD239" s="148">
        <f>VLOOKUP(A239,'Kadın Bireysel'!$B$4:$T$3000,19,FALSE)</f>
        <v>0</v>
      </c>
    </row>
    <row r="240" spans="1:36" ht="15.75" thickBot="1" x14ac:dyDescent="0.25">
      <c r="A240" s="13" t="str">
        <f t="shared" si="268"/>
        <v>ÜZÜMLÜ BELEDİYESİ SPOR KULÜBÜ0</v>
      </c>
      <c r="B240" s="132"/>
      <c r="C240" s="63"/>
      <c r="D240" s="64"/>
      <c r="E240" s="65"/>
      <c r="F240" s="66"/>
      <c r="G240" s="67"/>
      <c r="H240" s="67"/>
      <c r="I240" s="67"/>
      <c r="J240" s="67"/>
      <c r="K240" s="67"/>
      <c r="L240" s="67"/>
      <c r="M240" s="67"/>
      <c r="N240" s="67"/>
      <c r="O240" s="68"/>
      <c r="P240" s="69"/>
      <c r="Q240" s="70"/>
      <c r="R240" s="66"/>
      <c r="S240" s="71"/>
      <c r="T240" s="72" t="s">
        <v>111</v>
      </c>
      <c r="U240" s="73" t="str">
        <f>C237</f>
        <v>ÜZÜMLÜ BELEDİYESİ SPOR KULÜBÜ</v>
      </c>
      <c r="V240" s="74">
        <f>C238</f>
        <v>0</v>
      </c>
      <c r="W240" s="58">
        <f t="shared" si="272"/>
        <v>0</v>
      </c>
      <c r="X240" s="59">
        <f t="shared" si="273"/>
        <v>0</v>
      </c>
      <c r="Y240" s="148"/>
      <c r="Z240" s="148"/>
      <c r="AA240" s="148"/>
      <c r="AB240" s="148"/>
      <c r="AC240" s="148"/>
      <c r="AD240" s="148"/>
    </row>
    <row r="241" spans="1:36" ht="15" thickBot="1" x14ac:dyDescent="0.25"/>
    <row r="242" spans="1:36" ht="57" customHeight="1" thickTop="1" x14ac:dyDescent="0.2">
      <c r="B242" s="75" t="s">
        <v>250</v>
      </c>
      <c r="C242" s="6" t="s">
        <v>252</v>
      </c>
      <c r="D242" s="7" t="s">
        <v>98</v>
      </c>
      <c r="E242" s="8" t="s">
        <v>99</v>
      </c>
      <c r="F242" s="9" t="s">
        <v>100</v>
      </c>
      <c r="G242" s="8" t="s">
        <v>99</v>
      </c>
      <c r="H242" s="9" t="s">
        <v>100</v>
      </c>
      <c r="I242" s="8" t="s">
        <v>99</v>
      </c>
      <c r="J242" s="9" t="s">
        <v>100</v>
      </c>
      <c r="K242" s="8" t="s">
        <v>99</v>
      </c>
      <c r="L242" s="9" t="s">
        <v>100</v>
      </c>
      <c r="M242" s="8" t="s">
        <v>99</v>
      </c>
      <c r="N242" s="9" t="s">
        <v>100</v>
      </c>
      <c r="O242" s="61" t="s">
        <v>101</v>
      </c>
      <c r="P242" s="10" t="s">
        <v>102</v>
      </c>
      <c r="Q242" s="8" t="s">
        <v>103</v>
      </c>
      <c r="R242" s="9" t="s">
        <v>104</v>
      </c>
      <c r="S242" s="11" t="s">
        <v>105</v>
      </c>
      <c r="T242" s="12" t="s">
        <v>106</v>
      </c>
      <c r="U242" s="398" t="s">
        <v>107</v>
      </c>
      <c r="V242" s="399"/>
      <c r="W242" s="400" t="s">
        <v>108</v>
      </c>
      <c r="X242" s="401"/>
      <c r="Y242" s="144" t="s">
        <v>124</v>
      </c>
      <c r="Z242" s="145" t="s">
        <v>124</v>
      </c>
      <c r="AA242" s="145" t="s">
        <v>125</v>
      </c>
      <c r="AB242" s="145" t="s">
        <v>125</v>
      </c>
    </row>
    <row r="243" spans="1:36" ht="12.75" customHeight="1" x14ac:dyDescent="0.2">
      <c r="A243" s="13" t="str">
        <f t="shared" ref="A243:A248" si="279">U243&amp;V243</f>
        <v>ERZİNCAN GENÇLER BİRLİĞİ GENÇLİK SPOR KULÜBÜMOLLAKÖY BELEDİYESİ SPOR KULÜBÜ</v>
      </c>
      <c r="B243" s="128">
        <v>1</v>
      </c>
      <c r="C243" s="14" t="s">
        <v>174</v>
      </c>
      <c r="D243" s="15">
        <f>SUM(AF243:AJ243)</f>
        <v>2</v>
      </c>
      <c r="E243" s="16">
        <f>AA243</f>
        <v>6</v>
      </c>
      <c r="F243" s="17">
        <f>AB243</f>
        <v>0</v>
      </c>
      <c r="G243" s="18">
        <f>AA245</f>
        <v>0</v>
      </c>
      <c r="H243" s="18">
        <f>AB245</f>
        <v>6</v>
      </c>
      <c r="I243" s="18">
        <f>AA247</f>
        <v>6</v>
      </c>
      <c r="J243" s="18">
        <f>AB247</f>
        <v>0</v>
      </c>
      <c r="K243" s="18"/>
      <c r="L243" s="18"/>
      <c r="M243" s="18"/>
      <c r="N243" s="18"/>
      <c r="O243" s="20">
        <f>E243+G243+I243-F243-H243-J243</f>
        <v>6</v>
      </c>
      <c r="P243" s="21"/>
      <c r="Q243" s="22">
        <f>Y243+Y245+Y247</f>
        <v>72</v>
      </c>
      <c r="R243" s="17">
        <f>Z243+Z245+Z247</f>
        <v>71</v>
      </c>
      <c r="S243" s="23">
        <f>Q243-R243</f>
        <v>1</v>
      </c>
      <c r="T243" s="62" t="s">
        <v>115</v>
      </c>
      <c r="U243" s="25" t="str">
        <f>C243</f>
        <v>ERZİNCAN GENÇLER BİRLİĞİ GENÇLİK SPOR KULÜBÜ</v>
      </c>
      <c r="V243" s="26" t="str">
        <f>C246</f>
        <v>MOLLAKÖY BELEDİYESİ SPOR KULÜBÜ</v>
      </c>
      <c r="W243" s="27">
        <f>AC243</f>
        <v>3</v>
      </c>
      <c r="X243" s="19">
        <f>AD243</f>
        <v>0</v>
      </c>
      <c r="Y243" s="148">
        <f>VLOOKUP(A243,'Kadın Bireysel'!$B$4:$T$3000,14,FALSE)</f>
        <v>36</v>
      </c>
      <c r="Z243" s="148">
        <f>VLOOKUP(A243,'Kadın Bireysel'!$B$4:$T$3000,15,FALSE)</f>
        <v>17</v>
      </c>
      <c r="AA243" s="148">
        <f>VLOOKUP(A243,'Kadın Bireysel'!$B$4:$T$3000,16,FALSE)</f>
        <v>6</v>
      </c>
      <c r="AB243" s="148">
        <f>VLOOKUP(A243,'Kadın Bireysel'!$B$4:$T$3000,17,FALSE)</f>
        <v>0</v>
      </c>
      <c r="AC243" s="148">
        <f>VLOOKUP(A243,'Kadın Bireysel'!$B$4:$T$3000,18,FALSE)</f>
        <v>3</v>
      </c>
      <c r="AD243" s="148">
        <f>VLOOKUP(A243,'Kadın Bireysel'!$B$4:$T$3000,19,FALSE)</f>
        <v>0</v>
      </c>
      <c r="AF243" s="147">
        <f>IF(E243&gt;F243,1,0)</f>
        <v>1</v>
      </c>
      <c r="AG243" s="147">
        <f>IF(G243&gt;H243,1,0)</f>
        <v>0</v>
      </c>
      <c r="AH243" s="147">
        <f>IF(I243&gt;J243,1,0)</f>
        <v>1</v>
      </c>
      <c r="AI243" s="147">
        <f>IF(K243&gt;L243,1,0)</f>
        <v>0</v>
      </c>
      <c r="AJ243" s="147">
        <f>IF(M243&gt;N243,1,0)</f>
        <v>0</v>
      </c>
    </row>
    <row r="244" spans="1:36" ht="15" x14ac:dyDescent="0.2">
      <c r="A244" s="13" t="str">
        <f t="shared" si="279"/>
        <v>ERZİNCAN GENÇLİK SPOR KULÜBÜERZİNCAN TENİS KULÜBÜ</v>
      </c>
      <c r="B244" s="128">
        <v>2</v>
      </c>
      <c r="C244" s="14" t="s">
        <v>92</v>
      </c>
      <c r="D244" s="15">
        <f t="shared" ref="D244:D246" si="280">SUM(AF244:AJ244)</f>
        <v>1</v>
      </c>
      <c r="E244" s="16">
        <f>AA244</f>
        <v>6</v>
      </c>
      <c r="F244" s="17">
        <f>AB244</f>
        <v>0</v>
      </c>
      <c r="G244" s="18">
        <f>AA246</f>
        <v>0</v>
      </c>
      <c r="H244" s="18">
        <f>AB246</f>
        <v>6</v>
      </c>
      <c r="I244" s="18">
        <f>AB247</f>
        <v>0</v>
      </c>
      <c r="J244" s="18">
        <f>AA247</f>
        <v>6</v>
      </c>
      <c r="K244" s="18"/>
      <c r="L244" s="18"/>
      <c r="M244" s="18"/>
      <c r="N244" s="18"/>
      <c r="O244" s="20">
        <f t="shared" ref="O244:O246" si="281">E244+G244+I244-F244-H244-J244</f>
        <v>-6</v>
      </c>
      <c r="P244" s="21"/>
      <c r="Q244" s="22">
        <f>Y244+Y246+Z247</f>
        <v>67</v>
      </c>
      <c r="R244" s="17">
        <f>Z244+Z246+Y247</f>
        <v>78</v>
      </c>
      <c r="S244" s="23">
        <f t="shared" ref="S244:S246" si="282">Q244-R244</f>
        <v>-11</v>
      </c>
      <c r="T244" s="62" t="s">
        <v>114</v>
      </c>
      <c r="U244" s="25" t="str">
        <f>C244</f>
        <v>ERZİNCAN GENÇLİK SPOR KULÜBÜ</v>
      </c>
      <c r="V244" s="26" t="str">
        <f>C245</f>
        <v>ERZİNCAN TENİS KULÜBÜ</v>
      </c>
      <c r="W244" s="27">
        <f t="shared" ref="W244:W248" si="283">AC244</f>
        <v>3</v>
      </c>
      <c r="X244" s="19">
        <f t="shared" ref="X244:X248" si="284">AD244</f>
        <v>0</v>
      </c>
      <c r="Y244" s="148">
        <f>VLOOKUP(A244,'Kadın Bireysel'!$B$4:$T$3000,14,FALSE)</f>
        <v>36</v>
      </c>
      <c r="Z244" s="148">
        <f>VLOOKUP(A244,'Kadın Bireysel'!$B$4:$T$3000,15,FALSE)</f>
        <v>6</v>
      </c>
      <c r="AA244" s="148">
        <f>VLOOKUP(A244,'Kadın Bireysel'!$B$4:$T$3000,16,FALSE)</f>
        <v>6</v>
      </c>
      <c r="AB244" s="148">
        <f>VLOOKUP(A244,'Kadın Bireysel'!$B$4:$T$3000,17,FALSE)</f>
        <v>0</v>
      </c>
      <c r="AC244" s="148">
        <f>VLOOKUP(A244,'Kadın Bireysel'!$B$4:$T$3000,18,FALSE)</f>
        <v>3</v>
      </c>
      <c r="AD244" s="148">
        <f>VLOOKUP(A244,'Kadın Bireysel'!$B$4:$T$3000,19,FALSE)</f>
        <v>0</v>
      </c>
      <c r="AF244" s="147">
        <f t="shared" ref="AF244:AF246" si="285">IF(E244&gt;F244,1,0)</f>
        <v>1</v>
      </c>
      <c r="AG244" s="147">
        <f t="shared" ref="AG244:AG246" si="286">IF(G244&gt;H244,1,0)</f>
        <v>0</v>
      </c>
      <c r="AH244" s="147">
        <f t="shared" ref="AH244:AH246" si="287">IF(I244&gt;J244,1,0)</f>
        <v>0</v>
      </c>
      <c r="AI244" s="147">
        <f t="shared" ref="AI244:AI246" si="288">IF(K244&gt;L244,1,0)</f>
        <v>0</v>
      </c>
      <c r="AJ244" s="147">
        <f t="shared" ref="AJ244:AJ246" si="289">IF(M244&gt;N244,1,0)</f>
        <v>0</v>
      </c>
    </row>
    <row r="245" spans="1:36" ht="15" x14ac:dyDescent="0.2">
      <c r="A245" s="13" t="str">
        <f t="shared" si="279"/>
        <v>ERZİNCAN GENÇLER BİRLİĞİ GENÇLİK SPOR KULÜBÜERZİNCAN TENİS KULÜBÜ</v>
      </c>
      <c r="B245" s="128">
        <v>3</v>
      </c>
      <c r="C245" s="14" t="s">
        <v>20</v>
      </c>
      <c r="D245" s="15">
        <f t="shared" si="280"/>
        <v>2</v>
      </c>
      <c r="E245" s="16">
        <f>AB244</f>
        <v>0</v>
      </c>
      <c r="F245" s="17">
        <f>AA244</f>
        <v>6</v>
      </c>
      <c r="G245" s="18">
        <f>AB245</f>
        <v>6</v>
      </c>
      <c r="H245" s="18">
        <f>AA245</f>
        <v>0</v>
      </c>
      <c r="I245" s="18">
        <f>AA248</f>
        <v>6</v>
      </c>
      <c r="J245" s="18">
        <f>AB248</f>
        <v>0</v>
      </c>
      <c r="K245" s="18"/>
      <c r="L245" s="18"/>
      <c r="M245" s="18"/>
      <c r="N245" s="18"/>
      <c r="O245" s="20">
        <f t="shared" si="281"/>
        <v>6</v>
      </c>
      <c r="P245" s="21"/>
      <c r="Q245" s="22">
        <f>Z244+Z245+Y248</f>
        <v>78</v>
      </c>
      <c r="R245" s="17">
        <f>Y244+Y245+Z248</f>
        <v>38</v>
      </c>
      <c r="S245" s="23">
        <f t="shared" si="282"/>
        <v>40</v>
      </c>
      <c r="T245" s="62" t="s">
        <v>118</v>
      </c>
      <c r="U245" s="25" t="str">
        <f>C243</f>
        <v>ERZİNCAN GENÇLER BİRLİĞİ GENÇLİK SPOR KULÜBÜ</v>
      </c>
      <c r="V245" s="26" t="str">
        <f>C245</f>
        <v>ERZİNCAN TENİS KULÜBÜ</v>
      </c>
      <c r="W245" s="27">
        <f t="shared" si="283"/>
        <v>0</v>
      </c>
      <c r="X245" s="19">
        <f t="shared" si="284"/>
        <v>3</v>
      </c>
      <c r="Y245" s="148">
        <f>VLOOKUP(A245,'Kadın Bireysel'!$B$4:$T$3000,14,FALSE)</f>
        <v>0</v>
      </c>
      <c r="Z245" s="148">
        <f>VLOOKUP(A245,'Kadın Bireysel'!$B$4:$T$3000,15,FALSE)</f>
        <v>36</v>
      </c>
      <c r="AA245" s="148">
        <f>VLOOKUP(A245,'Kadın Bireysel'!$B$4:$T$3000,16,FALSE)</f>
        <v>0</v>
      </c>
      <c r="AB245" s="148">
        <f>VLOOKUP(A245,'Kadın Bireysel'!$B$4:$T$3000,17,FALSE)</f>
        <v>6</v>
      </c>
      <c r="AC245" s="148">
        <f>VLOOKUP(A245,'Kadın Bireysel'!$B$4:$T$3000,18,FALSE)</f>
        <v>0</v>
      </c>
      <c r="AD245" s="148">
        <f>VLOOKUP(A245,'Kadın Bireysel'!$B$4:$T$3000,19,FALSE)</f>
        <v>3</v>
      </c>
      <c r="AF245" s="147">
        <f t="shared" si="285"/>
        <v>0</v>
      </c>
      <c r="AG245" s="147">
        <f t="shared" si="286"/>
        <v>1</v>
      </c>
      <c r="AH245" s="147">
        <f t="shared" si="287"/>
        <v>1</v>
      </c>
      <c r="AI245" s="147">
        <f t="shared" si="288"/>
        <v>0</v>
      </c>
      <c r="AJ245" s="147">
        <f t="shared" si="289"/>
        <v>0</v>
      </c>
    </row>
    <row r="246" spans="1:36" ht="15" x14ac:dyDescent="0.2">
      <c r="A246" s="13" t="str">
        <f t="shared" si="279"/>
        <v>ERZİNCAN GENÇLİK SPOR KULÜBÜMOLLAKÖY BELEDİYESİ SPOR KULÜBÜ</v>
      </c>
      <c r="B246" s="128">
        <v>4</v>
      </c>
      <c r="C246" s="14" t="s">
        <v>176</v>
      </c>
      <c r="D246" s="15">
        <f t="shared" si="280"/>
        <v>1</v>
      </c>
      <c r="E246" s="16">
        <f>AB243</f>
        <v>0</v>
      </c>
      <c r="F246" s="17">
        <f>AA243</f>
        <v>6</v>
      </c>
      <c r="G246" s="18">
        <f>AB246</f>
        <v>6</v>
      </c>
      <c r="H246" s="18">
        <f>AA246</f>
        <v>0</v>
      </c>
      <c r="I246" s="18">
        <f>AB248</f>
        <v>0</v>
      </c>
      <c r="J246" s="18">
        <f>AA248</f>
        <v>6</v>
      </c>
      <c r="K246" s="18"/>
      <c r="L246" s="18"/>
      <c r="M246" s="18"/>
      <c r="N246" s="18"/>
      <c r="O246" s="20">
        <f t="shared" si="281"/>
        <v>-6</v>
      </c>
      <c r="P246" s="21"/>
      <c r="Q246" s="22">
        <f>Z243+Z246+Z248</f>
        <v>55</v>
      </c>
      <c r="R246" s="17">
        <f>Y243+Y246+Y248</f>
        <v>85</v>
      </c>
      <c r="S246" s="23">
        <f t="shared" si="282"/>
        <v>-30</v>
      </c>
      <c r="T246" s="62" t="s">
        <v>126</v>
      </c>
      <c r="U246" s="25" t="str">
        <f>C244</f>
        <v>ERZİNCAN GENÇLİK SPOR KULÜBÜ</v>
      </c>
      <c r="V246" s="26" t="str">
        <f>C246</f>
        <v>MOLLAKÖY BELEDİYESİ SPOR KULÜBÜ</v>
      </c>
      <c r="W246" s="27">
        <f t="shared" si="283"/>
        <v>0</v>
      </c>
      <c r="X246" s="19">
        <f t="shared" si="284"/>
        <v>3</v>
      </c>
      <c r="Y246" s="148">
        <f>VLOOKUP(A246,'Kadın Bireysel'!$B$4:$T$3000,14,FALSE)</f>
        <v>13</v>
      </c>
      <c r="Z246" s="148">
        <f>VLOOKUP(A246,'Kadın Bireysel'!$B$4:$T$3000,15,FALSE)</f>
        <v>36</v>
      </c>
      <c r="AA246" s="148">
        <f>VLOOKUP(A246,'Kadın Bireysel'!$B$4:$T$3000,16,FALSE)</f>
        <v>0</v>
      </c>
      <c r="AB246" s="148">
        <f>VLOOKUP(A246,'Kadın Bireysel'!$B$4:$T$3000,17,FALSE)</f>
        <v>6</v>
      </c>
      <c r="AC246" s="148">
        <f>VLOOKUP(A246,'Kadın Bireysel'!$B$4:$T$3000,18,FALSE)</f>
        <v>0</v>
      </c>
      <c r="AD246" s="148">
        <f>VLOOKUP(A246,'Kadın Bireysel'!$B$4:$T$3000,19,FALSE)</f>
        <v>3</v>
      </c>
      <c r="AF246" s="147">
        <f t="shared" si="285"/>
        <v>0</v>
      </c>
      <c r="AG246" s="147">
        <f t="shared" si="286"/>
        <v>1</v>
      </c>
      <c r="AH246" s="147">
        <f t="shared" si="287"/>
        <v>0</v>
      </c>
      <c r="AI246" s="147">
        <f t="shared" si="288"/>
        <v>0</v>
      </c>
      <c r="AJ246" s="147">
        <f t="shared" si="289"/>
        <v>0</v>
      </c>
    </row>
    <row r="247" spans="1:36" ht="15" x14ac:dyDescent="0.2">
      <c r="A247" s="13" t="str">
        <f t="shared" si="279"/>
        <v>ERZİNCAN GENÇLER BİRLİĞİ GENÇLİK SPOR KULÜBÜERZİNCAN GENÇLİK SPOR KULÜBÜ</v>
      </c>
      <c r="B247" s="128"/>
      <c r="C247" s="14"/>
      <c r="D247" s="15"/>
      <c r="E247" s="16"/>
      <c r="F247" s="17"/>
      <c r="G247" s="18"/>
      <c r="H247" s="18"/>
      <c r="I247" s="18"/>
      <c r="J247" s="18"/>
      <c r="K247" s="18"/>
      <c r="L247" s="18"/>
      <c r="M247" s="18"/>
      <c r="N247" s="18"/>
      <c r="O247" s="20"/>
      <c r="P247" s="31"/>
      <c r="Q247" s="22"/>
      <c r="R247" s="17"/>
      <c r="S247" s="23"/>
      <c r="T247" s="62" t="s">
        <v>121</v>
      </c>
      <c r="U247" s="25" t="str">
        <f>C243</f>
        <v>ERZİNCAN GENÇLER BİRLİĞİ GENÇLİK SPOR KULÜBÜ</v>
      </c>
      <c r="V247" s="26" t="str">
        <f>C244</f>
        <v>ERZİNCAN GENÇLİK SPOR KULÜBÜ</v>
      </c>
      <c r="W247" s="27">
        <f t="shared" si="283"/>
        <v>3</v>
      </c>
      <c r="X247" s="19">
        <f t="shared" si="284"/>
        <v>0</v>
      </c>
      <c r="Y247" s="148">
        <f>VLOOKUP(A247,'Kadın Bireysel'!$B$4:$T$3000,14,FALSE)</f>
        <v>36</v>
      </c>
      <c r="Z247" s="148">
        <f>VLOOKUP(A247,'Kadın Bireysel'!$B$4:$T$3000,15,FALSE)</f>
        <v>18</v>
      </c>
      <c r="AA247" s="148">
        <f>VLOOKUP(A247,'Kadın Bireysel'!$B$4:$T$3000,16,FALSE)</f>
        <v>6</v>
      </c>
      <c r="AB247" s="148">
        <f>VLOOKUP(A247,'Kadın Bireysel'!$B$4:$T$3000,17,FALSE)</f>
        <v>0</v>
      </c>
      <c r="AC247" s="148">
        <f>VLOOKUP(A247,'Kadın Bireysel'!$B$4:$T$3000,18,FALSE)</f>
        <v>3</v>
      </c>
      <c r="AD247" s="148">
        <f>VLOOKUP(A247,'Kadın Bireysel'!$B$4:$T$3000,19,FALSE)</f>
        <v>0</v>
      </c>
    </row>
    <row r="248" spans="1:36" ht="15.75" thickBot="1" x14ac:dyDescent="0.25">
      <c r="A248" s="13" t="str">
        <f t="shared" si="279"/>
        <v>ERZİNCAN TENİS KULÜBÜMOLLAKÖY BELEDİYESİ SPOR KULÜBÜ</v>
      </c>
      <c r="B248" s="132"/>
      <c r="C248" s="63"/>
      <c r="D248" s="64"/>
      <c r="E248" s="65"/>
      <c r="F248" s="66"/>
      <c r="G248" s="67"/>
      <c r="H248" s="67"/>
      <c r="I248" s="67"/>
      <c r="J248" s="67"/>
      <c r="K248" s="67"/>
      <c r="L248" s="67"/>
      <c r="M248" s="67"/>
      <c r="N248" s="67"/>
      <c r="O248" s="68"/>
      <c r="P248" s="69"/>
      <c r="Q248" s="70"/>
      <c r="R248" s="66"/>
      <c r="S248" s="71"/>
      <c r="T248" s="72" t="s">
        <v>111</v>
      </c>
      <c r="U248" s="73" t="str">
        <f>C245</f>
        <v>ERZİNCAN TENİS KULÜBÜ</v>
      </c>
      <c r="V248" s="74" t="str">
        <f>C246</f>
        <v>MOLLAKÖY BELEDİYESİ SPOR KULÜBÜ</v>
      </c>
      <c r="W248" s="58">
        <f t="shared" si="283"/>
        <v>3</v>
      </c>
      <c r="X248" s="59">
        <f t="shared" si="284"/>
        <v>0</v>
      </c>
      <c r="Y248" s="148">
        <f>VLOOKUP(A248,'Kadın Bireysel'!$B$4:$T$3000,14,FALSE)</f>
        <v>36</v>
      </c>
      <c r="Z248" s="148">
        <f>VLOOKUP(A248,'Kadın Bireysel'!$B$4:$T$3000,15,FALSE)</f>
        <v>2</v>
      </c>
      <c r="AA248" s="148">
        <f>VLOOKUP(A248,'Kadın Bireysel'!$B$4:$T$3000,16,FALSE)</f>
        <v>6</v>
      </c>
      <c r="AB248" s="148">
        <f>VLOOKUP(A248,'Kadın Bireysel'!$B$4:$T$3000,17,FALSE)</f>
        <v>0</v>
      </c>
      <c r="AC248" s="148">
        <f>VLOOKUP(A248,'Kadın Bireysel'!$B$4:$T$3000,18,FALSE)</f>
        <v>3</v>
      </c>
      <c r="AD248" s="148">
        <f>VLOOKUP(A248,'Kadın Bireysel'!$B$4:$T$3000,19,FALSE)</f>
        <v>0</v>
      </c>
    </row>
    <row r="250" spans="1:36" ht="33.75" customHeight="1" x14ac:dyDescent="0.2">
      <c r="B250" s="402" t="s">
        <v>1013</v>
      </c>
      <c r="C250" s="329" t="s">
        <v>175</v>
      </c>
      <c r="D250" s="330">
        <v>0</v>
      </c>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row>
    <row r="251" spans="1:36" ht="33.75" customHeight="1" x14ac:dyDescent="0.2">
      <c r="B251" s="403"/>
      <c r="C251" s="329" t="s">
        <v>20</v>
      </c>
      <c r="D251" s="330">
        <v>3</v>
      </c>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row>
    <row r="252" spans="1:36" ht="15" thickBot="1" x14ac:dyDescent="0.25">
      <c r="Y252" s="148"/>
    </row>
    <row r="253" spans="1:36" ht="71.650000000000006" customHeight="1" x14ac:dyDescent="0.2">
      <c r="B253" s="76" t="s">
        <v>62</v>
      </c>
      <c r="C253" s="104" t="s">
        <v>242</v>
      </c>
      <c r="D253" s="105" t="s">
        <v>98</v>
      </c>
      <c r="E253" s="106" t="s">
        <v>99</v>
      </c>
      <c r="F253" s="107" t="s">
        <v>100</v>
      </c>
      <c r="G253" s="106" t="s">
        <v>99</v>
      </c>
      <c r="H253" s="107" t="s">
        <v>100</v>
      </c>
      <c r="I253" s="106" t="s">
        <v>99</v>
      </c>
      <c r="J253" s="107" t="s">
        <v>100</v>
      </c>
      <c r="K253" s="106" t="s">
        <v>99</v>
      </c>
      <c r="L253" s="107" t="s">
        <v>100</v>
      </c>
      <c r="M253" s="106" t="s">
        <v>99</v>
      </c>
      <c r="N253" s="108" t="s">
        <v>100</v>
      </c>
      <c r="O253" s="109" t="s">
        <v>101</v>
      </c>
      <c r="P253" s="110" t="s">
        <v>102</v>
      </c>
      <c r="Q253" s="106" t="s">
        <v>103</v>
      </c>
      <c r="R253" s="107" t="s">
        <v>104</v>
      </c>
      <c r="S253" s="111" t="s">
        <v>105</v>
      </c>
      <c r="T253" s="112" t="s">
        <v>106</v>
      </c>
      <c r="U253" s="394" t="s">
        <v>107</v>
      </c>
      <c r="V253" s="395"/>
      <c r="W253" s="396" t="s">
        <v>108</v>
      </c>
      <c r="X253" s="397"/>
      <c r="Y253" s="148"/>
    </row>
    <row r="254" spans="1:36" ht="15" x14ac:dyDescent="0.2">
      <c r="A254" s="13" t="str">
        <f>U254&amp;V254</f>
        <v>ERZURUM TENİS İHTİSAS SPOR KULÜBÜTOZOĞLU TENİS KULÜBÜ</v>
      </c>
      <c r="B254" s="128">
        <v>1</v>
      </c>
      <c r="C254" s="14" t="s">
        <v>22</v>
      </c>
      <c r="D254" s="15">
        <f t="shared" ref="D254:D259" si="290">SUM(AF254:AJ254)</f>
        <v>5</v>
      </c>
      <c r="E254" s="16">
        <f t="shared" ref="E254:E256" si="291">AA254</f>
        <v>4</v>
      </c>
      <c r="F254" s="17">
        <f t="shared" ref="F254:F256" si="292">AB254</f>
        <v>2</v>
      </c>
      <c r="G254" s="18">
        <f>AA257</f>
        <v>4</v>
      </c>
      <c r="H254" s="18">
        <f>AB257</f>
        <v>2</v>
      </c>
      <c r="I254" s="18">
        <f>AA260</f>
        <v>6</v>
      </c>
      <c r="J254" s="18">
        <f>AB260</f>
        <v>0</v>
      </c>
      <c r="K254" s="18">
        <f>AA263</f>
        <v>6</v>
      </c>
      <c r="L254" s="18">
        <f>AB263</f>
        <v>0</v>
      </c>
      <c r="M254" s="18">
        <f>AA266</f>
        <v>5</v>
      </c>
      <c r="N254" s="19">
        <f>AB266</f>
        <v>2</v>
      </c>
      <c r="O254" s="20">
        <f>E254+G254+I254-F254-H254-J254+K254-L254+M254-N254</f>
        <v>19</v>
      </c>
      <c r="P254" s="21"/>
      <c r="Q254" s="22">
        <f>Y254+Y257+Y260+Y263+Y266</f>
        <v>162</v>
      </c>
      <c r="R254" s="17">
        <f>Z254+Z257+Z260+Z263+Z266</f>
        <v>50</v>
      </c>
      <c r="S254" s="23">
        <f>Q254-R254</f>
        <v>112</v>
      </c>
      <c r="T254" s="24" t="s">
        <v>109</v>
      </c>
      <c r="U254" s="25" t="str">
        <f>C254</f>
        <v>ERZURUM TENİS İHTİSAS SPOR KULÜBÜ</v>
      </c>
      <c r="V254" s="26" t="str">
        <f>C259</f>
        <v>TOZOĞLU TENİS KULÜBÜ</v>
      </c>
      <c r="W254" s="27">
        <f>AC254</f>
        <v>2</v>
      </c>
      <c r="X254" s="17">
        <f>AD254</f>
        <v>1</v>
      </c>
      <c r="Y254" s="148">
        <f>VLOOKUP(A254,'Erkek Bireysel'!$B$4:$T$3001,14,FALSE)</f>
        <v>26</v>
      </c>
      <c r="Z254" s="148">
        <f>VLOOKUP(A254,'Erkek Bireysel'!$B$4:$T$3001,15,FALSE)</f>
        <v>12</v>
      </c>
      <c r="AA254" s="148">
        <f>VLOOKUP(A254,'Erkek Bireysel'!$B$4:$T$3001,16,FALSE)</f>
        <v>4</v>
      </c>
      <c r="AB254" s="148">
        <f>VLOOKUP(A254,'Erkek Bireysel'!$B$4:$T$3001,17,FALSE)</f>
        <v>2</v>
      </c>
      <c r="AC254" s="148">
        <f>VLOOKUP(A254,'Erkek Bireysel'!$B$4:$T$3001,18,FALSE)</f>
        <v>2</v>
      </c>
      <c r="AD254" s="148">
        <f>VLOOKUP(A254,'Erkek Bireysel'!$B$4:$T$3001,19,FALSE)</f>
        <v>1</v>
      </c>
      <c r="AF254" s="147">
        <f t="shared" ref="AF254:AF259" si="293">IF(E254&gt;F254,1,0)</f>
        <v>1</v>
      </c>
      <c r="AG254" s="147">
        <f t="shared" ref="AG254:AG259" si="294">IF(G254&gt;H254,1,0)</f>
        <v>1</v>
      </c>
      <c r="AH254" s="147">
        <f t="shared" ref="AH254:AH259" si="295">IF(I254&gt;J254,1,0)</f>
        <v>1</v>
      </c>
      <c r="AI254" s="147">
        <f t="shared" ref="AI254:AI259" si="296">IF(K254&gt;L254,1,0)</f>
        <v>1</v>
      </c>
      <c r="AJ254" s="147">
        <f t="shared" ref="AJ254:AJ259" si="297">IF(M254&gt;N254,1,0)</f>
        <v>1</v>
      </c>
    </row>
    <row r="255" spans="1:36" ht="15" x14ac:dyDescent="0.2">
      <c r="A255" s="13" t="str">
        <f t="shared" ref="A255:A268" si="298">U255&amp;V255</f>
        <v>ATLETİKO SPORTİF FAALİYETLER SP.K.ERZURUM TENİS VE KAYAK SPOR KULÜBÜ</v>
      </c>
      <c r="B255" s="128">
        <v>2</v>
      </c>
      <c r="C255" s="14" t="s">
        <v>178</v>
      </c>
      <c r="D255" s="15">
        <f t="shared" si="290"/>
        <v>3</v>
      </c>
      <c r="E255" s="16">
        <f t="shared" si="291"/>
        <v>2</v>
      </c>
      <c r="F255" s="17">
        <f t="shared" si="292"/>
        <v>4</v>
      </c>
      <c r="G255" s="18">
        <f>AA259</f>
        <v>6</v>
      </c>
      <c r="H255" s="18">
        <f>AB259</f>
        <v>0</v>
      </c>
      <c r="I255" s="18">
        <f>AB262</f>
        <v>4</v>
      </c>
      <c r="J255" s="18">
        <f>AA262</f>
        <v>2</v>
      </c>
      <c r="K255" s="18">
        <f>AB264</f>
        <v>6</v>
      </c>
      <c r="L255" s="18">
        <f>AA264</f>
        <v>0</v>
      </c>
      <c r="M255" s="18">
        <f>AB266</f>
        <v>2</v>
      </c>
      <c r="N255" s="19">
        <f>AA266</f>
        <v>5</v>
      </c>
      <c r="O255" s="20">
        <f t="shared" ref="O255:O259" si="299">E255+G255+I255-F255-H255-J255+K255-L255+M255-N255</f>
        <v>9</v>
      </c>
      <c r="P255" s="21"/>
      <c r="Q255" s="22">
        <f>Y255+Y259+Z262+Z264+Z266</f>
        <v>146</v>
      </c>
      <c r="R255" s="17">
        <f>Z255+Z259+Y262+Y264+Y266</f>
        <v>84</v>
      </c>
      <c r="S255" s="23">
        <f t="shared" ref="S255:S259" si="300">Q255-R255</f>
        <v>62</v>
      </c>
      <c r="T255" s="24" t="s">
        <v>110</v>
      </c>
      <c r="U255" s="25" t="str">
        <f>C255</f>
        <v>ATLETİKO SPORTİF FAALİYETLER SP.K.</v>
      </c>
      <c r="V255" s="26" t="str">
        <f>C258</f>
        <v>ERZURUM TENİS VE KAYAK SPOR KULÜBÜ</v>
      </c>
      <c r="W255" s="27">
        <f t="shared" ref="W255:W268" si="301">AC255</f>
        <v>1</v>
      </c>
      <c r="X255" s="17">
        <f t="shared" ref="X255:X268" si="302">AD255</f>
        <v>2</v>
      </c>
      <c r="Y255" s="148">
        <f>VLOOKUP(A255,'Erkek Bireysel'!$B$4:$T$3001,14,FALSE)</f>
        <v>19</v>
      </c>
      <c r="Z255" s="148">
        <f>VLOOKUP(A255,'Erkek Bireysel'!$B$4:$T$3001,15,FALSE)</f>
        <v>28</v>
      </c>
      <c r="AA255" s="148">
        <f>VLOOKUP(A255,'Erkek Bireysel'!$B$4:$T$3001,16,FALSE)</f>
        <v>2</v>
      </c>
      <c r="AB255" s="148">
        <f>VLOOKUP(A255,'Erkek Bireysel'!$B$4:$T$3001,17,FALSE)</f>
        <v>4</v>
      </c>
      <c r="AC255" s="148">
        <f>VLOOKUP(A255,'Erkek Bireysel'!$B$4:$T$3001,18,FALSE)</f>
        <v>1</v>
      </c>
      <c r="AD255" s="148">
        <f>VLOOKUP(A255,'Erkek Bireysel'!$B$4:$T$3001,19,FALSE)</f>
        <v>2</v>
      </c>
      <c r="AF255" s="147">
        <f t="shared" si="293"/>
        <v>0</v>
      </c>
      <c r="AG255" s="147">
        <f t="shared" si="294"/>
        <v>1</v>
      </c>
      <c r="AH255" s="147">
        <f t="shared" si="295"/>
        <v>1</v>
      </c>
      <c r="AI255" s="147">
        <f t="shared" si="296"/>
        <v>1</v>
      </c>
      <c r="AJ255" s="147">
        <f t="shared" si="297"/>
        <v>0</v>
      </c>
    </row>
    <row r="256" spans="1:36" ht="15" x14ac:dyDescent="0.2">
      <c r="A256" s="13" t="str">
        <f t="shared" si="298"/>
        <v>EKSİ 25 GENÇLİK SPOR KULÜBÜERZURUM GENÇLİK SPOR KULÜBÜ</v>
      </c>
      <c r="B256" s="128">
        <v>3</v>
      </c>
      <c r="C256" s="14" t="s">
        <v>179</v>
      </c>
      <c r="D256" s="15">
        <f t="shared" si="290"/>
        <v>0</v>
      </c>
      <c r="E256" s="16">
        <f t="shared" si="291"/>
        <v>0</v>
      </c>
      <c r="F256" s="17">
        <f t="shared" si="292"/>
        <v>6</v>
      </c>
      <c r="G256" s="18">
        <f>AB259</f>
        <v>0</v>
      </c>
      <c r="H256" s="18">
        <f>AA259</f>
        <v>6</v>
      </c>
      <c r="I256" s="18">
        <f>AB261</f>
        <v>0</v>
      </c>
      <c r="J256" s="18">
        <f>AA261</f>
        <v>6</v>
      </c>
      <c r="K256" s="18">
        <f>AB263</f>
        <v>0</v>
      </c>
      <c r="L256" s="18">
        <f>AA263</f>
        <v>6</v>
      </c>
      <c r="M256" s="18">
        <f>AA267</f>
        <v>0</v>
      </c>
      <c r="N256" s="19">
        <f>AB267</f>
        <v>6</v>
      </c>
      <c r="O256" s="20">
        <f t="shared" si="299"/>
        <v>-30</v>
      </c>
      <c r="P256" s="21"/>
      <c r="Q256" s="22">
        <f>Y256+Z259+Z261+Z263+Y267</f>
        <v>0</v>
      </c>
      <c r="R256" s="17">
        <f>Z256+Y259+Y261+Y263+Z267</f>
        <v>180</v>
      </c>
      <c r="S256" s="23">
        <f t="shared" si="300"/>
        <v>-180</v>
      </c>
      <c r="T256" s="24" t="s">
        <v>111</v>
      </c>
      <c r="U256" s="25" t="str">
        <f>C256</f>
        <v>EKSİ 25 GENÇLİK SPOR KULÜBÜ</v>
      </c>
      <c r="V256" s="26" t="str">
        <f>C257</f>
        <v>ERZURUM GENÇLİK SPOR KULÜBÜ</v>
      </c>
      <c r="W256" s="27">
        <f t="shared" si="301"/>
        <v>0</v>
      </c>
      <c r="X256" s="17">
        <f t="shared" si="302"/>
        <v>3</v>
      </c>
      <c r="Y256" s="148">
        <f>VLOOKUP(A256,'Erkek Bireysel'!$B$4:$T$3001,14,FALSE)</f>
        <v>0</v>
      </c>
      <c r="Z256" s="148">
        <f>VLOOKUP(A256,'Erkek Bireysel'!$B$4:$T$3001,15,FALSE)</f>
        <v>36</v>
      </c>
      <c r="AA256" s="148">
        <f>VLOOKUP(A256,'Erkek Bireysel'!$B$4:$T$3001,16,FALSE)</f>
        <v>0</v>
      </c>
      <c r="AB256" s="148">
        <f>VLOOKUP(A256,'Erkek Bireysel'!$B$4:$T$3001,17,FALSE)</f>
        <v>6</v>
      </c>
      <c r="AC256" s="148">
        <f>VLOOKUP(A256,'Erkek Bireysel'!$B$4:$T$3001,18,FALSE)</f>
        <v>0</v>
      </c>
      <c r="AD256" s="148">
        <f>VLOOKUP(A256,'Erkek Bireysel'!$B$4:$T$3001,19,FALSE)</f>
        <v>3</v>
      </c>
      <c r="AF256" s="147">
        <f t="shared" si="293"/>
        <v>0</v>
      </c>
      <c r="AG256" s="147">
        <f t="shared" si="294"/>
        <v>0</v>
      </c>
      <c r="AH256" s="147">
        <f t="shared" si="295"/>
        <v>0</v>
      </c>
      <c r="AI256" s="147">
        <f t="shared" si="296"/>
        <v>0</v>
      </c>
      <c r="AJ256" s="147">
        <f t="shared" si="297"/>
        <v>0</v>
      </c>
    </row>
    <row r="257" spans="1:36" ht="15" x14ac:dyDescent="0.2">
      <c r="A257" s="13" t="str">
        <f t="shared" si="298"/>
        <v>ERZURUM TENİS İHTİSAS SPOR KULÜBÜERZURUM TENİS VE KAYAK SPOR KULÜBÜ</v>
      </c>
      <c r="B257" s="128">
        <v>4</v>
      </c>
      <c r="C257" s="14" t="s">
        <v>21</v>
      </c>
      <c r="D257" s="15">
        <f t="shared" si="290"/>
        <v>1</v>
      </c>
      <c r="E257" s="16">
        <f>AB256</f>
        <v>6</v>
      </c>
      <c r="F257" s="17">
        <f>AA256</f>
        <v>0</v>
      </c>
      <c r="G257" s="18">
        <f>AB258</f>
        <v>0</v>
      </c>
      <c r="H257" s="18">
        <f>AA258</f>
        <v>6</v>
      </c>
      <c r="I257" s="18">
        <f>AB260</f>
        <v>0</v>
      </c>
      <c r="J257" s="18">
        <f>AA260</f>
        <v>6</v>
      </c>
      <c r="K257" s="18">
        <f>AA264</f>
        <v>0</v>
      </c>
      <c r="L257" s="18">
        <f>AB264</f>
        <v>6</v>
      </c>
      <c r="M257" s="18">
        <f>AA268</f>
        <v>0</v>
      </c>
      <c r="N257" s="19">
        <f>AB268</f>
        <v>6</v>
      </c>
      <c r="O257" s="20">
        <f t="shared" si="299"/>
        <v>-18</v>
      </c>
      <c r="P257" s="21"/>
      <c r="Q257" s="22">
        <f>Z256+Z258+Z260+Y264+Y268</f>
        <v>36</v>
      </c>
      <c r="R257" s="17">
        <f>Y256+Y258+Y260+Z264+Z268</f>
        <v>144</v>
      </c>
      <c r="S257" s="23">
        <f t="shared" si="300"/>
        <v>-108</v>
      </c>
      <c r="T257" s="30" t="s">
        <v>112</v>
      </c>
      <c r="U257" s="25" t="str">
        <f>C254</f>
        <v>ERZURUM TENİS İHTİSAS SPOR KULÜBÜ</v>
      </c>
      <c r="V257" s="26" t="str">
        <f>C258</f>
        <v>ERZURUM TENİS VE KAYAK SPOR KULÜBÜ</v>
      </c>
      <c r="W257" s="27">
        <f t="shared" si="301"/>
        <v>2</v>
      </c>
      <c r="X257" s="17">
        <f t="shared" si="302"/>
        <v>1</v>
      </c>
      <c r="Y257" s="148">
        <f>VLOOKUP(A257,'Erkek Bireysel'!$B$4:$T$3001,14,FALSE)</f>
        <v>26</v>
      </c>
      <c r="Z257" s="148">
        <f>VLOOKUP(A257,'Erkek Bireysel'!$B$4:$T$3001,15,FALSE)</f>
        <v>15</v>
      </c>
      <c r="AA257" s="148">
        <f>VLOOKUP(A257,'Erkek Bireysel'!$B$4:$T$3001,16,FALSE)</f>
        <v>4</v>
      </c>
      <c r="AB257" s="148">
        <f>VLOOKUP(A257,'Erkek Bireysel'!$B$4:$T$3001,17,FALSE)</f>
        <v>2</v>
      </c>
      <c r="AC257" s="148">
        <f>VLOOKUP(A257,'Erkek Bireysel'!$B$4:$T$3001,18,FALSE)</f>
        <v>2</v>
      </c>
      <c r="AD257" s="148">
        <f>VLOOKUP(A257,'Erkek Bireysel'!$B$4:$T$3001,19,FALSE)</f>
        <v>1</v>
      </c>
      <c r="AF257" s="147">
        <f t="shared" si="293"/>
        <v>1</v>
      </c>
      <c r="AG257" s="147">
        <f t="shared" si="294"/>
        <v>0</v>
      </c>
      <c r="AH257" s="147">
        <f t="shared" si="295"/>
        <v>0</v>
      </c>
      <c r="AI257" s="147">
        <f t="shared" si="296"/>
        <v>0</v>
      </c>
      <c r="AJ257" s="147">
        <f t="shared" si="297"/>
        <v>0</v>
      </c>
    </row>
    <row r="258" spans="1:36" ht="15" x14ac:dyDescent="0.2">
      <c r="A258" s="13" t="str">
        <f t="shared" si="298"/>
        <v>TOZOĞLU TENİS KULÜBÜERZURUM GENÇLİK SPOR KULÜBÜ</v>
      </c>
      <c r="B258" s="128">
        <v>5</v>
      </c>
      <c r="C258" s="14" t="s">
        <v>23</v>
      </c>
      <c r="D258" s="15">
        <f t="shared" si="290"/>
        <v>4</v>
      </c>
      <c r="E258" s="16">
        <f>AB255</f>
        <v>4</v>
      </c>
      <c r="F258" s="17">
        <f>AA255</f>
        <v>2</v>
      </c>
      <c r="G258" s="18">
        <f>AB257</f>
        <v>2</v>
      </c>
      <c r="H258" s="18">
        <f>AA257</f>
        <v>4</v>
      </c>
      <c r="I258" s="18">
        <f>AA261</f>
        <v>6</v>
      </c>
      <c r="J258" s="18">
        <f>AB261</f>
        <v>0</v>
      </c>
      <c r="K258" s="18">
        <f>AA265</f>
        <v>6</v>
      </c>
      <c r="L258" s="18">
        <f>AB265</f>
        <v>2</v>
      </c>
      <c r="M258" s="18">
        <f>AB268</f>
        <v>6</v>
      </c>
      <c r="N258" s="19">
        <f>AA268</f>
        <v>0</v>
      </c>
      <c r="O258" s="20">
        <f t="shared" si="299"/>
        <v>16</v>
      </c>
      <c r="P258" s="31"/>
      <c r="Q258" s="22">
        <f>Z255+Z257+Y261+Y265+Z268</f>
        <v>166</v>
      </c>
      <c r="R258" s="17">
        <f>Y255+Y257+Z261+Z265+Y268</f>
        <v>76</v>
      </c>
      <c r="S258" s="23">
        <f t="shared" si="300"/>
        <v>90</v>
      </c>
      <c r="T258" s="30" t="s">
        <v>113</v>
      </c>
      <c r="U258" s="25" t="str">
        <f>C259</f>
        <v>TOZOĞLU TENİS KULÜBÜ</v>
      </c>
      <c r="V258" s="26" t="str">
        <f>C257</f>
        <v>ERZURUM GENÇLİK SPOR KULÜBÜ</v>
      </c>
      <c r="W258" s="27">
        <f t="shared" si="301"/>
        <v>3</v>
      </c>
      <c r="X258" s="17">
        <f t="shared" si="302"/>
        <v>0</v>
      </c>
      <c r="Y258" s="148">
        <f>VLOOKUP(A258,'Erkek Bireysel'!$B$4:$T$3001,14,FALSE)</f>
        <v>36</v>
      </c>
      <c r="Z258" s="148">
        <f>VLOOKUP(A258,'Erkek Bireysel'!$B$4:$T$3001,15,FALSE)</f>
        <v>0</v>
      </c>
      <c r="AA258" s="148">
        <f>VLOOKUP(A258,'Erkek Bireysel'!$B$4:$T$3001,16,FALSE)</f>
        <v>6</v>
      </c>
      <c r="AB258" s="148">
        <f>VLOOKUP(A258,'Erkek Bireysel'!$B$4:$T$3001,17,FALSE)</f>
        <v>0</v>
      </c>
      <c r="AC258" s="148">
        <f>VLOOKUP(A258,'Erkek Bireysel'!$B$4:$T$3001,18,FALSE)</f>
        <v>3</v>
      </c>
      <c r="AD258" s="148">
        <f>VLOOKUP(A258,'Erkek Bireysel'!$B$4:$T$3001,19,FALSE)</f>
        <v>0</v>
      </c>
      <c r="AF258" s="147">
        <f t="shared" si="293"/>
        <v>1</v>
      </c>
      <c r="AG258" s="147">
        <f t="shared" si="294"/>
        <v>0</v>
      </c>
      <c r="AH258" s="147">
        <f t="shared" si="295"/>
        <v>1</v>
      </c>
      <c r="AI258" s="147">
        <f t="shared" si="296"/>
        <v>1</v>
      </c>
      <c r="AJ258" s="147">
        <f t="shared" si="297"/>
        <v>1</v>
      </c>
    </row>
    <row r="259" spans="1:36" ht="15" x14ac:dyDescent="0.2">
      <c r="A259" s="13" t="str">
        <f t="shared" si="298"/>
        <v>ATLETİKO SPORTİF FAALİYETLER SP.K.EKSİ 25 GENÇLİK SPOR KULÜBÜ</v>
      </c>
      <c r="B259" s="128">
        <v>6</v>
      </c>
      <c r="C259" s="14" t="s">
        <v>180</v>
      </c>
      <c r="D259" s="15">
        <f t="shared" si="290"/>
        <v>2</v>
      </c>
      <c r="E259" s="32">
        <f>AB254</f>
        <v>2</v>
      </c>
      <c r="F259" s="33">
        <f>AA254</f>
        <v>4</v>
      </c>
      <c r="G259" s="34">
        <f>AA258</f>
        <v>6</v>
      </c>
      <c r="H259" s="34">
        <f>AB258</f>
        <v>0</v>
      </c>
      <c r="I259" s="34">
        <f>AA262</f>
        <v>2</v>
      </c>
      <c r="J259" s="34">
        <f>AB262</f>
        <v>4</v>
      </c>
      <c r="K259" s="34">
        <f>AB265</f>
        <v>2</v>
      </c>
      <c r="L259" s="34">
        <f>AA265</f>
        <v>6</v>
      </c>
      <c r="M259" s="34">
        <f>AB267</f>
        <v>6</v>
      </c>
      <c r="N259" s="35">
        <f>AA267</f>
        <v>0</v>
      </c>
      <c r="O259" s="20">
        <f t="shared" si="299"/>
        <v>4</v>
      </c>
      <c r="P259" s="31"/>
      <c r="Q259" s="36">
        <f>Z254+Y258+Y262+Z265+Z267</f>
        <v>133</v>
      </c>
      <c r="R259" s="33">
        <f>Y254+Z258+Z262+Y265+Y267</f>
        <v>109</v>
      </c>
      <c r="S259" s="23">
        <f t="shared" si="300"/>
        <v>24</v>
      </c>
      <c r="T259" s="37" t="s">
        <v>114</v>
      </c>
      <c r="U259" s="38" t="str">
        <f>C255</f>
        <v>ATLETİKO SPORTİF FAALİYETLER SP.K.</v>
      </c>
      <c r="V259" s="26" t="str">
        <f>C256</f>
        <v>EKSİ 25 GENÇLİK SPOR KULÜBÜ</v>
      </c>
      <c r="W259" s="27">
        <f t="shared" si="301"/>
        <v>3</v>
      </c>
      <c r="X259" s="17">
        <f t="shared" si="302"/>
        <v>0</v>
      </c>
      <c r="Y259" s="148">
        <f>VLOOKUP(A259,'Erkek Bireysel'!$B$4:$T$3001,14,FALSE)</f>
        <v>36</v>
      </c>
      <c r="Z259" s="148">
        <f>VLOOKUP(A259,'Erkek Bireysel'!$B$4:$T$3001,15,FALSE)</f>
        <v>0</v>
      </c>
      <c r="AA259" s="148">
        <f>VLOOKUP(A259,'Erkek Bireysel'!$B$4:$T$3001,16,FALSE)</f>
        <v>6</v>
      </c>
      <c r="AB259" s="148">
        <f>VLOOKUP(A259,'Erkek Bireysel'!$B$4:$T$3001,17,FALSE)</f>
        <v>0</v>
      </c>
      <c r="AC259" s="148">
        <f>VLOOKUP(A259,'Erkek Bireysel'!$B$4:$T$3001,18,FALSE)</f>
        <v>3</v>
      </c>
      <c r="AD259" s="148">
        <f>VLOOKUP(A259,'Erkek Bireysel'!$B$4:$T$3001,19,FALSE)</f>
        <v>0</v>
      </c>
      <c r="AF259" s="147">
        <f t="shared" si="293"/>
        <v>0</v>
      </c>
      <c r="AG259" s="147">
        <f t="shared" si="294"/>
        <v>1</v>
      </c>
      <c r="AH259" s="147">
        <f t="shared" si="295"/>
        <v>0</v>
      </c>
      <c r="AI259" s="147">
        <f t="shared" si="296"/>
        <v>0</v>
      </c>
      <c r="AJ259" s="147">
        <f t="shared" si="297"/>
        <v>1</v>
      </c>
    </row>
    <row r="260" spans="1:36" ht="15" x14ac:dyDescent="0.2">
      <c r="A260" s="13" t="str">
        <f t="shared" si="298"/>
        <v>ERZURUM TENİS İHTİSAS SPOR KULÜBÜERZURUM GENÇLİK SPOR KULÜBÜ</v>
      </c>
      <c r="B260" s="129"/>
      <c r="C260" s="39"/>
      <c r="D260" s="40"/>
      <c r="E260" s="16"/>
      <c r="F260" s="41"/>
      <c r="G260" s="18"/>
      <c r="H260" s="18"/>
      <c r="I260" s="18"/>
      <c r="J260" s="18"/>
      <c r="K260" s="18"/>
      <c r="L260" s="18"/>
      <c r="M260" s="18"/>
      <c r="N260" s="19"/>
      <c r="O260" s="20"/>
      <c r="P260" s="42"/>
      <c r="Q260" s="43"/>
      <c r="R260" s="41"/>
      <c r="S260" s="44"/>
      <c r="T260" s="45" t="s">
        <v>115</v>
      </c>
      <c r="U260" s="46" t="str">
        <f>C254</f>
        <v>ERZURUM TENİS İHTİSAS SPOR KULÜBÜ</v>
      </c>
      <c r="V260" s="47" t="str">
        <f>C257</f>
        <v>ERZURUM GENÇLİK SPOR KULÜBÜ</v>
      </c>
      <c r="W260" s="27">
        <f t="shared" si="301"/>
        <v>3</v>
      </c>
      <c r="X260" s="17">
        <f t="shared" si="302"/>
        <v>0</v>
      </c>
      <c r="Y260" s="148">
        <f>VLOOKUP(A260,'Erkek Bireysel'!$B$4:$T$3001,14,FALSE)</f>
        <v>36</v>
      </c>
      <c r="Z260" s="148">
        <f>VLOOKUP(A260,'Erkek Bireysel'!$B$4:$T$3001,15,FALSE)</f>
        <v>0</v>
      </c>
      <c r="AA260" s="148">
        <f>VLOOKUP(A260,'Erkek Bireysel'!$B$4:$T$3001,16,FALSE)</f>
        <v>6</v>
      </c>
      <c r="AB260" s="148">
        <f>VLOOKUP(A260,'Erkek Bireysel'!$B$4:$T$3001,17,FALSE)</f>
        <v>0</v>
      </c>
      <c r="AC260" s="148">
        <f>VLOOKUP(A260,'Erkek Bireysel'!$B$4:$T$3001,18,FALSE)</f>
        <v>3</v>
      </c>
      <c r="AD260" s="148">
        <f>VLOOKUP(A260,'Erkek Bireysel'!$B$4:$T$3001,19,FALSE)</f>
        <v>0</v>
      </c>
    </row>
    <row r="261" spans="1:36" ht="15" x14ac:dyDescent="0.2">
      <c r="A261" s="13" t="str">
        <f t="shared" si="298"/>
        <v>ERZURUM TENİS VE KAYAK SPOR KULÜBÜEKSİ 25 GENÇLİK SPOR KULÜBÜ</v>
      </c>
      <c r="B261" s="128"/>
      <c r="C261" s="14"/>
      <c r="D261" s="15"/>
      <c r="E261" s="16"/>
      <c r="F261" s="17"/>
      <c r="G261" s="18"/>
      <c r="H261" s="18"/>
      <c r="I261" s="18"/>
      <c r="J261" s="18"/>
      <c r="K261" s="18"/>
      <c r="L261" s="18"/>
      <c r="M261" s="18"/>
      <c r="N261" s="19"/>
      <c r="O261" s="20"/>
      <c r="P261" s="21"/>
      <c r="Q261" s="22"/>
      <c r="R261" s="17"/>
      <c r="S261" s="23"/>
      <c r="T261" s="45" t="s">
        <v>116</v>
      </c>
      <c r="U261" s="25" t="str">
        <f>C258</f>
        <v>ERZURUM TENİS VE KAYAK SPOR KULÜBÜ</v>
      </c>
      <c r="V261" s="26" t="str">
        <f>C256</f>
        <v>EKSİ 25 GENÇLİK SPOR KULÜBÜ</v>
      </c>
      <c r="W261" s="27">
        <f t="shared" si="301"/>
        <v>3</v>
      </c>
      <c r="X261" s="17">
        <f t="shared" si="302"/>
        <v>0</v>
      </c>
      <c r="Y261" s="148">
        <f>VLOOKUP(A261,'Erkek Bireysel'!$B$4:$T$3001,14,FALSE)</f>
        <v>36</v>
      </c>
      <c r="Z261" s="148">
        <f>VLOOKUP(A261,'Erkek Bireysel'!$B$4:$T$3001,15,FALSE)</f>
        <v>0</v>
      </c>
      <c r="AA261" s="148">
        <f>VLOOKUP(A261,'Erkek Bireysel'!$B$4:$T$3001,16,FALSE)</f>
        <v>6</v>
      </c>
      <c r="AB261" s="148">
        <f>VLOOKUP(A261,'Erkek Bireysel'!$B$4:$T$3001,17,FALSE)</f>
        <v>0</v>
      </c>
      <c r="AC261" s="148">
        <f>VLOOKUP(A261,'Erkek Bireysel'!$B$4:$T$3001,18,FALSE)</f>
        <v>3</v>
      </c>
      <c r="AD261" s="148">
        <f>VLOOKUP(A261,'Erkek Bireysel'!$B$4:$T$3001,19,FALSE)</f>
        <v>0</v>
      </c>
    </row>
    <row r="262" spans="1:36" ht="15" x14ac:dyDescent="0.2">
      <c r="A262" s="13" t="str">
        <f t="shared" si="298"/>
        <v>TOZOĞLU TENİS KULÜBÜATLETİKO SPORTİF FAALİYETLER SP.K.</v>
      </c>
      <c r="B262" s="128"/>
      <c r="C262" s="14"/>
      <c r="D262" s="15"/>
      <c r="E262" s="16"/>
      <c r="F262" s="17"/>
      <c r="G262" s="18"/>
      <c r="H262" s="18"/>
      <c r="I262" s="18"/>
      <c r="J262" s="18"/>
      <c r="K262" s="18"/>
      <c r="L262" s="18"/>
      <c r="M262" s="18"/>
      <c r="N262" s="19"/>
      <c r="O262" s="20"/>
      <c r="P262" s="31"/>
      <c r="Q262" s="22"/>
      <c r="R262" s="17"/>
      <c r="S262" s="23"/>
      <c r="T262" s="45" t="s">
        <v>117</v>
      </c>
      <c r="U262" s="25" t="str">
        <f>C259</f>
        <v>TOZOĞLU TENİS KULÜBÜ</v>
      </c>
      <c r="V262" s="26" t="str">
        <f>C255</f>
        <v>ATLETİKO SPORTİF FAALİYETLER SP.K.</v>
      </c>
      <c r="W262" s="27">
        <f t="shared" si="301"/>
        <v>1</v>
      </c>
      <c r="X262" s="17">
        <f t="shared" si="302"/>
        <v>2</v>
      </c>
      <c r="Y262" s="148">
        <f>VLOOKUP(A262,'Erkek Bireysel'!$B$4:$T$3001,14,FALSE)</f>
        <v>18</v>
      </c>
      <c r="Z262" s="148">
        <f>VLOOKUP(A262,'Erkek Bireysel'!$B$4:$T$3001,15,FALSE)</f>
        <v>32</v>
      </c>
      <c r="AA262" s="148">
        <f>VLOOKUP(A262,'Erkek Bireysel'!$B$4:$T$3001,16,FALSE)</f>
        <v>2</v>
      </c>
      <c r="AB262" s="148">
        <f>VLOOKUP(A262,'Erkek Bireysel'!$B$4:$T$3001,17,FALSE)</f>
        <v>4</v>
      </c>
      <c r="AC262" s="148">
        <f>VLOOKUP(A262,'Erkek Bireysel'!$B$4:$T$3001,18,FALSE)</f>
        <v>1</v>
      </c>
      <c r="AD262" s="148">
        <f>VLOOKUP(A262,'Erkek Bireysel'!$B$4:$T$3001,19,FALSE)</f>
        <v>2</v>
      </c>
    </row>
    <row r="263" spans="1:36" ht="15" x14ac:dyDescent="0.2">
      <c r="A263" s="13" t="str">
        <f t="shared" si="298"/>
        <v>ERZURUM TENİS İHTİSAS SPOR KULÜBÜEKSİ 25 GENÇLİK SPOR KULÜBÜ</v>
      </c>
      <c r="B263" s="128"/>
      <c r="C263" s="14"/>
      <c r="D263" s="15"/>
      <c r="E263" s="16"/>
      <c r="F263" s="17"/>
      <c r="G263" s="18"/>
      <c r="H263" s="18"/>
      <c r="I263" s="18"/>
      <c r="J263" s="18"/>
      <c r="K263" s="18"/>
      <c r="L263" s="18"/>
      <c r="M263" s="18"/>
      <c r="N263" s="19"/>
      <c r="O263" s="20"/>
      <c r="P263" s="31"/>
      <c r="Q263" s="22"/>
      <c r="R263" s="17"/>
      <c r="S263" s="23"/>
      <c r="T263" s="48" t="s">
        <v>118</v>
      </c>
      <c r="U263" s="25" t="str">
        <f>C254</f>
        <v>ERZURUM TENİS İHTİSAS SPOR KULÜBÜ</v>
      </c>
      <c r="V263" s="26" t="str">
        <f>C256</f>
        <v>EKSİ 25 GENÇLİK SPOR KULÜBÜ</v>
      </c>
      <c r="W263" s="27">
        <f t="shared" si="301"/>
        <v>3</v>
      </c>
      <c r="X263" s="17">
        <f t="shared" si="302"/>
        <v>0</v>
      </c>
      <c r="Y263" s="148">
        <f>VLOOKUP(A263,'Erkek Bireysel'!$B$4:$T$3001,14,FALSE)</f>
        <v>36</v>
      </c>
      <c r="Z263" s="148">
        <f>VLOOKUP(A263,'Erkek Bireysel'!$B$4:$T$3001,15,FALSE)</f>
        <v>0</v>
      </c>
      <c r="AA263" s="148">
        <f>VLOOKUP(A263,'Erkek Bireysel'!$B$4:$T$3001,16,FALSE)</f>
        <v>6</v>
      </c>
      <c r="AB263" s="148">
        <f>VLOOKUP(A263,'Erkek Bireysel'!$B$4:$T$3001,17,FALSE)</f>
        <v>0</v>
      </c>
      <c r="AC263" s="148">
        <f>VLOOKUP(A263,'Erkek Bireysel'!$B$4:$T$3001,18,FALSE)</f>
        <v>3</v>
      </c>
      <c r="AD263" s="148">
        <f>VLOOKUP(A263,'Erkek Bireysel'!$B$4:$T$3001,19,FALSE)</f>
        <v>0</v>
      </c>
    </row>
    <row r="264" spans="1:36" ht="15" x14ac:dyDescent="0.2">
      <c r="A264" s="13" t="str">
        <f t="shared" si="298"/>
        <v>ERZURUM GENÇLİK SPOR KULÜBÜATLETİKO SPORTİF FAALİYETLER SP.K.</v>
      </c>
      <c r="B264" s="129"/>
      <c r="C264" s="39"/>
      <c r="D264" s="40"/>
      <c r="E264" s="49"/>
      <c r="F264" s="50"/>
      <c r="G264" s="51"/>
      <c r="H264" s="51"/>
      <c r="I264" s="51"/>
      <c r="J264" s="51"/>
      <c r="K264" s="51"/>
      <c r="L264" s="51"/>
      <c r="M264" s="51"/>
      <c r="N264" s="52"/>
      <c r="O264" s="53"/>
      <c r="P264" s="42"/>
      <c r="Q264" s="54"/>
      <c r="R264" s="50"/>
      <c r="S264" s="44"/>
      <c r="T264" s="55" t="s">
        <v>119</v>
      </c>
      <c r="U264" s="56" t="str">
        <f>C257</f>
        <v>ERZURUM GENÇLİK SPOR KULÜBÜ</v>
      </c>
      <c r="V264" s="47" t="str">
        <f>C255</f>
        <v>ATLETİKO SPORTİF FAALİYETLER SP.K.</v>
      </c>
      <c r="W264" s="27">
        <f t="shared" si="301"/>
        <v>0</v>
      </c>
      <c r="X264" s="17">
        <f t="shared" si="302"/>
        <v>3</v>
      </c>
      <c r="Y264" s="148">
        <f>VLOOKUP(A264,'Erkek Bireysel'!$B$4:$T$3001,14,FALSE)</f>
        <v>0</v>
      </c>
      <c r="Z264" s="148">
        <f>VLOOKUP(A264,'Erkek Bireysel'!$B$4:$T$3001,15,FALSE)</f>
        <v>36</v>
      </c>
      <c r="AA264" s="148">
        <f>VLOOKUP(A264,'Erkek Bireysel'!$B$4:$T$3001,16,FALSE)</f>
        <v>0</v>
      </c>
      <c r="AB264" s="148">
        <f>VLOOKUP(A264,'Erkek Bireysel'!$B$4:$T$3001,17,FALSE)</f>
        <v>6</v>
      </c>
      <c r="AC264" s="148">
        <f>VLOOKUP(A264,'Erkek Bireysel'!$B$4:$T$3001,18,FALSE)</f>
        <v>0</v>
      </c>
      <c r="AD264" s="148">
        <f>VLOOKUP(A264,'Erkek Bireysel'!$B$4:$T$3001,19,FALSE)</f>
        <v>3</v>
      </c>
    </row>
    <row r="265" spans="1:36" ht="15" x14ac:dyDescent="0.2">
      <c r="A265" s="13" t="str">
        <f t="shared" si="298"/>
        <v>ERZURUM TENİS VE KAYAK SPOR KULÜBÜTOZOĞLU TENİS KULÜBÜ</v>
      </c>
      <c r="B265" s="128"/>
      <c r="C265" s="14"/>
      <c r="D265" s="15"/>
      <c r="E265" s="16"/>
      <c r="F265" s="17"/>
      <c r="G265" s="18"/>
      <c r="H265" s="18"/>
      <c r="I265" s="18"/>
      <c r="J265" s="18"/>
      <c r="K265" s="18"/>
      <c r="L265" s="18"/>
      <c r="M265" s="18"/>
      <c r="N265" s="19"/>
      <c r="O265" s="20"/>
      <c r="P265" s="21"/>
      <c r="Q265" s="22"/>
      <c r="R265" s="17"/>
      <c r="S265" s="23"/>
      <c r="T265" s="48" t="s">
        <v>120</v>
      </c>
      <c r="U265" s="25" t="str">
        <f>C258</f>
        <v>ERZURUM TENİS VE KAYAK SPOR KULÜBÜ</v>
      </c>
      <c r="V265" s="26" t="str">
        <f>C259</f>
        <v>TOZOĞLU TENİS KULÜBÜ</v>
      </c>
      <c r="W265" s="27">
        <f t="shared" si="301"/>
        <v>3</v>
      </c>
      <c r="X265" s="17">
        <f t="shared" si="302"/>
        <v>0</v>
      </c>
      <c r="Y265" s="148">
        <f>VLOOKUP(A265,'Erkek Bireysel'!$B$4:$T$3001,14,FALSE)</f>
        <v>51</v>
      </c>
      <c r="Z265" s="148">
        <f>VLOOKUP(A265,'Erkek Bireysel'!$B$4:$T$3001,15,FALSE)</f>
        <v>31</v>
      </c>
      <c r="AA265" s="148">
        <f>VLOOKUP(A265,'Erkek Bireysel'!$B$4:$T$3001,16,FALSE)</f>
        <v>6</v>
      </c>
      <c r="AB265" s="148">
        <f>VLOOKUP(A265,'Erkek Bireysel'!$B$4:$T$3001,17,FALSE)</f>
        <v>2</v>
      </c>
      <c r="AC265" s="148">
        <f>VLOOKUP(A265,'Erkek Bireysel'!$B$4:$T$3001,18,FALSE)</f>
        <v>3</v>
      </c>
      <c r="AD265" s="148">
        <f>VLOOKUP(A265,'Erkek Bireysel'!$B$4:$T$3001,19,FALSE)</f>
        <v>0</v>
      </c>
    </row>
    <row r="266" spans="1:36" ht="15" x14ac:dyDescent="0.2">
      <c r="A266" s="13" t="str">
        <f t="shared" si="298"/>
        <v>ERZURUM TENİS İHTİSAS SPOR KULÜBÜATLETİKO SPORTİF FAALİYETLER SP.K.</v>
      </c>
      <c r="B266" s="128"/>
      <c r="C266" s="14"/>
      <c r="D266" s="15"/>
      <c r="E266" s="16"/>
      <c r="F266" s="17"/>
      <c r="G266" s="18"/>
      <c r="H266" s="18"/>
      <c r="I266" s="18"/>
      <c r="J266" s="18"/>
      <c r="K266" s="18"/>
      <c r="L266" s="18"/>
      <c r="M266" s="18"/>
      <c r="N266" s="19"/>
      <c r="O266" s="20"/>
      <c r="P266" s="31"/>
      <c r="Q266" s="22"/>
      <c r="R266" s="17"/>
      <c r="S266" s="23"/>
      <c r="T266" s="57" t="s">
        <v>121</v>
      </c>
      <c r="U266" s="25" t="str">
        <f>C254</f>
        <v>ERZURUM TENİS İHTİSAS SPOR KULÜBÜ</v>
      </c>
      <c r="V266" s="26" t="str">
        <f>C255</f>
        <v>ATLETİKO SPORTİF FAALİYETLER SP.K.</v>
      </c>
      <c r="W266" s="27">
        <f t="shared" si="301"/>
        <v>2</v>
      </c>
      <c r="X266" s="17">
        <f t="shared" si="302"/>
        <v>1</v>
      </c>
      <c r="Y266" s="148">
        <f>VLOOKUP(A266,'Erkek Bireysel'!$B$4:$T$3001,14,FALSE)</f>
        <v>38</v>
      </c>
      <c r="Z266" s="148">
        <f>VLOOKUP(A266,'Erkek Bireysel'!$B$4:$T$3001,15,FALSE)</f>
        <v>23</v>
      </c>
      <c r="AA266" s="148">
        <f>VLOOKUP(A266,'Erkek Bireysel'!$B$4:$T$3001,16,FALSE)</f>
        <v>5</v>
      </c>
      <c r="AB266" s="148">
        <f>VLOOKUP(A266,'Erkek Bireysel'!$B$4:$T$3001,17,FALSE)</f>
        <v>2</v>
      </c>
      <c r="AC266" s="148">
        <f>VLOOKUP(A266,'Erkek Bireysel'!$B$4:$T$3001,18,FALSE)</f>
        <v>2</v>
      </c>
      <c r="AD266" s="148">
        <f>VLOOKUP(A266,'Erkek Bireysel'!$B$4:$T$3001,19,FALSE)</f>
        <v>1</v>
      </c>
    </row>
    <row r="267" spans="1:36" ht="15.75" thickBot="1" x14ac:dyDescent="0.25">
      <c r="A267" s="13" t="str">
        <f t="shared" si="298"/>
        <v>EKSİ 25 GENÇLİK SPOR KULÜBÜTOZOĞLU TENİS KULÜBÜ</v>
      </c>
      <c r="B267" s="130"/>
      <c r="C267" s="14"/>
      <c r="D267" s="15"/>
      <c r="E267" s="16"/>
      <c r="F267" s="17"/>
      <c r="G267" s="18"/>
      <c r="H267" s="18"/>
      <c r="I267" s="18"/>
      <c r="J267" s="18"/>
      <c r="K267" s="18"/>
      <c r="L267" s="18"/>
      <c r="M267" s="18"/>
      <c r="N267" s="19"/>
      <c r="O267" s="20"/>
      <c r="P267" s="31"/>
      <c r="Q267" s="22"/>
      <c r="R267" s="17"/>
      <c r="S267" s="23"/>
      <c r="T267" s="57" t="s">
        <v>122</v>
      </c>
      <c r="U267" s="25" t="str">
        <f>C256</f>
        <v>EKSİ 25 GENÇLİK SPOR KULÜBÜ</v>
      </c>
      <c r="V267" s="26" t="str">
        <f>C259</f>
        <v>TOZOĞLU TENİS KULÜBÜ</v>
      </c>
      <c r="W267" s="27">
        <f t="shared" si="301"/>
        <v>0</v>
      </c>
      <c r="X267" s="17">
        <f t="shared" si="302"/>
        <v>3</v>
      </c>
      <c r="Y267" s="148">
        <f>VLOOKUP(A267,'Erkek Bireysel'!$B$4:$T$3001,14,FALSE)</f>
        <v>0</v>
      </c>
      <c r="Z267" s="148">
        <f>VLOOKUP(A267,'Erkek Bireysel'!$B$4:$T$3001,15,FALSE)</f>
        <v>36</v>
      </c>
      <c r="AA267" s="148">
        <f>VLOOKUP(A267,'Erkek Bireysel'!$B$4:$T$3001,16,FALSE)</f>
        <v>0</v>
      </c>
      <c r="AB267" s="148">
        <f>VLOOKUP(A267,'Erkek Bireysel'!$B$4:$T$3001,17,FALSE)</f>
        <v>6</v>
      </c>
      <c r="AC267" s="148">
        <f>VLOOKUP(A267,'Erkek Bireysel'!$B$4:$T$3001,18,FALSE)</f>
        <v>0</v>
      </c>
      <c r="AD267" s="148">
        <f>VLOOKUP(A267,'Erkek Bireysel'!$B$4:$T$3001,19,FALSE)</f>
        <v>3</v>
      </c>
    </row>
    <row r="268" spans="1:36" ht="15.75" thickBot="1" x14ac:dyDescent="0.25">
      <c r="A268" s="13" t="str">
        <f t="shared" si="298"/>
        <v>ERZURUM GENÇLİK SPOR KULÜBÜERZURUM TENİS VE KAYAK SPOR KULÜBÜ</v>
      </c>
      <c r="B268" s="132"/>
      <c r="C268" s="113"/>
      <c r="D268" s="114"/>
      <c r="E268" s="115"/>
      <c r="F268" s="116"/>
      <c r="G268" s="117"/>
      <c r="H268" s="117"/>
      <c r="I268" s="117"/>
      <c r="J268" s="117"/>
      <c r="K268" s="117"/>
      <c r="L268" s="117"/>
      <c r="M268" s="117"/>
      <c r="N268" s="118"/>
      <c r="O268" s="119"/>
      <c r="P268" s="120"/>
      <c r="Q268" s="121"/>
      <c r="R268" s="116"/>
      <c r="S268" s="122"/>
      <c r="T268" s="123" t="s">
        <v>123</v>
      </c>
      <c r="U268" s="124" t="str">
        <f>C257</f>
        <v>ERZURUM GENÇLİK SPOR KULÜBÜ</v>
      </c>
      <c r="V268" s="125" t="str">
        <f>C258</f>
        <v>ERZURUM TENİS VE KAYAK SPOR KULÜBÜ</v>
      </c>
      <c r="W268" s="126">
        <f t="shared" si="301"/>
        <v>0</v>
      </c>
      <c r="X268" s="127">
        <f t="shared" si="302"/>
        <v>3</v>
      </c>
      <c r="Y268" s="148">
        <f>VLOOKUP(A268,'Erkek Bireysel'!$B$4:$T$3001,14,FALSE)</f>
        <v>0</v>
      </c>
      <c r="Z268" s="148">
        <f>VLOOKUP(A268,'Erkek Bireysel'!$B$4:$T$3001,15,FALSE)</f>
        <v>36</v>
      </c>
      <c r="AA268" s="148">
        <f>VLOOKUP(A268,'Erkek Bireysel'!$B$4:$T$3001,16,FALSE)</f>
        <v>0</v>
      </c>
      <c r="AB268" s="148">
        <f>VLOOKUP(A268,'Erkek Bireysel'!$B$4:$T$3001,17,FALSE)</f>
        <v>6</v>
      </c>
      <c r="AC268" s="148">
        <f>VLOOKUP(A268,'Erkek Bireysel'!$B$4:$T$3001,18,FALSE)</f>
        <v>0</v>
      </c>
      <c r="AD268" s="148">
        <f>VLOOKUP(A268,'Erkek Bireysel'!$B$4:$T$3001,19,FALSE)</f>
        <v>3</v>
      </c>
    </row>
    <row r="269" spans="1:36" ht="15" thickBot="1" x14ac:dyDescent="0.25">
      <c r="Y269" s="148"/>
    </row>
    <row r="270" spans="1:36" ht="71.650000000000006" customHeight="1" x14ac:dyDescent="0.2">
      <c r="B270" s="76" t="s">
        <v>62</v>
      </c>
      <c r="C270" s="104" t="s">
        <v>253</v>
      </c>
      <c r="D270" s="105" t="s">
        <v>98</v>
      </c>
      <c r="E270" s="106" t="s">
        <v>99</v>
      </c>
      <c r="F270" s="107" t="s">
        <v>100</v>
      </c>
      <c r="G270" s="106" t="s">
        <v>99</v>
      </c>
      <c r="H270" s="107" t="s">
        <v>100</v>
      </c>
      <c r="I270" s="106" t="s">
        <v>99</v>
      </c>
      <c r="J270" s="107" t="s">
        <v>100</v>
      </c>
      <c r="K270" s="106" t="s">
        <v>99</v>
      </c>
      <c r="L270" s="107" t="s">
        <v>100</v>
      </c>
      <c r="M270" s="106" t="s">
        <v>99</v>
      </c>
      <c r="N270" s="108" t="s">
        <v>100</v>
      </c>
      <c r="O270" s="109" t="s">
        <v>101</v>
      </c>
      <c r="P270" s="110" t="s">
        <v>102</v>
      </c>
      <c r="Q270" s="106" t="s">
        <v>103</v>
      </c>
      <c r="R270" s="107" t="s">
        <v>104</v>
      </c>
      <c r="S270" s="111" t="s">
        <v>105</v>
      </c>
      <c r="T270" s="112" t="s">
        <v>106</v>
      </c>
      <c r="U270" s="394" t="s">
        <v>107</v>
      </c>
      <c r="V270" s="395"/>
      <c r="W270" s="396" t="s">
        <v>108</v>
      </c>
      <c r="X270" s="397"/>
      <c r="Y270" s="148"/>
    </row>
    <row r="271" spans="1:36" ht="15" x14ac:dyDescent="0.2">
      <c r="A271" s="13" t="str">
        <f t="shared" ref="A271:A285" si="303">U271&amp;V271</f>
        <v>ATLETİKO SPORTİF FAALİYETLER SP.K.KARTOPU TENİS KULÜBÜ</v>
      </c>
      <c r="B271" s="128">
        <v>1</v>
      </c>
      <c r="C271" s="14" t="s">
        <v>178</v>
      </c>
      <c r="D271" s="15">
        <f t="shared" ref="D271:D276" si="304">SUM(AF271:AJ271)</f>
        <v>2</v>
      </c>
      <c r="E271" s="16">
        <f t="shared" ref="E271:E273" si="305">AA271</f>
        <v>0</v>
      </c>
      <c r="F271" s="17">
        <f t="shared" ref="F271:F273" si="306">AB271</f>
        <v>6</v>
      </c>
      <c r="G271" s="18">
        <f>AA274</f>
        <v>0</v>
      </c>
      <c r="H271" s="18">
        <f>AB274</f>
        <v>6</v>
      </c>
      <c r="I271" s="18">
        <f>AA277</f>
        <v>1</v>
      </c>
      <c r="J271" s="18">
        <f>AB277</f>
        <v>6</v>
      </c>
      <c r="K271" s="18">
        <f>AA280</f>
        <v>6</v>
      </c>
      <c r="L271" s="18">
        <f>AB280</f>
        <v>0</v>
      </c>
      <c r="M271" s="18">
        <f>AA283</f>
        <v>6</v>
      </c>
      <c r="N271" s="19">
        <f>AB283</f>
        <v>0</v>
      </c>
      <c r="O271" s="20">
        <f>E271+G271+I271-F271-H271-J271+K271-L271+M271-N271</f>
        <v>-5</v>
      </c>
      <c r="P271" s="21"/>
      <c r="Q271" s="22">
        <f>Y271+Y274+Y277+Y280+Y283</f>
        <v>94</v>
      </c>
      <c r="R271" s="17">
        <f>Z271+Z274+Z277+Z280+Z283</f>
        <v>113</v>
      </c>
      <c r="S271" s="23">
        <f>Q271-R271</f>
        <v>-19</v>
      </c>
      <c r="T271" s="24" t="s">
        <v>109</v>
      </c>
      <c r="U271" s="25" t="str">
        <f>C271</f>
        <v>ATLETİKO SPORTİF FAALİYETLER SP.K.</v>
      </c>
      <c r="V271" s="26" t="str">
        <f>C276</f>
        <v>KARTOPU TENİS KULÜBÜ</v>
      </c>
      <c r="W271" s="27">
        <f>AC271</f>
        <v>0</v>
      </c>
      <c r="X271" s="17">
        <f>AD271</f>
        <v>3</v>
      </c>
      <c r="Y271" s="148">
        <f>VLOOKUP(A271,'Kadın Bireysel'!$B$4:$T$3000,14,FALSE)</f>
        <v>6</v>
      </c>
      <c r="Z271" s="148">
        <f>VLOOKUP(A271,'Kadın Bireysel'!$B$4:$T$3000,15,FALSE)</f>
        <v>36</v>
      </c>
      <c r="AA271" s="148">
        <f>VLOOKUP(A271,'Kadın Bireysel'!$B$4:$T$3000,16,FALSE)</f>
        <v>0</v>
      </c>
      <c r="AB271" s="148">
        <f>VLOOKUP(A271,'Kadın Bireysel'!$B$4:$T$3000,17,FALSE)</f>
        <v>6</v>
      </c>
      <c r="AC271" s="148">
        <f>VLOOKUP(A271,'Kadın Bireysel'!$B$4:$T$3000,18,FALSE)</f>
        <v>0</v>
      </c>
      <c r="AD271" s="148">
        <f>VLOOKUP(A271,'Kadın Bireysel'!$B$4:$T$3000,19,FALSE)</f>
        <v>3</v>
      </c>
      <c r="AF271" s="147">
        <f t="shared" ref="AF271:AF276" si="307">IF(E271&gt;F271,1,0)</f>
        <v>0</v>
      </c>
      <c r="AG271" s="147">
        <f t="shared" ref="AG271:AG276" si="308">IF(G271&gt;H271,1,0)</f>
        <v>0</v>
      </c>
      <c r="AH271" s="147">
        <f t="shared" ref="AH271:AH276" si="309">IF(I271&gt;J271,1,0)</f>
        <v>0</v>
      </c>
      <c r="AI271" s="147">
        <f t="shared" ref="AI271:AI276" si="310">IF(K271&gt;L271,1,0)</f>
        <v>1</v>
      </c>
      <c r="AJ271" s="147">
        <f t="shared" ref="AJ271:AJ276" si="311">IF(M271&gt;N271,1,0)</f>
        <v>1</v>
      </c>
    </row>
    <row r="272" spans="1:36" ht="15" x14ac:dyDescent="0.2">
      <c r="A272" s="13" t="str">
        <f t="shared" si="303"/>
        <v>EKSİ 25 GENÇLİK SPOR KULÜBÜERZURUM TENİS VE KAYAK SPOR KULÜBÜ</v>
      </c>
      <c r="B272" s="128">
        <v>2</v>
      </c>
      <c r="C272" s="14" t="s">
        <v>179</v>
      </c>
      <c r="D272" s="15">
        <f t="shared" si="304"/>
        <v>0</v>
      </c>
      <c r="E272" s="16">
        <f t="shared" si="305"/>
        <v>0</v>
      </c>
      <c r="F272" s="17">
        <f t="shared" si="306"/>
        <v>6</v>
      </c>
      <c r="G272" s="18">
        <f>AA276</f>
        <v>0</v>
      </c>
      <c r="H272" s="18">
        <f>AB276</f>
        <v>6</v>
      </c>
      <c r="I272" s="18">
        <f>AB279</f>
        <v>0</v>
      </c>
      <c r="J272" s="18">
        <f>AA279</f>
        <v>6</v>
      </c>
      <c r="K272" s="18">
        <f>AB281</f>
        <v>0</v>
      </c>
      <c r="L272" s="18">
        <f>AA281</f>
        <v>6</v>
      </c>
      <c r="M272" s="18">
        <f>AB283</f>
        <v>0</v>
      </c>
      <c r="N272" s="19">
        <f>AA283</f>
        <v>6</v>
      </c>
      <c r="O272" s="20">
        <f t="shared" ref="O272:O276" si="312">E272+G272+I272-F272-H272-J272+K272-L272+M272-N272</f>
        <v>-30</v>
      </c>
      <c r="P272" s="21"/>
      <c r="Q272" s="22">
        <f>Y272+Y276+Z279+Z281+Z283</f>
        <v>0</v>
      </c>
      <c r="R272" s="17">
        <f>Z272+Z276+Y279+Y281+Y283</f>
        <v>180</v>
      </c>
      <c r="S272" s="23">
        <f t="shared" ref="S272:S276" si="313">Q272-R272</f>
        <v>-180</v>
      </c>
      <c r="T272" s="24" t="s">
        <v>110</v>
      </c>
      <c r="U272" s="25" t="str">
        <f>C272</f>
        <v>EKSİ 25 GENÇLİK SPOR KULÜBÜ</v>
      </c>
      <c r="V272" s="26" t="str">
        <f>C275</f>
        <v>ERZURUM TENİS VE KAYAK SPOR KULÜBÜ</v>
      </c>
      <c r="W272" s="27">
        <f t="shared" ref="W272:W285" si="314">AC272</f>
        <v>0</v>
      </c>
      <c r="X272" s="17">
        <f t="shared" ref="X272:X285" si="315">AD272</f>
        <v>3</v>
      </c>
      <c r="Y272" s="148">
        <f>VLOOKUP(A272,'Kadın Bireysel'!$B$4:$T$3000,14,FALSE)</f>
        <v>0</v>
      </c>
      <c r="Z272" s="148">
        <f>VLOOKUP(A272,'Kadın Bireysel'!$B$4:$T$3000,15,FALSE)</f>
        <v>36</v>
      </c>
      <c r="AA272" s="148">
        <f>VLOOKUP(A272,'Kadın Bireysel'!$B$4:$T$3000,16,FALSE)</f>
        <v>0</v>
      </c>
      <c r="AB272" s="148">
        <f>VLOOKUP(A272,'Kadın Bireysel'!$B$4:$T$3000,17,FALSE)</f>
        <v>6</v>
      </c>
      <c r="AC272" s="148">
        <f>VLOOKUP(A272,'Kadın Bireysel'!$B$4:$T$3000,18,FALSE)</f>
        <v>0</v>
      </c>
      <c r="AD272" s="148">
        <f>VLOOKUP(A272,'Kadın Bireysel'!$B$4:$T$3000,19,FALSE)</f>
        <v>3</v>
      </c>
      <c r="AF272" s="147">
        <f t="shared" si="307"/>
        <v>0</v>
      </c>
      <c r="AG272" s="147">
        <f t="shared" si="308"/>
        <v>0</v>
      </c>
      <c r="AH272" s="147">
        <f t="shared" si="309"/>
        <v>0</v>
      </c>
      <c r="AI272" s="147">
        <f t="shared" si="310"/>
        <v>0</v>
      </c>
      <c r="AJ272" s="147">
        <f t="shared" si="311"/>
        <v>0</v>
      </c>
    </row>
    <row r="273" spans="1:36" ht="15" x14ac:dyDescent="0.2">
      <c r="A273" s="13" t="str">
        <f t="shared" si="303"/>
        <v>ERZURUM GENÇLİK SPOR KULÜBÜERZURUM TENİS İHTİSAS SPOR KULÜBÜ</v>
      </c>
      <c r="B273" s="128">
        <v>3</v>
      </c>
      <c r="C273" s="14" t="s">
        <v>21</v>
      </c>
      <c r="D273" s="15">
        <f t="shared" si="304"/>
        <v>1</v>
      </c>
      <c r="E273" s="16">
        <f t="shared" si="305"/>
        <v>0</v>
      </c>
      <c r="F273" s="17">
        <f t="shared" si="306"/>
        <v>6</v>
      </c>
      <c r="G273" s="18">
        <f>AB276</f>
        <v>6</v>
      </c>
      <c r="H273" s="18">
        <f>AA276</f>
        <v>0</v>
      </c>
      <c r="I273" s="18">
        <f>AB278</f>
        <v>0</v>
      </c>
      <c r="J273" s="18">
        <f>AA278</f>
        <v>6</v>
      </c>
      <c r="K273" s="18">
        <f>AB280</f>
        <v>0</v>
      </c>
      <c r="L273" s="18">
        <f>AA280</f>
        <v>6</v>
      </c>
      <c r="M273" s="18">
        <f>AA284</f>
        <v>0</v>
      </c>
      <c r="N273" s="19">
        <f>AB284</f>
        <v>6</v>
      </c>
      <c r="O273" s="20">
        <f t="shared" si="312"/>
        <v>-18</v>
      </c>
      <c r="P273" s="21"/>
      <c r="Q273" s="22">
        <f>Y273+Z276+Z278+Z280+Y284</f>
        <v>36</v>
      </c>
      <c r="R273" s="17">
        <f>Z273+Y276+Y278+Y280+Z284</f>
        <v>144</v>
      </c>
      <c r="S273" s="23">
        <f t="shared" si="313"/>
        <v>-108</v>
      </c>
      <c r="T273" s="24" t="s">
        <v>111</v>
      </c>
      <c r="U273" s="25" t="str">
        <f>C273</f>
        <v>ERZURUM GENÇLİK SPOR KULÜBÜ</v>
      </c>
      <c r="V273" s="26" t="str">
        <f>C274</f>
        <v>ERZURUM TENİS İHTİSAS SPOR KULÜBÜ</v>
      </c>
      <c r="W273" s="27">
        <f t="shared" si="314"/>
        <v>0</v>
      </c>
      <c r="X273" s="17">
        <f t="shared" si="315"/>
        <v>3</v>
      </c>
      <c r="Y273" s="148">
        <f>VLOOKUP(A273,'Kadın Bireysel'!$B$4:$T$3000,14,FALSE)</f>
        <v>0</v>
      </c>
      <c r="Z273" s="148">
        <f>VLOOKUP(A273,'Kadın Bireysel'!$B$4:$T$3000,15,FALSE)</f>
        <v>36</v>
      </c>
      <c r="AA273" s="148">
        <f>VLOOKUP(A273,'Kadın Bireysel'!$B$4:$T$3000,16,FALSE)</f>
        <v>0</v>
      </c>
      <c r="AB273" s="148">
        <f>VLOOKUP(A273,'Kadın Bireysel'!$B$4:$T$3000,17,FALSE)</f>
        <v>6</v>
      </c>
      <c r="AC273" s="148">
        <f>VLOOKUP(A273,'Kadın Bireysel'!$B$4:$T$3000,18,FALSE)</f>
        <v>0</v>
      </c>
      <c r="AD273" s="148">
        <f>VLOOKUP(A273,'Kadın Bireysel'!$B$4:$T$3000,19,FALSE)</f>
        <v>3</v>
      </c>
      <c r="AF273" s="147">
        <f t="shared" si="307"/>
        <v>0</v>
      </c>
      <c r="AG273" s="147">
        <f t="shared" si="308"/>
        <v>1</v>
      </c>
      <c r="AH273" s="147">
        <f t="shared" si="309"/>
        <v>0</v>
      </c>
      <c r="AI273" s="147">
        <f t="shared" si="310"/>
        <v>0</v>
      </c>
      <c r="AJ273" s="147">
        <f t="shared" si="311"/>
        <v>0</v>
      </c>
    </row>
    <row r="274" spans="1:36" ht="15" x14ac:dyDescent="0.2">
      <c r="A274" s="13" t="str">
        <f t="shared" si="303"/>
        <v>ATLETİKO SPORTİF FAALİYETLER SP.K.ERZURUM TENİS VE KAYAK SPOR KULÜBÜ</v>
      </c>
      <c r="B274" s="128">
        <v>4</v>
      </c>
      <c r="C274" s="14" t="s">
        <v>22</v>
      </c>
      <c r="D274" s="15">
        <f t="shared" si="304"/>
        <v>4</v>
      </c>
      <c r="E274" s="16">
        <f>AB273</f>
        <v>6</v>
      </c>
      <c r="F274" s="17">
        <f>AA273</f>
        <v>0</v>
      </c>
      <c r="G274" s="18">
        <f>AB275</f>
        <v>2</v>
      </c>
      <c r="H274" s="18">
        <f>AA275</f>
        <v>4</v>
      </c>
      <c r="I274" s="18">
        <f>AB277</f>
        <v>6</v>
      </c>
      <c r="J274" s="18">
        <f>AA277</f>
        <v>1</v>
      </c>
      <c r="K274" s="18">
        <f>AA281</f>
        <v>6</v>
      </c>
      <c r="L274" s="18">
        <f>AB281</f>
        <v>0</v>
      </c>
      <c r="M274" s="18">
        <f>AA285</f>
        <v>5</v>
      </c>
      <c r="N274" s="19">
        <f>AB285</f>
        <v>2</v>
      </c>
      <c r="O274" s="20">
        <f t="shared" si="312"/>
        <v>18</v>
      </c>
      <c r="P274" s="21"/>
      <c r="Q274" s="22">
        <f>Z273+Z275+Z277+Y281+Y285</f>
        <v>172</v>
      </c>
      <c r="R274" s="17">
        <f>Y273+Y275+Y277+Z281+Z285</f>
        <v>69</v>
      </c>
      <c r="S274" s="23">
        <f t="shared" si="313"/>
        <v>103</v>
      </c>
      <c r="T274" s="30" t="s">
        <v>112</v>
      </c>
      <c r="U274" s="25" t="str">
        <f>C271</f>
        <v>ATLETİKO SPORTİF FAALİYETLER SP.K.</v>
      </c>
      <c r="V274" s="26" t="str">
        <f>C275</f>
        <v>ERZURUM TENİS VE KAYAK SPOR KULÜBÜ</v>
      </c>
      <c r="W274" s="27">
        <f t="shared" si="314"/>
        <v>0</v>
      </c>
      <c r="X274" s="17">
        <f t="shared" si="315"/>
        <v>3</v>
      </c>
      <c r="Y274" s="148">
        <f>VLOOKUP(A274,'Kadın Bireysel'!$B$4:$T$3000,14,FALSE)</f>
        <v>3</v>
      </c>
      <c r="Z274" s="148">
        <f>VLOOKUP(A274,'Kadın Bireysel'!$B$4:$T$3000,15,FALSE)</f>
        <v>36</v>
      </c>
      <c r="AA274" s="148">
        <f>VLOOKUP(A274,'Kadın Bireysel'!$B$4:$T$3000,16,FALSE)</f>
        <v>0</v>
      </c>
      <c r="AB274" s="148">
        <f>VLOOKUP(A274,'Kadın Bireysel'!$B$4:$T$3000,17,FALSE)</f>
        <v>6</v>
      </c>
      <c r="AC274" s="148">
        <f>VLOOKUP(A274,'Kadın Bireysel'!$B$4:$T$3000,18,FALSE)</f>
        <v>0</v>
      </c>
      <c r="AD274" s="148">
        <f>VLOOKUP(A274,'Kadın Bireysel'!$B$4:$T$3000,19,FALSE)</f>
        <v>3</v>
      </c>
      <c r="AF274" s="147">
        <f t="shared" si="307"/>
        <v>1</v>
      </c>
      <c r="AG274" s="147">
        <f t="shared" si="308"/>
        <v>0</v>
      </c>
      <c r="AH274" s="147">
        <f t="shared" si="309"/>
        <v>1</v>
      </c>
      <c r="AI274" s="147">
        <f t="shared" si="310"/>
        <v>1</v>
      </c>
      <c r="AJ274" s="147">
        <f t="shared" si="311"/>
        <v>1</v>
      </c>
    </row>
    <row r="275" spans="1:36" ht="15" x14ac:dyDescent="0.2">
      <c r="A275" s="13" t="str">
        <f t="shared" si="303"/>
        <v>KARTOPU TENİS KULÜBÜERZURUM TENİS İHTİSAS SPOR KULÜBÜ</v>
      </c>
      <c r="B275" s="128">
        <v>5</v>
      </c>
      <c r="C275" s="14" t="s">
        <v>23</v>
      </c>
      <c r="D275" s="15">
        <f t="shared" si="304"/>
        <v>3</v>
      </c>
      <c r="E275" s="16">
        <f>AB272</f>
        <v>6</v>
      </c>
      <c r="F275" s="17">
        <f>AA272</f>
        <v>0</v>
      </c>
      <c r="G275" s="18">
        <f>AB274</f>
        <v>6</v>
      </c>
      <c r="H275" s="18">
        <f>AA274</f>
        <v>0</v>
      </c>
      <c r="I275" s="18">
        <f>AA278</f>
        <v>6</v>
      </c>
      <c r="J275" s="18">
        <f>AB278</f>
        <v>0</v>
      </c>
      <c r="K275" s="18">
        <f>AA282</f>
        <v>3</v>
      </c>
      <c r="L275" s="18">
        <f>AB282</f>
        <v>4</v>
      </c>
      <c r="M275" s="18">
        <f>AB285</f>
        <v>2</v>
      </c>
      <c r="N275" s="19">
        <f>AA285</f>
        <v>5</v>
      </c>
      <c r="O275" s="20">
        <f t="shared" si="312"/>
        <v>14</v>
      </c>
      <c r="P275" s="31"/>
      <c r="Q275" s="22">
        <f>Z272+Z274+Y278+Y282+Z285</f>
        <v>168</v>
      </c>
      <c r="R275" s="17">
        <f>Y272+Y274+Z278+Z282+Y285</f>
        <v>75</v>
      </c>
      <c r="S275" s="23">
        <f t="shared" si="313"/>
        <v>93</v>
      </c>
      <c r="T275" s="30" t="s">
        <v>113</v>
      </c>
      <c r="U275" s="25" t="str">
        <f>C276</f>
        <v>KARTOPU TENİS KULÜBÜ</v>
      </c>
      <c r="V275" s="26" t="str">
        <f>C274</f>
        <v>ERZURUM TENİS İHTİSAS SPOR KULÜBÜ</v>
      </c>
      <c r="W275" s="27">
        <f t="shared" si="314"/>
        <v>2</v>
      </c>
      <c r="X275" s="17">
        <f t="shared" si="315"/>
        <v>1</v>
      </c>
      <c r="Y275" s="148">
        <f>VLOOKUP(A275,'Kadın Bireysel'!$B$4:$T$3000,14,FALSE)</f>
        <v>27</v>
      </c>
      <c r="Z275" s="148">
        <f>VLOOKUP(A275,'Kadın Bireysel'!$B$4:$T$3000,15,FALSE)</f>
        <v>17</v>
      </c>
      <c r="AA275" s="148">
        <f>VLOOKUP(A275,'Kadın Bireysel'!$B$4:$T$3000,16,FALSE)</f>
        <v>4</v>
      </c>
      <c r="AB275" s="148">
        <f>VLOOKUP(A275,'Kadın Bireysel'!$B$4:$T$3000,17,FALSE)</f>
        <v>2</v>
      </c>
      <c r="AC275" s="148">
        <f>VLOOKUP(A275,'Kadın Bireysel'!$B$4:$T$3000,18,FALSE)</f>
        <v>2</v>
      </c>
      <c r="AD275" s="148">
        <f>VLOOKUP(A275,'Kadın Bireysel'!$B$4:$T$3000,19,FALSE)</f>
        <v>1</v>
      </c>
      <c r="AF275" s="147">
        <f t="shared" si="307"/>
        <v>1</v>
      </c>
      <c r="AG275" s="147">
        <f t="shared" si="308"/>
        <v>1</v>
      </c>
      <c r="AH275" s="147">
        <f t="shared" si="309"/>
        <v>1</v>
      </c>
      <c r="AI275" s="147">
        <f t="shared" si="310"/>
        <v>0</v>
      </c>
      <c r="AJ275" s="147">
        <f t="shared" si="311"/>
        <v>0</v>
      </c>
    </row>
    <row r="276" spans="1:36" ht="15" x14ac:dyDescent="0.2">
      <c r="A276" s="13" t="str">
        <f t="shared" si="303"/>
        <v>EKSİ 25 GENÇLİK SPOR KULÜBÜERZURUM GENÇLİK SPOR KULÜBÜ</v>
      </c>
      <c r="B276" s="128">
        <v>6</v>
      </c>
      <c r="C276" s="14" t="s">
        <v>227</v>
      </c>
      <c r="D276" s="15">
        <f t="shared" si="304"/>
        <v>5</v>
      </c>
      <c r="E276" s="32">
        <f>AB271</f>
        <v>6</v>
      </c>
      <c r="F276" s="33">
        <f>AA271</f>
        <v>0</v>
      </c>
      <c r="G276" s="34">
        <f>AA275</f>
        <v>4</v>
      </c>
      <c r="H276" s="34">
        <f>AB275</f>
        <v>2</v>
      </c>
      <c r="I276" s="34">
        <f>AA279</f>
        <v>6</v>
      </c>
      <c r="J276" s="34">
        <f>AB279</f>
        <v>0</v>
      </c>
      <c r="K276" s="34">
        <f>AB282</f>
        <v>4</v>
      </c>
      <c r="L276" s="34">
        <f>AA282</f>
        <v>3</v>
      </c>
      <c r="M276" s="34">
        <f>AB284</f>
        <v>6</v>
      </c>
      <c r="N276" s="35">
        <f>AA284</f>
        <v>0</v>
      </c>
      <c r="O276" s="20">
        <f t="shared" si="312"/>
        <v>21</v>
      </c>
      <c r="P276" s="31"/>
      <c r="Q276" s="36">
        <f>Z271+Y275+Y279+Z282+Z284</f>
        <v>165</v>
      </c>
      <c r="R276" s="33">
        <f>Y271+Z275+Z279+Y282+Y284</f>
        <v>54</v>
      </c>
      <c r="S276" s="23">
        <f t="shared" si="313"/>
        <v>111</v>
      </c>
      <c r="T276" s="37" t="s">
        <v>114</v>
      </c>
      <c r="U276" s="38" t="str">
        <f>C272</f>
        <v>EKSİ 25 GENÇLİK SPOR KULÜBÜ</v>
      </c>
      <c r="V276" s="26" t="str">
        <f>C273</f>
        <v>ERZURUM GENÇLİK SPOR KULÜBÜ</v>
      </c>
      <c r="W276" s="27">
        <f t="shared" si="314"/>
        <v>0</v>
      </c>
      <c r="X276" s="17">
        <f t="shared" si="315"/>
        <v>3</v>
      </c>
      <c r="Y276" s="148">
        <f>VLOOKUP(A276,'Kadın Bireysel'!$B$4:$T$3000,14,FALSE)</f>
        <v>0</v>
      </c>
      <c r="Z276" s="148">
        <f>VLOOKUP(A276,'Kadın Bireysel'!$B$4:$T$3000,15,FALSE)</f>
        <v>36</v>
      </c>
      <c r="AA276" s="148">
        <f>VLOOKUP(A276,'Kadın Bireysel'!$B$4:$T$3000,16,FALSE)</f>
        <v>0</v>
      </c>
      <c r="AB276" s="148">
        <f>VLOOKUP(A276,'Kadın Bireysel'!$B$4:$T$3000,17,FALSE)</f>
        <v>6</v>
      </c>
      <c r="AC276" s="148">
        <f>VLOOKUP(A276,'Kadın Bireysel'!$B$4:$T$3000,18,FALSE)</f>
        <v>0</v>
      </c>
      <c r="AD276" s="148">
        <f>VLOOKUP(A276,'Kadın Bireysel'!$B$4:$T$3000,19,FALSE)</f>
        <v>3</v>
      </c>
      <c r="AF276" s="147">
        <f t="shared" si="307"/>
        <v>1</v>
      </c>
      <c r="AG276" s="147">
        <f t="shared" si="308"/>
        <v>1</v>
      </c>
      <c r="AH276" s="147">
        <f t="shared" si="309"/>
        <v>1</v>
      </c>
      <c r="AI276" s="147">
        <f t="shared" si="310"/>
        <v>1</v>
      </c>
      <c r="AJ276" s="147">
        <f t="shared" si="311"/>
        <v>1</v>
      </c>
    </row>
    <row r="277" spans="1:36" ht="15" x14ac:dyDescent="0.2">
      <c r="A277" s="13" t="str">
        <f t="shared" si="303"/>
        <v>ATLETİKO SPORTİF FAALİYETLER SP.K.ERZURUM TENİS İHTİSAS SPOR KULÜBÜ</v>
      </c>
      <c r="B277" s="129"/>
      <c r="C277" s="39"/>
      <c r="D277" s="40"/>
      <c r="E277" s="16"/>
      <c r="F277" s="41"/>
      <c r="G277" s="18"/>
      <c r="H277" s="18"/>
      <c r="I277" s="18"/>
      <c r="J277" s="18"/>
      <c r="K277" s="18"/>
      <c r="L277" s="18"/>
      <c r="M277" s="18"/>
      <c r="N277" s="19"/>
      <c r="O277" s="20"/>
      <c r="P277" s="42"/>
      <c r="Q277" s="43"/>
      <c r="R277" s="41"/>
      <c r="S277" s="44"/>
      <c r="T277" s="45" t="s">
        <v>115</v>
      </c>
      <c r="U277" s="46" t="str">
        <f>C271</f>
        <v>ATLETİKO SPORTİF FAALİYETLER SP.K.</v>
      </c>
      <c r="V277" s="47" t="str">
        <f>C274</f>
        <v>ERZURUM TENİS İHTİSAS SPOR KULÜBÜ</v>
      </c>
      <c r="W277" s="27">
        <f t="shared" si="314"/>
        <v>0</v>
      </c>
      <c r="X277" s="17">
        <f t="shared" si="315"/>
        <v>3</v>
      </c>
      <c r="Y277" s="148">
        <f>VLOOKUP(A277,'Kadın Bireysel'!$B$4:$T$3000,14,FALSE)</f>
        <v>13</v>
      </c>
      <c r="Z277" s="148">
        <f>VLOOKUP(A277,'Kadın Bireysel'!$B$4:$T$3000,15,FALSE)</f>
        <v>41</v>
      </c>
      <c r="AA277" s="148">
        <f>VLOOKUP(A277,'Kadın Bireysel'!$B$4:$T$3000,16,FALSE)</f>
        <v>1</v>
      </c>
      <c r="AB277" s="148">
        <f>VLOOKUP(A277,'Kadın Bireysel'!$B$4:$T$3000,17,FALSE)</f>
        <v>6</v>
      </c>
      <c r="AC277" s="148">
        <f>VLOOKUP(A277,'Kadın Bireysel'!$B$4:$T$3000,18,FALSE)</f>
        <v>0</v>
      </c>
      <c r="AD277" s="148">
        <f>VLOOKUP(A277,'Kadın Bireysel'!$B$4:$T$3000,19,FALSE)</f>
        <v>3</v>
      </c>
    </row>
    <row r="278" spans="1:36" ht="15" x14ac:dyDescent="0.2">
      <c r="A278" s="13" t="str">
        <f t="shared" si="303"/>
        <v>ERZURUM TENİS VE KAYAK SPOR KULÜBÜERZURUM GENÇLİK SPOR KULÜBÜ</v>
      </c>
      <c r="B278" s="128"/>
      <c r="C278" s="14"/>
      <c r="D278" s="15"/>
      <c r="E278" s="16"/>
      <c r="F278" s="17"/>
      <c r="G278" s="18"/>
      <c r="H278" s="18"/>
      <c r="I278" s="18"/>
      <c r="J278" s="18"/>
      <c r="K278" s="18"/>
      <c r="L278" s="18"/>
      <c r="M278" s="18"/>
      <c r="N278" s="19"/>
      <c r="O278" s="20"/>
      <c r="P278" s="21"/>
      <c r="Q278" s="22"/>
      <c r="R278" s="17"/>
      <c r="S278" s="23"/>
      <c r="T278" s="45" t="s">
        <v>116</v>
      </c>
      <c r="U278" s="25" t="str">
        <f>C275</f>
        <v>ERZURUM TENİS VE KAYAK SPOR KULÜBÜ</v>
      </c>
      <c r="V278" s="26" t="str">
        <f>C273</f>
        <v>ERZURUM GENÇLİK SPOR KULÜBÜ</v>
      </c>
      <c r="W278" s="27">
        <f t="shared" si="314"/>
        <v>3</v>
      </c>
      <c r="X278" s="17">
        <f t="shared" si="315"/>
        <v>0</v>
      </c>
      <c r="Y278" s="148">
        <f>VLOOKUP(A278,'Kadın Bireysel'!$B$4:$T$3000,14,FALSE)</f>
        <v>36</v>
      </c>
      <c r="Z278" s="148">
        <f>VLOOKUP(A278,'Kadın Bireysel'!$B$4:$T$3000,15,FALSE)</f>
        <v>0</v>
      </c>
      <c r="AA278" s="148">
        <f>VLOOKUP(A278,'Kadın Bireysel'!$B$4:$T$3000,16,FALSE)</f>
        <v>6</v>
      </c>
      <c r="AB278" s="148">
        <f>VLOOKUP(A278,'Kadın Bireysel'!$B$4:$T$3000,17,FALSE)</f>
        <v>0</v>
      </c>
      <c r="AC278" s="148">
        <f>VLOOKUP(A278,'Kadın Bireysel'!$B$4:$T$3000,18,FALSE)</f>
        <v>3</v>
      </c>
      <c r="AD278" s="148">
        <f>VLOOKUP(A278,'Kadın Bireysel'!$B$4:$T$3000,19,FALSE)</f>
        <v>0</v>
      </c>
    </row>
    <row r="279" spans="1:36" ht="15" x14ac:dyDescent="0.2">
      <c r="A279" s="13" t="str">
        <f t="shared" si="303"/>
        <v>KARTOPU TENİS KULÜBÜEKSİ 25 GENÇLİK SPOR KULÜBÜ</v>
      </c>
      <c r="B279" s="128"/>
      <c r="C279" s="14"/>
      <c r="D279" s="15"/>
      <c r="E279" s="16"/>
      <c r="F279" s="17"/>
      <c r="G279" s="18"/>
      <c r="H279" s="18"/>
      <c r="I279" s="18"/>
      <c r="J279" s="18"/>
      <c r="K279" s="18"/>
      <c r="L279" s="18"/>
      <c r="M279" s="18"/>
      <c r="N279" s="19"/>
      <c r="O279" s="20"/>
      <c r="P279" s="31"/>
      <c r="Q279" s="22"/>
      <c r="R279" s="17"/>
      <c r="S279" s="23"/>
      <c r="T279" s="45" t="s">
        <v>117</v>
      </c>
      <c r="U279" s="25" t="str">
        <f>C276</f>
        <v>KARTOPU TENİS KULÜBÜ</v>
      </c>
      <c r="V279" s="26" t="str">
        <f>C272</f>
        <v>EKSİ 25 GENÇLİK SPOR KULÜBÜ</v>
      </c>
      <c r="W279" s="27">
        <f t="shared" si="314"/>
        <v>3</v>
      </c>
      <c r="X279" s="17">
        <f t="shared" si="315"/>
        <v>0</v>
      </c>
      <c r="Y279" s="148">
        <f>VLOOKUP(A279,'Kadın Bireysel'!$B$4:$T$3000,14,FALSE)</f>
        <v>36</v>
      </c>
      <c r="Z279" s="148">
        <f>VLOOKUP(A279,'Kadın Bireysel'!$B$4:$T$3000,15,FALSE)</f>
        <v>0</v>
      </c>
      <c r="AA279" s="148">
        <f>VLOOKUP(A279,'Kadın Bireysel'!$B$4:$T$3000,16,FALSE)</f>
        <v>6</v>
      </c>
      <c r="AB279" s="148">
        <f>VLOOKUP(A279,'Kadın Bireysel'!$B$4:$T$3000,17,FALSE)</f>
        <v>0</v>
      </c>
      <c r="AC279" s="148">
        <f>VLOOKUP(A279,'Kadın Bireysel'!$B$4:$T$3000,18,FALSE)</f>
        <v>3</v>
      </c>
      <c r="AD279" s="148">
        <f>VLOOKUP(A279,'Kadın Bireysel'!$B$4:$T$3000,19,FALSE)</f>
        <v>0</v>
      </c>
    </row>
    <row r="280" spans="1:36" ht="15" x14ac:dyDescent="0.2">
      <c r="A280" s="13" t="str">
        <f t="shared" si="303"/>
        <v>ATLETİKO SPORTİF FAALİYETLER SP.K.ERZURUM GENÇLİK SPOR KULÜBÜ</v>
      </c>
      <c r="B280" s="128"/>
      <c r="C280" s="14"/>
      <c r="D280" s="15"/>
      <c r="E280" s="16"/>
      <c r="F280" s="17"/>
      <c r="G280" s="18"/>
      <c r="H280" s="18"/>
      <c r="I280" s="18"/>
      <c r="J280" s="18"/>
      <c r="K280" s="18"/>
      <c r="L280" s="18"/>
      <c r="M280" s="18"/>
      <c r="N280" s="19"/>
      <c r="O280" s="20"/>
      <c r="P280" s="31"/>
      <c r="Q280" s="22"/>
      <c r="R280" s="17"/>
      <c r="S280" s="23"/>
      <c r="T280" s="48" t="s">
        <v>118</v>
      </c>
      <c r="U280" s="25" t="str">
        <f>C271</f>
        <v>ATLETİKO SPORTİF FAALİYETLER SP.K.</v>
      </c>
      <c r="V280" s="26" t="str">
        <f>C273</f>
        <v>ERZURUM GENÇLİK SPOR KULÜBÜ</v>
      </c>
      <c r="W280" s="27">
        <f t="shared" si="314"/>
        <v>3</v>
      </c>
      <c r="X280" s="17">
        <f t="shared" si="315"/>
        <v>0</v>
      </c>
      <c r="Y280" s="148">
        <f>VLOOKUP(A280,'Kadın Bireysel'!$B$4:$T$3000,14,FALSE)</f>
        <v>36</v>
      </c>
      <c r="Z280" s="148">
        <f>VLOOKUP(A280,'Kadın Bireysel'!$B$4:$T$3000,15,FALSE)</f>
        <v>0</v>
      </c>
      <c r="AA280" s="148">
        <f>VLOOKUP(A280,'Kadın Bireysel'!$B$4:$T$3000,16,FALSE)</f>
        <v>6</v>
      </c>
      <c r="AB280" s="148">
        <f>VLOOKUP(A280,'Kadın Bireysel'!$B$4:$T$3000,17,FALSE)</f>
        <v>0</v>
      </c>
      <c r="AC280" s="148">
        <f>VLOOKUP(A280,'Kadın Bireysel'!$B$4:$T$3000,18,FALSE)</f>
        <v>3</v>
      </c>
      <c r="AD280" s="148">
        <f>VLOOKUP(A280,'Kadın Bireysel'!$B$4:$T$3000,19,FALSE)</f>
        <v>0</v>
      </c>
    </row>
    <row r="281" spans="1:36" ht="15" x14ac:dyDescent="0.2">
      <c r="A281" s="13" t="str">
        <f t="shared" si="303"/>
        <v>ERZURUM TENİS İHTİSAS SPOR KULÜBÜEKSİ 25 GENÇLİK SPOR KULÜBÜ</v>
      </c>
      <c r="B281" s="129"/>
      <c r="C281" s="39"/>
      <c r="D281" s="40"/>
      <c r="E281" s="49"/>
      <c r="F281" s="50"/>
      <c r="G281" s="51"/>
      <c r="H281" s="51"/>
      <c r="I281" s="51"/>
      <c r="J281" s="51"/>
      <c r="K281" s="51"/>
      <c r="L281" s="51"/>
      <c r="M281" s="51"/>
      <c r="N281" s="52"/>
      <c r="O281" s="53"/>
      <c r="P281" s="42"/>
      <c r="Q281" s="54"/>
      <c r="R281" s="50"/>
      <c r="S281" s="44"/>
      <c r="T281" s="55" t="s">
        <v>119</v>
      </c>
      <c r="U281" s="56" t="str">
        <f>C274</f>
        <v>ERZURUM TENİS İHTİSAS SPOR KULÜBÜ</v>
      </c>
      <c r="V281" s="47" t="str">
        <f>C272</f>
        <v>EKSİ 25 GENÇLİK SPOR KULÜBÜ</v>
      </c>
      <c r="W281" s="27">
        <f t="shared" si="314"/>
        <v>3</v>
      </c>
      <c r="X281" s="17">
        <f t="shared" si="315"/>
        <v>0</v>
      </c>
      <c r="Y281" s="148">
        <f>VLOOKUP(A281,'Kadın Bireysel'!$B$4:$T$3000,14,FALSE)</f>
        <v>36</v>
      </c>
      <c r="Z281" s="148">
        <f>VLOOKUP(A281,'Kadın Bireysel'!$B$4:$T$3000,15,FALSE)</f>
        <v>0</v>
      </c>
      <c r="AA281" s="148">
        <f>VLOOKUP(A281,'Kadın Bireysel'!$B$4:$T$3000,16,FALSE)</f>
        <v>6</v>
      </c>
      <c r="AB281" s="148">
        <f>VLOOKUP(A281,'Kadın Bireysel'!$B$4:$T$3000,17,FALSE)</f>
        <v>0</v>
      </c>
      <c r="AC281" s="148">
        <f>VLOOKUP(A281,'Kadın Bireysel'!$B$4:$T$3000,18,FALSE)</f>
        <v>3</v>
      </c>
      <c r="AD281" s="148">
        <f>VLOOKUP(A281,'Kadın Bireysel'!$B$4:$T$3000,19,FALSE)</f>
        <v>0</v>
      </c>
    </row>
    <row r="282" spans="1:36" ht="15" x14ac:dyDescent="0.2">
      <c r="A282" s="13" t="str">
        <f t="shared" si="303"/>
        <v>ERZURUM TENİS VE KAYAK SPOR KULÜBÜKARTOPU TENİS KULÜBÜ</v>
      </c>
      <c r="B282" s="128"/>
      <c r="C282" s="14"/>
      <c r="D282" s="15"/>
      <c r="E282" s="16"/>
      <c r="F282" s="17"/>
      <c r="G282" s="18"/>
      <c r="H282" s="18"/>
      <c r="I282" s="18"/>
      <c r="J282" s="18"/>
      <c r="K282" s="18"/>
      <c r="L282" s="18"/>
      <c r="M282" s="18"/>
      <c r="N282" s="19"/>
      <c r="O282" s="20"/>
      <c r="P282" s="21"/>
      <c r="Q282" s="22"/>
      <c r="R282" s="17"/>
      <c r="S282" s="23"/>
      <c r="T282" s="48" t="s">
        <v>120</v>
      </c>
      <c r="U282" s="25" t="str">
        <f>C275</f>
        <v>ERZURUM TENİS VE KAYAK SPOR KULÜBÜ</v>
      </c>
      <c r="V282" s="26" t="str">
        <f>C276</f>
        <v>KARTOPU TENİS KULÜBÜ</v>
      </c>
      <c r="W282" s="27">
        <f t="shared" si="314"/>
        <v>1</v>
      </c>
      <c r="X282" s="17">
        <f t="shared" si="315"/>
        <v>2</v>
      </c>
      <c r="Y282" s="148">
        <f>VLOOKUP(A282,'Kadın Bireysel'!$B$4:$T$3000,14,FALSE)</f>
        <v>31</v>
      </c>
      <c r="Z282" s="148">
        <f>VLOOKUP(A282,'Kadın Bireysel'!$B$4:$T$3000,15,FALSE)</f>
        <v>30</v>
      </c>
      <c r="AA282" s="148">
        <f>VLOOKUP(A282,'Kadın Bireysel'!$B$4:$T$3000,16,FALSE)</f>
        <v>3</v>
      </c>
      <c r="AB282" s="148">
        <f>VLOOKUP(A282,'Kadın Bireysel'!$B$4:$T$3000,17,FALSE)</f>
        <v>4</v>
      </c>
      <c r="AC282" s="148">
        <f>VLOOKUP(A282,'Kadın Bireysel'!$B$4:$T$3000,18,FALSE)</f>
        <v>1</v>
      </c>
      <c r="AD282" s="148">
        <f>VLOOKUP(A282,'Kadın Bireysel'!$B$4:$T$3000,19,FALSE)</f>
        <v>2</v>
      </c>
    </row>
    <row r="283" spans="1:36" ht="15" x14ac:dyDescent="0.2">
      <c r="A283" s="13" t="str">
        <f t="shared" si="303"/>
        <v>ATLETİKO SPORTİF FAALİYETLER SP.K.EKSİ 25 GENÇLİK SPOR KULÜBÜ</v>
      </c>
      <c r="B283" s="128"/>
      <c r="C283" s="14"/>
      <c r="D283" s="15"/>
      <c r="E283" s="16"/>
      <c r="F283" s="17"/>
      <c r="G283" s="18"/>
      <c r="H283" s="18"/>
      <c r="I283" s="18"/>
      <c r="J283" s="18"/>
      <c r="K283" s="18"/>
      <c r="L283" s="18"/>
      <c r="M283" s="18"/>
      <c r="N283" s="19"/>
      <c r="O283" s="20"/>
      <c r="P283" s="31"/>
      <c r="Q283" s="22"/>
      <c r="R283" s="17"/>
      <c r="S283" s="23"/>
      <c r="T283" s="57" t="s">
        <v>121</v>
      </c>
      <c r="U283" s="25" t="str">
        <f>C271</f>
        <v>ATLETİKO SPORTİF FAALİYETLER SP.K.</v>
      </c>
      <c r="V283" s="26" t="str">
        <f>C272</f>
        <v>EKSİ 25 GENÇLİK SPOR KULÜBÜ</v>
      </c>
      <c r="W283" s="27">
        <f t="shared" si="314"/>
        <v>3</v>
      </c>
      <c r="X283" s="17">
        <f t="shared" si="315"/>
        <v>0</v>
      </c>
      <c r="Y283" s="148">
        <f>VLOOKUP(A283,'Kadın Bireysel'!$B$4:$T$3000,14,FALSE)</f>
        <v>36</v>
      </c>
      <c r="Z283" s="148">
        <f>VLOOKUP(A283,'Kadın Bireysel'!$B$4:$T$3000,15,FALSE)</f>
        <v>0</v>
      </c>
      <c r="AA283" s="148">
        <f>VLOOKUP(A283,'Kadın Bireysel'!$B$4:$T$3000,16,FALSE)</f>
        <v>6</v>
      </c>
      <c r="AB283" s="148">
        <f>VLOOKUP(A283,'Kadın Bireysel'!$B$4:$T$3000,17,FALSE)</f>
        <v>0</v>
      </c>
      <c r="AC283" s="148">
        <f>VLOOKUP(A283,'Kadın Bireysel'!$B$4:$T$3000,18,FALSE)</f>
        <v>3</v>
      </c>
      <c r="AD283" s="148">
        <f>VLOOKUP(A283,'Kadın Bireysel'!$B$4:$T$3000,19,FALSE)</f>
        <v>0</v>
      </c>
    </row>
    <row r="284" spans="1:36" ht="15.75" thickBot="1" x14ac:dyDescent="0.25">
      <c r="A284" s="13" t="str">
        <f t="shared" si="303"/>
        <v>ERZURUM GENÇLİK SPOR KULÜBÜKARTOPU TENİS KULÜBÜ</v>
      </c>
      <c r="B284" s="130"/>
      <c r="C284" s="14"/>
      <c r="D284" s="15"/>
      <c r="E284" s="16"/>
      <c r="F284" s="17"/>
      <c r="G284" s="18"/>
      <c r="H284" s="18"/>
      <c r="I284" s="18"/>
      <c r="J284" s="18"/>
      <c r="K284" s="18"/>
      <c r="L284" s="18"/>
      <c r="M284" s="18"/>
      <c r="N284" s="19"/>
      <c r="O284" s="20"/>
      <c r="P284" s="31"/>
      <c r="Q284" s="22"/>
      <c r="R284" s="17"/>
      <c r="S284" s="23"/>
      <c r="T284" s="57" t="s">
        <v>122</v>
      </c>
      <c r="U284" s="25" t="str">
        <f>C273</f>
        <v>ERZURUM GENÇLİK SPOR KULÜBÜ</v>
      </c>
      <c r="V284" s="26" t="str">
        <f>C276</f>
        <v>KARTOPU TENİS KULÜBÜ</v>
      </c>
      <c r="W284" s="27">
        <f t="shared" si="314"/>
        <v>0</v>
      </c>
      <c r="X284" s="17">
        <f t="shared" si="315"/>
        <v>3</v>
      </c>
      <c r="Y284" s="148">
        <f>VLOOKUP(A284,'Kadın Bireysel'!$B$4:$T$3000,14,FALSE)</f>
        <v>0</v>
      </c>
      <c r="Z284" s="148">
        <f>VLOOKUP(A284,'Kadın Bireysel'!$B$4:$T$3000,15,FALSE)</f>
        <v>36</v>
      </c>
      <c r="AA284" s="148">
        <f>VLOOKUP(A284,'Kadın Bireysel'!$B$4:$T$3000,16,FALSE)</f>
        <v>0</v>
      </c>
      <c r="AB284" s="148">
        <f>VLOOKUP(A284,'Kadın Bireysel'!$B$4:$T$3000,17,FALSE)</f>
        <v>6</v>
      </c>
      <c r="AC284" s="148">
        <f>VLOOKUP(A284,'Kadın Bireysel'!$B$4:$T$3000,18,FALSE)</f>
        <v>0</v>
      </c>
      <c r="AD284" s="148">
        <f>VLOOKUP(A284,'Kadın Bireysel'!$B$4:$T$3000,19,FALSE)</f>
        <v>3</v>
      </c>
    </row>
    <row r="285" spans="1:36" ht="15.75" thickBot="1" x14ac:dyDescent="0.25">
      <c r="A285" s="13" t="str">
        <f t="shared" si="303"/>
        <v>ERZURUM TENİS İHTİSAS SPOR KULÜBÜERZURUM TENİS VE KAYAK SPOR KULÜBÜ</v>
      </c>
      <c r="B285" s="132"/>
      <c r="C285" s="113"/>
      <c r="D285" s="114"/>
      <c r="E285" s="115"/>
      <c r="F285" s="116"/>
      <c r="G285" s="117"/>
      <c r="H285" s="117"/>
      <c r="I285" s="117"/>
      <c r="J285" s="117"/>
      <c r="K285" s="117"/>
      <c r="L285" s="117"/>
      <c r="M285" s="117"/>
      <c r="N285" s="118"/>
      <c r="O285" s="119"/>
      <c r="P285" s="120"/>
      <c r="Q285" s="121"/>
      <c r="R285" s="116"/>
      <c r="S285" s="122"/>
      <c r="T285" s="123" t="s">
        <v>123</v>
      </c>
      <c r="U285" s="124" t="str">
        <f>C274</f>
        <v>ERZURUM TENİS İHTİSAS SPOR KULÜBÜ</v>
      </c>
      <c r="V285" s="125" t="str">
        <f>C275</f>
        <v>ERZURUM TENİS VE KAYAK SPOR KULÜBÜ</v>
      </c>
      <c r="W285" s="126">
        <f t="shared" si="314"/>
        <v>2</v>
      </c>
      <c r="X285" s="127">
        <f t="shared" si="315"/>
        <v>1</v>
      </c>
      <c r="Y285" s="148">
        <f>VLOOKUP(A285,'Kadın Bireysel'!$B$4:$T$3000,14,FALSE)</f>
        <v>42</v>
      </c>
      <c r="Z285" s="148">
        <f>VLOOKUP(A285,'Kadın Bireysel'!$B$4:$T$3000,15,FALSE)</f>
        <v>29</v>
      </c>
      <c r="AA285" s="148">
        <f>VLOOKUP(A285,'Kadın Bireysel'!$B$4:$T$3000,16,FALSE)</f>
        <v>5</v>
      </c>
      <c r="AB285" s="148">
        <f>VLOOKUP(A285,'Kadın Bireysel'!$B$4:$T$3000,17,FALSE)</f>
        <v>2</v>
      </c>
      <c r="AC285" s="148">
        <f>VLOOKUP(A285,'Kadın Bireysel'!$B$4:$T$3000,18,FALSE)</f>
        <v>2</v>
      </c>
      <c r="AD285" s="148">
        <f>VLOOKUP(A285,'Kadın Bireysel'!$B$4:$T$3000,19,FALSE)</f>
        <v>1</v>
      </c>
    </row>
    <row r="286" spans="1:36" ht="15" thickBot="1" x14ac:dyDescent="0.25">
      <c r="Y286" s="148"/>
    </row>
    <row r="287" spans="1:36" ht="76.150000000000006" customHeight="1" thickTop="1" x14ac:dyDescent="0.2">
      <c r="B287" s="75" t="s">
        <v>208</v>
      </c>
      <c r="C287" s="6" t="s">
        <v>84</v>
      </c>
      <c r="D287" s="7" t="s">
        <v>98</v>
      </c>
      <c r="E287" s="8" t="s">
        <v>99</v>
      </c>
      <c r="F287" s="9" t="s">
        <v>100</v>
      </c>
      <c r="G287" s="8" t="s">
        <v>99</v>
      </c>
      <c r="H287" s="9" t="s">
        <v>100</v>
      </c>
      <c r="I287" s="8" t="s">
        <v>99</v>
      </c>
      <c r="J287" s="9" t="s">
        <v>100</v>
      </c>
      <c r="K287" s="8" t="s">
        <v>99</v>
      </c>
      <c r="L287" s="9" t="s">
        <v>100</v>
      </c>
      <c r="M287" s="8" t="s">
        <v>99</v>
      </c>
      <c r="N287" s="9" t="s">
        <v>100</v>
      </c>
      <c r="O287" s="61" t="s">
        <v>101</v>
      </c>
      <c r="P287" s="10" t="s">
        <v>102</v>
      </c>
      <c r="Q287" s="8" t="s">
        <v>103</v>
      </c>
      <c r="R287" s="9" t="s">
        <v>104</v>
      </c>
      <c r="S287" s="11" t="s">
        <v>105</v>
      </c>
      <c r="T287" s="12" t="s">
        <v>106</v>
      </c>
      <c r="U287" s="398" t="s">
        <v>107</v>
      </c>
      <c r="V287" s="399"/>
      <c r="W287" s="400" t="s">
        <v>108</v>
      </c>
      <c r="X287" s="401"/>
      <c r="Y287" s="144" t="s">
        <v>124</v>
      </c>
      <c r="Z287" s="145" t="s">
        <v>124</v>
      </c>
      <c r="AA287" s="145" t="s">
        <v>125</v>
      </c>
      <c r="AB287" s="145" t="s">
        <v>125</v>
      </c>
    </row>
    <row r="288" spans="1:36" ht="12.75" customHeight="1" x14ac:dyDescent="0.2">
      <c r="A288" s="13" t="str">
        <f t="shared" ref="A288:A293" si="316">U288&amp;V288</f>
        <v>GAZİANTEP BELEDİYESİ SPOR KULÜBÜBYE</v>
      </c>
      <c r="B288" s="128">
        <v>1</v>
      </c>
      <c r="C288" s="14" t="s">
        <v>232</v>
      </c>
      <c r="D288" s="15">
        <f>SUM(AF288:AJ288)</f>
        <v>1</v>
      </c>
      <c r="E288" s="16">
        <f>AA288</f>
        <v>0</v>
      </c>
      <c r="F288" s="17">
        <f>AB288</f>
        <v>0</v>
      </c>
      <c r="G288" s="18">
        <f>AA290</f>
        <v>0</v>
      </c>
      <c r="H288" s="18">
        <f>AB290</f>
        <v>0</v>
      </c>
      <c r="I288" s="18">
        <f>AA292</f>
        <v>6</v>
      </c>
      <c r="J288" s="18">
        <f>AB292</f>
        <v>0</v>
      </c>
      <c r="K288" s="18"/>
      <c r="L288" s="18"/>
      <c r="M288" s="18"/>
      <c r="N288" s="18"/>
      <c r="O288" s="20">
        <f>E288+G288+I288-F288-H288-J288</f>
        <v>6</v>
      </c>
      <c r="P288" s="21"/>
      <c r="Q288" s="22">
        <f>Y288+Y290+Y292</f>
        <v>36</v>
      </c>
      <c r="R288" s="17">
        <f>Z288+Z290+Z292</f>
        <v>5</v>
      </c>
      <c r="S288" s="23">
        <f>Q288-R288</f>
        <v>31</v>
      </c>
      <c r="T288" s="62" t="s">
        <v>115</v>
      </c>
      <c r="U288" s="25" t="str">
        <f>C288</f>
        <v>GAZİANTEP BELEDİYESİ SPOR KULÜBÜ</v>
      </c>
      <c r="V288" s="26" t="str">
        <f>C291</f>
        <v>BYE</v>
      </c>
      <c r="W288" s="27">
        <f>AC288</f>
        <v>0</v>
      </c>
      <c r="X288" s="19">
        <f>AD288</f>
        <v>0</v>
      </c>
      <c r="Y288" s="148"/>
      <c r="AF288" s="147">
        <f>IF(E288&gt;F288,1,0)</f>
        <v>0</v>
      </c>
      <c r="AG288" s="147">
        <f>IF(G288&gt;H288,1,0)</f>
        <v>0</v>
      </c>
      <c r="AH288" s="147">
        <f>IF(I288&gt;J288,1,0)</f>
        <v>1</v>
      </c>
      <c r="AI288" s="147">
        <f>IF(K288&gt;L288,1,0)</f>
        <v>0</v>
      </c>
      <c r="AJ288" s="147">
        <f>IF(M288&gt;N288,1,0)</f>
        <v>0</v>
      </c>
    </row>
    <row r="289" spans="1:36" ht="15" x14ac:dyDescent="0.2">
      <c r="A289" s="13" t="str">
        <f t="shared" si="316"/>
        <v>GAZİANTEP TENİS İHTİSAS SPOR KULÜBÜBYE</v>
      </c>
      <c r="B289" s="128">
        <v>2</v>
      </c>
      <c r="C289" s="14" t="s">
        <v>210</v>
      </c>
      <c r="D289" s="15">
        <f t="shared" ref="D289:D291" si="317">SUM(AF289:AJ289)</f>
        <v>0</v>
      </c>
      <c r="E289" s="16">
        <f>AA289</f>
        <v>0</v>
      </c>
      <c r="F289" s="17">
        <f>AB289</f>
        <v>0</v>
      </c>
      <c r="G289" s="18">
        <f>AA291</f>
        <v>0</v>
      </c>
      <c r="H289" s="18">
        <f>AB291</f>
        <v>0</v>
      </c>
      <c r="I289" s="18">
        <f>AB292</f>
        <v>0</v>
      </c>
      <c r="J289" s="18">
        <f>AA292</f>
        <v>6</v>
      </c>
      <c r="K289" s="18"/>
      <c r="L289" s="18"/>
      <c r="M289" s="18"/>
      <c r="N289" s="18"/>
      <c r="O289" s="20">
        <f t="shared" ref="O289:O291" si="318">E289+G289+I289-F289-H289-J289</f>
        <v>-6</v>
      </c>
      <c r="P289" s="21"/>
      <c r="Q289" s="22">
        <f>Y289+Y291+Z292</f>
        <v>5</v>
      </c>
      <c r="R289" s="17">
        <f>Z289+Z291+Y292</f>
        <v>36</v>
      </c>
      <c r="S289" s="23">
        <f t="shared" ref="S289:S291" si="319">Q289-R289</f>
        <v>-31</v>
      </c>
      <c r="T289" s="62" t="s">
        <v>114</v>
      </c>
      <c r="U289" s="25" t="str">
        <f>C289</f>
        <v>GAZİANTEP TENİS İHTİSAS SPOR KULÜBÜ</v>
      </c>
      <c r="V289" s="26" t="str">
        <f>C290</f>
        <v>BYE</v>
      </c>
      <c r="W289" s="27">
        <f t="shared" ref="W289:W293" si="320">AC289</f>
        <v>0</v>
      </c>
      <c r="X289" s="19">
        <f t="shared" ref="X289:X293" si="321">AD289</f>
        <v>0</v>
      </c>
      <c r="Y289" s="148"/>
      <c r="AF289" s="147">
        <f t="shared" ref="AF289:AF291" si="322">IF(E289&gt;F289,1,0)</f>
        <v>0</v>
      </c>
      <c r="AG289" s="147">
        <f t="shared" ref="AG289:AG291" si="323">IF(G289&gt;H289,1,0)</f>
        <v>0</v>
      </c>
      <c r="AH289" s="147">
        <f t="shared" ref="AH289:AH291" si="324">IF(I289&gt;J289,1,0)</f>
        <v>0</v>
      </c>
      <c r="AI289" s="147">
        <f t="shared" ref="AI289:AI291" si="325">IF(K289&gt;L289,1,0)</f>
        <v>0</v>
      </c>
      <c r="AJ289" s="147">
        <f t="shared" ref="AJ289:AJ291" si="326">IF(M289&gt;N289,1,0)</f>
        <v>0</v>
      </c>
    </row>
    <row r="290" spans="1:36" ht="15" x14ac:dyDescent="0.2">
      <c r="A290" s="13" t="str">
        <f t="shared" si="316"/>
        <v>GAZİANTEP BELEDİYESİ SPOR KULÜBÜBYE</v>
      </c>
      <c r="B290" s="128">
        <v>3</v>
      </c>
      <c r="C290" s="14" t="s">
        <v>127</v>
      </c>
      <c r="D290" s="15">
        <f t="shared" si="317"/>
        <v>0</v>
      </c>
      <c r="E290" s="16">
        <f>AB289</f>
        <v>0</v>
      </c>
      <c r="F290" s="17">
        <f>AA289</f>
        <v>0</v>
      </c>
      <c r="G290" s="18">
        <f>AB290</f>
        <v>0</v>
      </c>
      <c r="H290" s="18">
        <f>AA290</f>
        <v>0</v>
      </c>
      <c r="I290" s="18">
        <f>AA293</f>
        <v>0</v>
      </c>
      <c r="J290" s="18">
        <f>AB293</f>
        <v>0</v>
      </c>
      <c r="K290" s="18"/>
      <c r="L290" s="18"/>
      <c r="M290" s="18"/>
      <c r="N290" s="18"/>
      <c r="O290" s="20">
        <f t="shared" si="318"/>
        <v>0</v>
      </c>
      <c r="P290" s="21"/>
      <c r="Q290" s="22">
        <f>Z289+Z290+Y293</f>
        <v>0</v>
      </c>
      <c r="R290" s="17">
        <f>Y289+Y290+Z293</f>
        <v>0</v>
      </c>
      <c r="S290" s="23">
        <f t="shared" si="319"/>
        <v>0</v>
      </c>
      <c r="T290" s="62" t="s">
        <v>118</v>
      </c>
      <c r="U290" s="25" t="str">
        <f>C288</f>
        <v>GAZİANTEP BELEDİYESİ SPOR KULÜBÜ</v>
      </c>
      <c r="V290" s="26" t="str">
        <f>C290</f>
        <v>BYE</v>
      </c>
      <c r="W290" s="27">
        <f t="shared" si="320"/>
        <v>0</v>
      </c>
      <c r="X290" s="19">
        <f t="shared" si="321"/>
        <v>0</v>
      </c>
      <c r="Y290" s="148"/>
      <c r="AF290" s="147">
        <f t="shared" si="322"/>
        <v>0</v>
      </c>
      <c r="AG290" s="147">
        <f t="shared" si="323"/>
        <v>0</v>
      </c>
      <c r="AH290" s="147">
        <f t="shared" si="324"/>
        <v>0</v>
      </c>
      <c r="AI290" s="147">
        <f t="shared" si="325"/>
        <v>0</v>
      </c>
      <c r="AJ290" s="147">
        <f t="shared" si="326"/>
        <v>0</v>
      </c>
    </row>
    <row r="291" spans="1:36" ht="15" x14ac:dyDescent="0.2">
      <c r="A291" s="13" t="str">
        <f t="shared" si="316"/>
        <v>GAZİANTEP TENİS İHTİSAS SPOR KULÜBÜBYE</v>
      </c>
      <c r="B291" s="128">
        <v>4</v>
      </c>
      <c r="C291" s="14" t="s">
        <v>127</v>
      </c>
      <c r="D291" s="15">
        <f t="shared" si="317"/>
        <v>0</v>
      </c>
      <c r="E291" s="16">
        <f>AB288</f>
        <v>0</v>
      </c>
      <c r="F291" s="17">
        <f>AA288</f>
        <v>0</v>
      </c>
      <c r="G291" s="18">
        <f>AB291</f>
        <v>0</v>
      </c>
      <c r="H291" s="18">
        <f>AA291</f>
        <v>0</v>
      </c>
      <c r="I291" s="18">
        <f>AB293</f>
        <v>0</v>
      </c>
      <c r="J291" s="18">
        <f>AA293</f>
        <v>0</v>
      </c>
      <c r="K291" s="18"/>
      <c r="L291" s="18"/>
      <c r="M291" s="18"/>
      <c r="N291" s="18"/>
      <c r="O291" s="20">
        <f t="shared" si="318"/>
        <v>0</v>
      </c>
      <c r="P291" s="21"/>
      <c r="Q291" s="22">
        <f>Z288+Z291+Z293</f>
        <v>0</v>
      </c>
      <c r="R291" s="17">
        <f>Y288+Y291+Y293</f>
        <v>0</v>
      </c>
      <c r="S291" s="23">
        <f t="shared" si="319"/>
        <v>0</v>
      </c>
      <c r="T291" s="62" t="s">
        <v>126</v>
      </c>
      <c r="U291" s="25" t="str">
        <f>C289</f>
        <v>GAZİANTEP TENİS İHTİSAS SPOR KULÜBÜ</v>
      </c>
      <c r="V291" s="26" t="str">
        <f>C291</f>
        <v>BYE</v>
      </c>
      <c r="W291" s="27">
        <f t="shared" si="320"/>
        <v>0</v>
      </c>
      <c r="X291" s="19">
        <f t="shared" si="321"/>
        <v>0</v>
      </c>
      <c r="Y291" s="148"/>
      <c r="AF291" s="147">
        <f t="shared" si="322"/>
        <v>0</v>
      </c>
      <c r="AG291" s="147">
        <f t="shared" si="323"/>
        <v>0</v>
      </c>
      <c r="AH291" s="147">
        <f t="shared" si="324"/>
        <v>0</v>
      </c>
      <c r="AI291" s="147">
        <f t="shared" si="325"/>
        <v>0</v>
      </c>
      <c r="AJ291" s="147">
        <f t="shared" si="326"/>
        <v>0</v>
      </c>
    </row>
    <row r="292" spans="1:36" ht="15" x14ac:dyDescent="0.2">
      <c r="A292" s="13" t="str">
        <f t="shared" si="316"/>
        <v>GAZİANTEP BELEDİYESİ SPOR KULÜBÜGAZİANTEP TENİS İHTİSAS SPOR KULÜBÜ</v>
      </c>
      <c r="B292" s="128"/>
      <c r="C292" s="14"/>
      <c r="D292" s="15"/>
      <c r="E292" s="16"/>
      <c r="F292" s="17"/>
      <c r="G292" s="18"/>
      <c r="H292" s="18"/>
      <c r="I292" s="18"/>
      <c r="J292" s="18"/>
      <c r="K292" s="18"/>
      <c r="L292" s="18"/>
      <c r="M292" s="18"/>
      <c r="N292" s="18"/>
      <c r="O292" s="20"/>
      <c r="P292" s="31"/>
      <c r="Q292" s="22"/>
      <c r="R292" s="17"/>
      <c r="S292" s="23"/>
      <c r="T292" s="62" t="s">
        <v>121</v>
      </c>
      <c r="U292" s="25" t="str">
        <f>C288</f>
        <v>GAZİANTEP BELEDİYESİ SPOR KULÜBÜ</v>
      </c>
      <c r="V292" s="26" t="str">
        <f>C289</f>
        <v>GAZİANTEP TENİS İHTİSAS SPOR KULÜBÜ</v>
      </c>
      <c r="W292" s="27">
        <f t="shared" si="320"/>
        <v>3</v>
      </c>
      <c r="X292" s="19">
        <f t="shared" si="321"/>
        <v>0</v>
      </c>
      <c r="Y292" s="148">
        <f>VLOOKUP(A292,'Erkek Bireysel'!$B$4:$T$3001,14,FALSE)</f>
        <v>36</v>
      </c>
      <c r="Z292" s="148">
        <f>VLOOKUP(A292,'Erkek Bireysel'!$B$4:$T$3001,15,FALSE)</f>
        <v>5</v>
      </c>
      <c r="AA292" s="148">
        <f>VLOOKUP(A292,'Erkek Bireysel'!$B$4:$T$3001,16,FALSE)</f>
        <v>6</v>
      </c>
      <c r="AB292" s="148">
        <f>VLOOKUP(A292,'Erkek Bireysel'!$B$4:$T$3001,17,FALSE)</f>
        <v>0</v>
      </c>
      <c r="AC292" s="148">
        <f>VLOOKUP(A292,'Erkek Bireysel'!$B$4:$T$3001,18,FALSE)</f>
        <v>3</v>
      </c>
      <c r="AD292" s="148">
        <f>VLOOKUP(A292,'Erkek Bireysel'!$B$4:$T$3001,19,FALSE)</f>
        <v>0</v>
      </c>
    </row>
    <row r="293" spans="1:36" ht="15.75" thickBot="1" x14ac:dyDescent="0.25">
      <c r="A293" s="13" t="str">
        <f t="shared" si="316"/>
        <v>BYEBYE</v>
      </c>
      <c r="B293" s="132"/>
      <c r="C293" s="63"/>
      <c r="D293" s="64"/>
      <c r="E293" s="65"/>
      <c r="F293" s="66"/>
      <c r="G293" s="67"/>
      <c r="H293" s="67"/>
      <c r="I293" s="67"/>
      <c r="J293" s="67"/>
      <c r="K293" s="67"/>
      <c r="L293" s="67"/>
      <c r="M293" s="67"/>
      <c r="N293" s="67"/>
      <c r="O293" s="68"/>
      <c r="P293" s="69"/>
      <c r="Q293" s="70"/>
      <c r="R293" s="66"/>
      <c r="S293" s="71"/>
      <c r="T293" s="72" t="s">
        <v>111</v>
      </c>
      <c r="U293" s="73" t="str">
        <f>C290</f>
        <v>BYE</v>
      </c>
      <c r="V293" s="74" t="str">
        <f>C291</f>
        <v>BYE</v>
      </c>
      <c r="W293" s="58">
        <f t="shared" si="320"/>
        <v>0</v>
      </c>
      <c r="X293" s="59">
        <f t="shared" si="321"/>
        <v>0</v>
      </c>
      <c r="Y293" s="148"/>
    </row>
    <row r="294" spans="1:36" ht="15" thickBot="1" x14ac:dyDescent="0.25">
      <c r="E294" s="13">
        <f>E293+E292+E291+E290+E289+E288+G293+G292+G291+G290+G289+G288+I293+I292+I291+I290+I289+I288+K293+K292+K291+K290+K289+K288+M293+M292+M291+M290+M289+M288</f>
        <v>6</v>
      </c>
      <c r="H294" s="13">
        <f>F293+F292+F291+F290+F289+F288+H293+H292+H291+H290+H289+H288+J293+J292+J291+J290+J289+J288+L293+L292+L291+L290+L289+L288+N293+N292+N291+N290+N289+N288</f>
        <v>6</v>
      </c>
      <c r="O294" s="13">
        <f>SUM(O288:O293)</f>
        <v>0</v>
      </c>
      <c r="Q294" s="13">
        <f>SUM(Q288:Q293)</f>
        <v>41</v>
      </c>
      <c r="R294" s="13">
        <f>SUM(R288:R293)</f>
        <v>41</v>
      </c>
      <c r="S294" s="13">
        <f>SUM(S288:S293)</f>
        <v>0</v>
      </c>
    </row>
    <row r="295" spans="1:36" ht="76.150000000000006" customHeight="1" thickTop="1" x14ac:dyDescent="0.2">
      <c r="B295" s="75" t="s">
        <v>208</v>
      </c>
      <c r="C295" s="6" t="s">
        <v>249</v>
      </c>
      <c r="D295" s="7" t="s">
        <v>98</v>
      </c>
      <c r="E295" s="8" t="s">
        <v>99</v>
      </c>
      <c r="F295" s="9" t="s">
        <v>100</v>
      </c>
      <c r="G295" s="8" t="s">
        <v>99</v>
      </c>
      <c r="H295" s="9" t="s">
        <v>100</v>
      </c>
      <c r="I295" s="8" t="s">
        <v>99</v>
      </c>
      <c r="J295" s="9" t="s">
        <v>100</v>
      </c>
      <c r="K295" s="8" t="s">
        <v>99</v>
      </c>
      <c r="L295" s="9" t="s">
        <v>100</v>
      </c>
      <c r="M295" s="8" t="s">
        <v>99</v>
      </c>
      <c r="N295" s="9" t="s">
        <v>100</v>
      </c>
      <c r="O295" s="61" t="s">
        <v>101</v>
      </c>
      <c r="P295" s="10" t="s">
        <v>102</v>
      </c>
      <c r="Q295" s="8" t="s">
        <v>103</v>
      </c>
      <c r="R295" s="9" t="s">
        <v>104</v>
      </c>
      <c r="S295" s="11" t="s">
        <v>105</v>
      </c>
      <c r="T295" s="12" t="s">
        <v>106</v>
      </c>
      <c r="U295" s="398" t="s">
        <v>107</v>
      </c>
      <c r="V295" s="399"/>
      <c r="W295" s="400" t="s">
        <v>108</v>
      </c>
      <c r="X295" s="401"/>
      <c r="Y295" s="144" t="s">
        <v>124</v>
      </c>
      <c r="Z295" s="145" t="s">
        <v>124</v>
      </c>
      <c r="AA295" s="145" t="s">
        <v>125</v>
      </c>
      <c r="AB295" s="145" t="s">
        <v>125</v>
      </c>
    </row>
    <row r="296" spans="1:36" ht="12.75" customHeight="1" x14ac:dyDescent="0.2">
      <c r="A296" s="13" t="str">
        <f t="shared" ref="A296:A301" si="327">U296&amp;V296</f>
        <v>GAZAİNTEP BELEDİYESİ SPOR KULÜBÜBYE</v>
      </c>
      <c r="B296" s="128">
        <v>1</v>
      </c>
      <c r="C296" s="14" t="s">
        <v>209</v>
      </c>
      <c r="D296" s="15">
        <f>SUM(AF296:AJ296)</f>
        <v>1</v>
      </c>
      <c r="E296" s="16">
        <f>AA296</f>
        <v>0</v>
      </c>
      <c r="F296" s="17">
        <f>AB296</f>
        <v>0</v>
      </c>
      <c r="G296" s="18">
        <f>AA298</f>
        <v>0</v>
      </c>
      <c r="H296" s="18">
        <f>AB298</f>
        <v>0</v>
      </c>
      <c r="I296" s="18">
        <f>AA300</f>
        <v>6</v>
      </c>
      <c r="J296" s="18">
        <f>AB300</f>
        <v>0</v>
      </c>
      <c r="K296" s="18"/>
      <c r="L296" s="18"/>
      <c r="M296" s="18"/>
      <c r="N296" s="18"/>
      <c r="O296" s="20">
        <f>E296+G296+I296-F296-H296-J296</f>
        <v>6</v>
      </c>
      <c r="P296" s="21"/>
      <c r="Q296" s="22">
        <f>Y296+Y298+Y300</f>
        <v>36</v>
      </c>
      <c r="R296" s="17">
        <f>Z296+Z298+Z300</f>
        <v>3</v>
      </c>
      <c r="S296" s="23">
        <f>Q296-R296</f>
        <v>33</v>
      </c>
      <c r="T296" s="62" t="s">
        <v>115</v>
      </c>
      <c r="U296" s="25" t="str">
        <f>C296</f>
        <v>GAZAİNTEP BELEDİYESİ SPOR KULÜBÜ</v>
      </c>
      <c r="V296" s="26" t="str">
        <f>C299</f>
        <v>BYE</v>
      </c>
      <c r="W296" s="27">
        <f>AC296</f>
        <v>0</v>
      </c>
      <c r="X296" s="19">
        <f>AD296</f>
        <v>0</v>
      </c>
      <c r="Y296" s="148"/>
      <c r="Z296" s="148"/>
      <c r="AA296" s="148"/>
      <c r="AB296" s="148"/>
      <c r="AC296" s="148"/>
      <c r="AD296" s="148"/>
      <c r="AF296" s="147">
        <f>IF(E296&gt;F296,1,0)</f>
        <v>0</v>
      </c>
      <c r="AG296" s="147">
        <f>IF(G296&gt;H296,1,0)</f>
        <v>0</v>
      </c>
      <c r="AH296" s="147">
        <f>IF(I296&gt;J296,1,0)</f>
        <v>1</v>
      </c>
      <c r="AI296" s="147">
        <f>IF(K296&gt;L296,1,0)</f>
        <v>0</v>
      </c>
      <c r="AJ296" s="147">
        <f>IF(M296&gt;N296,1,0)</f>
        <v>0</v>
      </c>
    </row>
    <row r="297" spans="1:36" ht="15" x14ac:dyDescent="0.2">
      <c r="A297" s="13" t="str">
        <f t="shared" si="327"/>
        <v>GAZİANTEP TENİS İHTİSAS SPOR KULÜBÜBYE</v>
      </c>
      <c r="B297" s="128">
        <v>2</v>
      </c>
      <c r="C297" s="14" t="s">
        <v>210</v>
      </c>
      <c r="D297" s="15">
        <f t="shared" ref="D297:D299" si="328">SUM(AF297:AJ297)</f>
        <v>0</v>
      </c>
      <c r="E297" s="16">
        <f>AA297</f>
        <v>0</v>
      </c>
      <c r="F297" s="17">
        <f>AB297</f>
        <v>0</v>
      </c>
      <c r="G297" s="18">
        <f>AA299</f>
        <v>0</v>
      </c>
      <c r="H297" s="18">
        <f>AB299</f>
        <v>0</v>
      </c>
      <c r="I297" s="18">
        <f>AB300</f>
        <v>0</v>
      </c>
      <c r="J297" s="18">
        <f>AA300</f>
        <v>6</v>
      </c>
      <c r="K297" s="18"/>
      <c r="L297" s="18"/>
      <c r="M297" s="18"/>
      <c r="N297" s="18"/>
      <c r="O297" s="20">
        <f t="shared" ref="O297:O299" si="329">E297+G297+I297-F297-H297-J297</f>
        <v>-6</v>
      </c>
      <c r="P297" s="21"/>
      <c r="Q297" s="22">
        <f>Y297+Y299+Z300</f>
        <v>3</v>
      </c>
      <c r="R297" s="17">
        <f>Z297+Z299+Y300</f>
        <v>36</v>
      </c>
      <c r="S297" s="23">
        <f t="shared" ref="S297:S299" si="330">Q297-R297</f>
        <v>-33</v>
      </c>
      <c r="T297" s="62" t="s">
        <v>114</v>
      </c>
      <c r="U297" s="25" t="str">
        <f>C297</f>
        <v>GAZİANTEP TENİS İHTİSAS SPOR KULÜBÜ</v>
      </c>
      <c r="V297" s="26" t="str">
        <f>C298</f>
        <v>BYE</v>
      </c>
      <c r="W297" s="27">
        <f t="shared" ref="W297:W301" si="331">AC297</f>
        <v>0</v>
      </c>
      <c r="X297" s="19">
        <f t="shared" ref="X297:X301" si="332">AD297</f>
        <v>0</v>
      </c>
      <c r="Y297" s="148"/>
      <c r="Z297" s="148"/>
      <c r="AA297" s="148"/>
      <c r="AB297" s="148"/>
      <c r="AC297" s="148"/>
      <c r="AD297" s="148"/>
      <c r="AF297" s="147">
        <f t="shared" ref="AF297:AF299" si="333">IF(E297&gt;F297,1,0)</f>
        <v>0</v>
      </c>
      <c r="AG297" s="147">
        <f t="shared" ref="AG297:AG299" si="334">IF(G297&gt;H297,1,0)</f>
        <v>0</v>
      </c>
      <c r="AH297" s="147">
        <f t="shared" ref="AH297:AH299" si="335">IF(I297&gt;J297,1,0)</f>
        <v>0</v>
      </c>
      <c r="AI297" s="147">
        <f t="shared" ref="AI297:AI299" si="336">IF(K297&gt;L297,1,0)</f>
        <v>0</v>
      </c>
      <c r="AJ297" s="147">
        <f t="shared" ref="AJ297:AJ299" si="337">IF(M297&gt;N297,1,0)</f>
        <v>0</v>
      </c>
    </row>
    <row r="298" spans="1:36" ht="15" x14ac:dyDescent="0.2">
      <c r="A298" s="13" t="str">
        <f t="shared" si="327"/>
        <v>GAZAİNTEP BELEDİYESİ SPOR KULÜBÜBYE</v>
      </c>
      <c r="B298" s="128">
        <v>3</v>
      </c>
      <c r="C298" s="14" t="s">
        <v>127</v>
      </c>
      <c r="D298" s="15">
        <f t="shared" si="328"/>
        <v>0</v>
      </c>
      <c r="E298" s="16">
        <f>AB297</f>
        <v>0</v>
      </c>
      <c r="F298" s="17">
        <f>AA297</f>
        <v>0</v>
      </c>
      <c r="G298" s="18">
        <f>AB298</f>
        <v>0</v>
      </c>
      <c r="H298" s="18">
        <f>AA298</f>
        <v>0</v>
      </c>
      <c r="I298" s="18">
        <f>AA301</f>
        <v>0</v>
      </c>
      <c r="J298" s="18">
        <f>AB301</f>
        <v>0</v>
      </c>
      <c r="K298" s="18"/>
      <c r="L298" s="18"/>
      <c r="M298" s="18"/>
      <c r="N298" s="18"/>
      <c r="O298" s="20">
        <f t="shared" si="329"/>
        <v>0</v>
      </c>
      <c r="P298" s="21"/>
      <c r="Q298" s="22">
        <f>Z297+Z298+Y301</f>
        <v>0</v>
      </c>
      <c r="R298" s="17">
        <f>Y297+Y298+Z301</f>
        <v>0</v>
      </c>
      <c r="S298" s="23">
        <f t="shared" si="330"/>
        <v>0</v>
      </c>
      <c r="T298" s="62" t="s">
        <v>118</v>
      </c>
      <c r="U298" s="25" t="str">
        <f>C296</f>
        <v>GAZAİNTEP BELEDİYESİ SPOR KULÜBÜ</v>
      </c>
      <c r="V298" s="26" t="str">
        <f>C298</f>
        <v>BYE</v>
      </c>
      <c r="W298" s="27">
        <f t="shared" si="331"/>
        <v>0</v>
      </c>
      <c r="X298" s="19">
        <f t="shared" si="332"/>
        <v>0</v>
      </c>
      <c r="Y298" s="148"/>
      <c r="Z298" s="148"/>
      <c r="AA298" s="148"/>
      <c r="AB298" s="148"/>
      <c r="AC298" s="148"/>
      <c r="AD298" s="148"/>
      <c r="AF298" s="147">
        <f t="shared" si="333"/>
        <v>0</v>
      </c>
      <c r="AG298" s="147">
        <f t="shared" si="334"/>
        <v>0</v>
      </c>
      <c r="AH298" s="147">
        <f t="shared" si="335"/>
        <v>0</v>
      </c>
      <c r="AI298" s="147">
        <f t="shared" si="336"/>
        <v>0</v>
      </c>
      <c r="AJ298" s="147">
        <f t="shared" si="337"/>
        <v>0</v>
      </c>
    </row>
    <row r="299" spans="1:36" ht="15" x14ac:dyDescent="0.2">
      <c r="A299" s="13" t="str">
        <f t="shared" si="327"/>
        <v>GAZİANTEP TENİS İHTİSAS SPOR KULÜBÜBYE</v>
      </c>
      <c r="B299" s="128">
        <v>4</v>
      </c>
      <c r="C299" s="14" t="s">
        <v>127</v>
      </c>
      <c r="D299" s="15">
        <f t="shared" si="328"/>
        <v>0</v>
      </c>
      <c r="E299" s="16">
        <f>AB296</f>
        <v>0</v>
      </c>
      <c r="F299" s="17">
        <f>AA296</f>
        <v>0</v>
      </c>
      <c r="G299" s="18">
        <f>AB299</f>
        <v>0</v>
      </c>
      <c r="H299" s="18">
        <f>AA299</f>
        <v>0</v>
      </c>
      <c r="I299" s="18">
        <f>AB301</f>
        <v>0</v>
      </c>
      <c r="J299" s="18">
        <f>AA301</f>
        <v>0</v>
      </c>
      <c r="K299" s="18"/>
      <c r="L299" s="18"/>
      <c r="M299" s="18"/>
      <c r="N299" s="18"/>
      <c r="O299" s="20">
        <f t="shared" si="329"/>
        <v>0</v>
      </c>
      <c r="P299" s="21"/>
      <c r="Q299" s="22">
        <f>Z296+Z299+Z301</f>
        <v>0</v>
      </c>
      <c r="R299" s="17">
        <f>Y296+Y299+Y301</f>
        <v>0</v>
      </c>
      <c r="S299" s="23">
        <f t="shared" si="330"/>
        <v>0</v>
      </c>
      <c r="T299" s="62" t="s">
        <v>126</v>
      </c>
      <c r="U299" s="25" t="str">
        <f>C297</f>
        <v>GAZİANTEP TENİS İHTİSAS SPOR KULÜBÜ</v>
      </c>
      <c r="V299" s="26" t="str">
        <f>C299</f>
        <v>BYE</v>
      </c>
      <c r="W299" s="27">
        <f t="shared" si="331"/>
        <v>0</v>
      </c>
      <c r="X299" s="19">
        <f t="shared" si="332"/>
        <v>0</v>
      </c>
      <c r="Y299" s="148"/>
      <c r="Z299" s="148"/>
      <c r="AA299" s="148"/>
      <c r="AB299" s="148"/>
      <c r="AC299" s="148"/>
      <c r="AD299" s="148"/>
      <c r="AF299" s="147">
        <f t="shared" si="333"/>
        <v>0</v>
      </c>
      <c r="AG299" s="147">
        <f t="shared" si="334"/>
        <v>0</v>
      </c>
      <c r="AH299" s="147">
        <f t="shared" si="335"/>
        <v>0</v>
      </c>
      <c r="AI299" s="147">
        <f t="shared" si="336"/>
        <v>0</v>
      </c>
      <c r="AJ299" s="147">
        <f t="shared" si="337"/>
        <v>0</v>
      </c>
    </row>
    <row r="300" spans="1:36" ht="15" x14ac:dyDescent="0.2">
      <c r="A300" s="13" t="str">
        <f t="shared" si="327"/>
        <v>GAZAİNTEP BELEDİYESİ SPOR KULÜBÜGAZİANTEP TENİS İHTİSAS SPOR KULÜBÜ</v>
      </c>
      <c r="B300" s="128"/>
      <c r="C300" s="14"/>
      <c r="D300" s="15"/>
      <c r="E300" s="16"/>
      <c r="F300" s="17"/>
      <c r="G300" s="18"/>
      <c r="H300" s="18"/>
      <c r="I300" s="18"/>
      <c r="J300" s="18"/>
      <c r="K300" s="18"/>
      <c r="L300" s="18"/>
      <c r="M300" s="18"/>
      <c r="N300" s="18"/>
      <c r="O300" s="20"/>
      <c r="P300" s="31"/>
      <c r="Q300" s="22"/>
      <c r="R300" s="17"/>
      <c r="S300" s="23"/>
      <c r="T300" s="62" t="s">
        <v>121</v>
      </c>
      <c r="U300" s="25" t="str">
        <f>C296</f>
        <v>GAZAİNTEP BELEDİYESİ SPOR KULÜBÜ</v>
      </c>
      <c r="V300" s="26" t="str">
        <f>C297</f>
        <v>GAZİANTEP TENİS İHTİSAS SPOR KULÜBÜ</v>
      </c>
      <c r="W300" s="27">
        <f t="shared" si="331"/>
        <v>3</v>
      </c>
      <c r="X300" s="19">
        <f t="shared" si="332"/>
        <v>0</v>
      </c>
      <c r="Y300" s="148">
        <f>VLOOKUP(A300,'Kadın Bireysel'!$B$4:$T$3000,14,FALSE)</f>
        <v>36</v>
      </c>
      <c r="Z300" s="148">
        <f>VLOOKUP(A300,'Kadın Bireysel'!$B$4:$T$3000,15,FALSE)</f>
        <v>3</v>
      </c>
      <c r="AA300" s="148">
        <f>VLOOKUP(A300,'Kadın Bireysel'!$B$4:$T$3000,16,FALSE)</f>
        <v>6</v>
      </c>
      <c r="AB300" s="148">
        <f>VLOOKUP(A300,'Kadın Bireysel'!$B$4:$T$3000,17,FALSE)</f>
        <v>0</v>
      </c>
      <c r="AC300" s="148">
        <f>VLOOKUP(A300,'Kadın Bireysel'!$B$4:$T$3000,18,FALSE)</f>
        <v>3</v>
      </c>
      <c r="AD300" s="148">
        <f>VLOOKUP(A300,'Kadın Bireysel'!$B$4:$T$3000,19,FALSE)</f>
        <v>0</v>
      </c>
    </row>
    <row r="301" spans="1:36" ht="15.75" thickBot="1" x14ac:dyDescent="0.25">
      <c r="A301" s="13" t="str">
        <f t="shared" si="327"/>
        <v>BYEBYE</v>
      </c>
      <c r="B301" s="132"/>
      <c r="C301" s="63"/>
      <c r="D301" s="64"/>
      <c r="E301" s="65"/>
      <c r="F301" s="66"/>
      <c r="G301" s="67"/>
      <c r="H301" s="67"/>
      <c r="I301" s="67"/>
      <c r="J301" s="67"/>
      <c r="K301" s="67"/>
      <c r="L301" s="67"/>
      <c r="M301" s="67"/>
      <c r="N301" s="67"/>
      <c r="O301" s="68"/>
      <c r="P301" s="69"/>
      <c r="Q301" s="70"/>
      <c r="R301" s="66"/>
      <c r="S301" s="71"/>
      <c r="T301" s="72" t="s">
        <v>111</v>
      </c>
      <c r="U301" s="73" t="str">
        <f>C298</f>
        <v>BYE</v>
      </c>
      <c r="V301" s="74" t="str">
        <f>C299</f>
        <v>BYE</v>
      </c>
      <c r="W301" s="58">
        <f t="shared" si="331"/>
        <v>0</v>
      </c>
      <c r="X301" s="59">
        <f t="shared" si="332"/>
        <v>0</v>
      </c>
      <c r="Y301" s="148"/>
      <c r="Z301" s="148"/>
      <c r="AA301" s="148"/>
      <c r="AB301" s="148"/>
      <c r="AC301" s="148"/>
      <c r="AD301" s="148"/>
    </row>
    <row r="302" spans="1:36" ht="15" thickBot="1" x14ac:dyDescent="0.25">
      <c r="E302" s="13">
        <f>E301+E300+E299+E298+E297+E296+G301+G300+G299+G298+G297+G296+I301+I300+I299+I298+I297+I296+K301+K300+K299+K298+K297+K296+M301+M300+M299+M298+M297+M296</f>
        <v>6</v>
      </c>
      <c r="H302" s="13">
        <f>F301+F300+F299+F298+F297+F296+H301+H300+H299+H298+H297+H296+J301+J300+J299+J298+J297+J296+L301+L300+L299+L298+L297+L296+N301+N300+N299+N298+N297+N296</f>
        <v>6</v>
      </c>
      <c r="O302" s="13">
        <f>SUM(O296:O301)</f>
        <v>0</v>
      </c>
      <c r="Q302" s="13">
        <f>SUM(Q296:Q301)</f>
        <v>39</v>
      </c>
      <c r="R302" s="13">
        <f>SUM(R296:R301)</f>
        <v>39</v>
      </c>
      <c r="S302" s="13">
        <f>SUM(S296:S301)</f>
        <v>0</v>
      </c>
    </row>
    <row r="303" spans="1:36" ht="71.650000000000006" customHeight="1" x14ac:dyDescent="0.2">
      <c r="B303" s="76" t="s">
        <v>64</v>
      </c>
      <c r="C303" s="104" t="s">
        <v>242</v>
      </c>
      <c r="D303" s="105" t="s">
        <v>98</v>
      </c>
      <c r="E303" s="106" t="s">
        <v>99</v>
      </c>
      <c r="F303" s="107" t="s">
        <v>100</v>
      </c>
      <c r="G303" s="106" t="s">
        <v>99</v>
      </c>
      <c r="H303" s="107" t="s">
        <v>100</v>
      </c>
      <c r="I303" s="106" t="s">
        <v>99</v>
      </c>
      <c r="J303" s="107" t="s">
        <v>100</v>
      </c>
      <c r="K303" s="106" t="s">
        <v>99</v>
      </c>
      <c r="L303" s="107" t="s">
        <v>100</v>
      </c>
      <c r="M303" s="106" t="s">
        <v>99</v>
      </c>
      <c r="N303" s="108" t="s">
        <v>100</v>
      </c>
      <c r="O303" s="109" t="s">
        <v>101</v>
      </c>
      <c r="P303" s="110" t="s">
        <v>102</v>
      </c>
      <c r="Q303" s="106" t="s">
        <v>103</v>
      </c>
      <c r="R303" s="107" t="s">
        <v>104</v>
      </c>
      <c r="S303" s="111" t="s">
        <v>105</v>
      </c>
      <c r="T303" s="112" t="s">
        <v>106</v>
      </c>
      <c r="U303" s="394" t="s">
        <v>107</v>
      </c>
      <c r="V303" s="395"/>
      <c r="W303" s="396" t="s">
        <v>108</v>
      </c>
      <c r="X303" s="397"/>
      <c r="Y303" s="148"/>
    </row>
    <row r="304" spans="1:36" ht="15" x14ac:dyDescent="0.2">
      <c r="A304" s="13" t="str">
        <f t="shared" ref="A304:A318" si="338">U304&amp;V304</f>
        <v>YÜKSEKOVA AKADEMİ SPOR KULÜBÜBYE</v>
      </c>
      <c r="B304" s="128">
        <v>1</v>
      </c>
      <c r="C304" s="14" t="s">
        <v>96</v>
      </c>
      <c r="D304" s="15">
        <f t="shared" ref="D304:D309" si="339">SUM(AF304:AJ304)</f>
        <v>3</v>
      </c>
      <c r="E304" s="16">
        <f t="shared" ref="E304:E306" si="340">AA304</f>
        <v>0</v>
      </c>
      <c r="F304" s="17">
        <f t="shared" ref="F304:F306" si="341">AB304</f>
        <v>0</v>
      </c>
      <c r="G304" s="18">
        <f>AA307</f>
        <v>6</v>
      </c>
      <c r="H304" s="18">
        <f>AB307</f>
        <v>0</v>
      </c>
      <c r="I304" s="18">
        <f>AA310</f>
        <v>0</v>
      </c>
      <c r="J304" s="18">
        <f>AB310</f>
        <v>6</v>
      </c>
      <c r="K304" s="18">
        <f>AA313</f>
        <v>6</v>
      </c>
      <c r="L304" s="18">
        <f>AB313</f>
        <v>0</v>
      </c>
      <c r="M304" s="18">
        <f>AA316</f>
        <v>6</v>
      </c>
      <c r="N304" s="19">
        <f>AB316</f>
        <v>0</v>
      </c>
      <c r="O304" s="20">
        <f>E304+G304+I304-F304-H304-J304+K304-L304+M304-N304</f>
        <v>12</v>
      </c>
      <c r="P304" s="21"/>
      <c r="Q304" s="22">
        <f>Y304+Y307+Y310+Y313+Y316</f>
        <v>134</v>
      </c>
      <c r="R304" s="17">
        <f>Z304+Z307+Z310+Z313+Z316</f>
        <v>94</v>
      </c>
      <c r="S304" s="23">
        <f>Q304-R304</f>
        <v>40</v>
      </c>
      <c r="T304" s="24" t="s">
        <v>109</v>
      </c>
      <c r="U304" s="25" t="str">
        <f>C304</f>
        <v>YÜKSEKOVA AKADEMİ SPOR KULÜBÜ</v>
      </c>
      <c r="V304" s="26" t="str">
        <f>C309</f>
        <v>BYE</v>
      </c>
      <c r="W304" s="27">
        <f>AC304</f>
        <v>0</v>
      </c>
      <c r="X304" s="17">
        <f>AD304</f>
        <v>0</v>
      </c>
      <c r="Y304" s="148"/>
      <c r="AF304" s="147">
        <f t="shared" ref="AF304:AF309" si="342">IF(E304&gt;F304,1,0)</f>
        <v>0</v>
      </c>
      <c r="AG304" s="147">
        <f t="shared" ref="AG304:AG309" si="343">IF(G304&gt;H304,1,0)</f>
        <v>1</v>
      </c>
      <c r="AH304" s="147">
        <f t="shared" ref="AH304:AH309" si="344">IF(I304&gt;J304,1,0)</f>
        <v>0</v>
      </c>
      <c r="AI304" s="147">
        <f t="shared" ref="AI304:AI309" si="345">IF(K304&gt;L304,1,0)</f>
        <v>1</v>
      </c>
      <c r="AJ304" s="147">
        <f t="shared" ref="AJ304:AJ309" si="346">IF(M304&gt;N304,1,0)</f>
        <v>1</v>
      </c>
    </row>
    <row r="305" spans="1:36" ht="15" x14ac:dyDescent="0.2">
      <c r="A305" s="13" t="str">
        <f t="shared" si="338"/>
        <v>HAKKARİ AMATÖR GENÇLİK VE SPOR KULÜBÜATİK AKADEMİ GENÇLİK SPOR KULÜBÜ</v>
      </c>
      <c r="B305" s="128">
        <v>2</v>
      </c>
      <c r="C305" s="14" t="s">
        <v>25</v>
      </c>
      <c r="D305" s="15">
        <f t="shared" si="339"/>
        <v>2</v>
      </c>
      <c r="E305" s="16">
        <f t="shared" si="340"/>
        <v>6</v>
      </c>
      <c r="F305" s="17">
        <f t="shared" si="341"/>
        <v>0</v>
      </c>
      <c r="G305" s="18">
        <f>AA309</f>
        <v>6</v>
      </c>
      <c r="H305" s="18">
        <f>AB309</f>
        <v>0</v>
      </c>
      <c r="I305" s="18">
        <f>AB312</f>
        <v>0</v>
      </c>
      <c r="J305" s="18">
        <f>AA312</f>
        <v>0</v>
      </c>
      <c r="K305" s="18">
        <f>AB314</f>
        <v>0</v>
      </c>
      <c r="L305" s="18">
        <f>AA314</f>
        <v>6</v>
      </c>
      <c r="M305" s="18">
        <f>AB316</f>
        <v>0</v>
      </c>
      <c r="N305" s="19">
        <f>AA316</f>
        <v>6</v>
      </c>
      <c r="O305" s="20">
        <f t="shared" ref="O305:O309" si="347">E305+G305+I305-F305-H305-J305+K305-L305+M305-N305</f>
        <v>0</v>
      </c>
      <c r="P305" s="21"/>
      <c r="Q305" s="22">
        <f>Y305+Y309+Z312+Z314+Z316</f>
        <v>114</v>
      </c>
      <c r="R305" s="17">
        <f>Z305+Z309+Y312+Y314+Y316</f>
        <v>102</v>
      </c>
      <c r="S305" s="23">
        <f t="shared" ref="S305:S309" si="348">Q305-R305</f>
        <v>12</v>
      </c>
      <c r="T305" s="24" t="s">
        <v>110</v>
      </c>
      <c r="U305" s="25" t="str">
        <f>C305</f>
        <v>HAKKARİ AMATÖR GENÇLİK VE SPOR KULÜBÜ</v>
      </c>
      <c r="V305" s="26" t="str">
        <f>C308</f>
        <v>ATİK AKADEMİ GENÇLİK SPOR KULÜBÜ</v>
      </c>
      <c r="W305" s="27">
        <f t="shared" ref="W305:W318" si="349">AC305</f>
        <v>3</v>
      </c>
      <c r="X305" s="17">
        <f t="shared" ref="X305:X318" si="350">AD305</f>
        <v>0</v>
      </c>
      <c r="Y305" s="148">
        <f>VLOOKUP(A305,'Erkek Bireysel'!$B$4:$T$3001,14,FALSE)</f>
        <v>36</v>
      </c>
      <c r="Z305" s="148">
        <f>VLOOKUP(A305,'Erkek Bireysel'!$B$4:$T$3001,15,FALSE)</f>
        <v>8</v>
      </c>
      <c r="AA305" s="148">
        <f>VLOOKUP(A305,'Erkek Bireysel'!$B$4:$T$3001,16,FALSE)</f>
        <v>6</v>
      </c>
      <c r="AB305" s="148">
        <f>VLOOKUP(A305,'Erkek Bireysel'!$B$4:$T$3001,17,FALSE)</f>
        <v>0</v>
      </c>
      <c r="AC305" s="148">
        <f>VLOOKUP(A305,'Erkek Bireysel'!$B$4:$T$3001,18,FALSE)</f>
        <v>3</v>
      </c>
      <c r="AD305" s="148">
        <f>VLOOKUP(A305,'Erkek Bireysel'!$B$4:$T$3001,19,FALSE)</f>
        <v>0</v>
      </c>
      <c r="AF305" s="147">
        <f t="shared" si="342"/>
        <v>1</v>
      </c>
      <c r="AG305" s="147">
        <f t="shared" si="343"/>
        <v>1</v>
      </c>
      <c r="AH305" s="147">
        <f t="shared" si="344"/>
        <v>0</v>
      </c>
      <c r="AI305" s="147">
        <f t="shared" si="345"/>
        <v>0</v>
      </c>
      <c r="AJ305" s="147">
        <f t="shared" si="346"/>
        <v>0</v>
      </c>
    </row>
    <row r="306" spans="1:36" ht="15" x14ac:dyDescent="0.2">
      <c r="A306" s="13" t="str">
        <f t="shared" si="338"/>
        <v>EMEK SPOR KULÜBÜHAKKARİ TENİS SPOR KULÜBÜ</v>
      </c>
      <c r="B306" s="128">
        <v>3</v>
      </c>
      <c r="C306" s="14" t="s">
        <v>18</v>
      </c>
      <c r="D306" s="15">
        <f t="shared" si="339"/>
        <v>1</v>
      </c>
      <c r="E306" s="16">
        <f t="shared" si="340"/>
        <v>0</v>
      </c>
      <c r="F306" s="17">
        <f t="shared" si="341"/>
        <v>6</v>
      </c>
      <c r="G306" s="18">
        <f>AB309</f>
        <v>0</v>
      </c>
      <c r="H306" s="18">
        <f>AA309</f>
        <v>6</v>
      </c>
      <c r="I306" s="18">
        <f>AB311</f>
        <v>6</v>
      </c>
      <c r="J306" s="18">
        <f>AA311</f>
        <v>0</v>
      </c>
      <c r="K306" s="18">
        <f>AB313</f>
        <v>0</v>
      </c>
      <c r="L306" s="18">
        <f>AA313</f>
        <v>6</v>
      </c>
      <c r="M306" s="18">
        <f>AA317</f>
        <v>0</v>
      </c>
      <c r="N306" s="19">
        <f>AB317</f>
        <v>0</v>
      </c>
      <c r="O306" s="20">
        <f t="shared" si="347"/>
        <v>-12</v>
      </c>
      <c r="P306" s="21"/>
      <c r="Q306" s="22">
        <f>Y306+Z309+Z311+Z313+Y317</f>
        <v>89</v>
      </c>
      <c r="R306" s="17">
        <f>Z306+Y309+Y311+Y313+Z317</f>
        <v>126</v>
      </c>
      <c r="S306" s="23">
        <f t="shared" si="348"/>
        <v>-37</v>
      </c>
      <c r="T306" s="24" t="s">
        <v>111</v>
      </c>
      <c r="U306" s="25" t="str">
        <f>C306</f>
        <v>EMEK SPOR KULÜBÜ</v>
      </c>
      <c r="V306" s="26" t="str">
        <f>C307</f>
        <v>HAKKARİ TENİS SPOR KULÜBÜ</v>
      </c>
      <c r="W306" s="27">
        <f t="shared" si="349"/>
        <v>0</v>
      </c>
      <c r="X306" s="17">
        <f t="shared" si="350"/>
        <v>3</v>
      </c>
      <c r="Y306" s="148">
        <f>VLOOKUP(A306,'Erkek Bireysel'!$B$4:$T$3001,14,FALSE)</f>
        <v>15</v>
      </c>
      <c r="Z306" s="148">
        <f>VLOOKUP(A306,'Erkek Bireysel'!$B$4:$T$3001,15,FALSE)</f>
        <v>36</v>
      </c>
      <c r="AA306" s="148">
        <f>VLOOKUP(A306,'Erkek Bireysel'!$B$4:$T$3001,16,FALSE)</f>
        <v>0</v>
      </c>
      <c r="AB306" s="148">
        <f>VLOOKUP(A306,'Erkek Bireysel'!$B$4:$T$3001,17,FALSE)</f>
        <v>6</v>
      </c>
      <c r="AC306" s="148">
        <f>VLOOKUP(A306,'Erkek Bireysel'!$B$4:$T$3001,18,FALSE)</f>
        <v>0</v>
      </c>
      <c r="AD306" s="148">
        <f>VLOOKUP(A306,'Erkek Bireysel'!$B$4:$T$3001,19,FALSE)</f>
        <v>3</v>
      </c>
      <c r="AF306" s="147">
        <f t="shared" si="342"/>
        <v>0</v>
      </c>
      <c r="AG306" s="147">
        <f t="shared" si="343"/>
        <v>0</v>
      </c>
      <c r="AH306" s="147">
        <f t="shared" si="344"/>
        <v>1</v>
      </c>
      <c r="AI306" s="147">
        <f t="shared" si="345"/>
        <v>0</v>
      </c>
      <c r="AJ306" s="147">
        <f t="shared" si="346"/>
        <v>0</v>
      </c>
    </row>
    <row r="307" spans="1:36" ht="15" x14ac:dyDescent="0.2">
      <c r="A307" s="13" t="str">
        <f t="shared" si="338"/>
        <v>YÜKSEKOVA AKADEMİ SPOR KULÜBÜATİK AKADEMİ GENÇLİK SPOR KULÜBÜ</v>
      </c>
      <c r="B307" s="128">
        <v>4</v>
      </c>
      <c r="C307" s="14" t="s">
        <v>26</v>
      </c>
      <c r="D307" s="15">
        <f t="shared" si="339"/>
        <v>4</v>
      </c>
      <c r="E307" s="16">
        <f>AB306</f>
        <v>6</v>
      </c>
      <c r="F307" s="17">
        <f>AA306</f>
        <v>0</v>
      </c>
      <c r="G307" s="18">
        <f>AB308</f>
        <v>0</v>
      </c>
      <c r="H307" s="18">
        <f>AA308</f>
        <v>0</v>
      </c>
      <c r="I307" s="18">
        <f>AB310</f>
        <v>6</v>
      </c>
      <c r="J307" s="18">
        <f>AA310</f>
        <v>0</v>
      </c>
      <c r="K307" s="18">
        <f>AA314</f>
        <v>6</v>
      </c>
      <c r="L307" s="18">
        <f>AB314</f>
        <v>0</v>
      </c>
      <c r="M307" s="18">
        <f>AA318</f>
        <v>6</v>
      </c>
      <c r="N307" s="19">
        <f>AB318</f>
        <v>0</v>
      </c>
      <c r="O307" s="20">
        <f t="shared" si="347"/>
        <v>24</v>
      </c>
      <c r="P307" s="21"/>
      <c r="Q307" s="22">
        <f>Z306+Z308+Z310+Y314+Y318</f>
        <v>146</v>
      </c>
      <c r="R307" s="17">
        <f>Y306+Y308+Y310+Z314+Z318</f>
        <v>62</v>
      </c>
      <c r="S307" s="23">
        <f t="shared" si="348"/>
        <v>84</v>
      </c>
      <c r="T307" s="30" t="s">
        <v>112</v>
      </c>
      <c r="U307" s="25" t="str">
        <f>C304</f>
        <v>YÜKSEKOVA AKADEMİ SPOR KULÜBÜ</v>
      </c>
      <c r="V307" s="26" t="str">
        <f>C308</f>
        <v>ATİK AKADEMİ GENÇLİK SPOR KULÜBÜ</v>
      </c>
      <c r="W307" s="27">
        <f t="shared" si="349"/>
        <v>3</v>
      </c>
      <c r="X307" s="17">
        <f t="shared" si="350"/>
        <v>0</v>
      </c>
      <c r="Y307" s="148">
        <f>VLOOKUP(A307,'Erkek Bireysel'!$B$4:$T$3001,14,FALSE)</f>
        <v>37</v>
      </c>
      <c r="Z307" s="148">
        <f>VLOOKUP(A307,'Erkek Bireysel'!$B$4:$T$3001,15,FALSE)</f>
        <v>18</v>
      </c>
      <c r="AA307" s="148">
        <f>VLOOKUP(A307,'Erkek Bireysel'!$B$4:$T$3001,16,FALSE)</f>
        <v>6</v>
      </c>
      <c r="AB307" s="148">
        <f>VLOOKUP(A307,'Erkek Bireysel'!$B$4:$T$3001,17,FALSE)</f>
        <v>0</v>
      </c>
      <c r="AC307" s="148">
        <f>VLOOKUP(A307,'Erkek Bireysel'!$B$4:$T$3001,18,FALSE)</f>
        <v>3</v>
      </c>
      <c r="AD307" s="148">
        <f>VLOOKUP(A307,'Erkek Bireysel'!$B$4:$T$3001,19,FALSE)</f>
        <v>0</v>
      </c>
      <c r="AF307" s="147">
        <f t="shared" si="342"/>
        <v>1</v>
      </c>
      <c r="AG307" s="147">
        <f t="shared" si="343"/>
        <v>0</v>
      </c>
      <c r="AH307" s="147">
        <f t="shared" si="344"/>
        <v>1</v>
      </c>
      <c r="AI307" s="147">
        <f t="shared" si="345"/>
        <v>1</v>
      </c>
      <c r="AJ307" s="147">
        <f t="shared" si="346"/>
        <v>1</v>
      </c>
    </row>
    <row r="308" spans="1:36" ht="15" x14ac:dyDescent="0.2">
      <c r="A308" s="13" t="str">
        <f t="shared" si="338"/>
        <v>BYEHAKKARİ TENİS SPOR KULÜBÜ</v>
      </c>
      <c r="B308" s="128">
        <v>5</v>
      </c>
      <c r="C308" s="14" t="s">
        <v>200</v>
      </c>
      <c r="D308" s="15">
        <f t="shared" si="339"/>
        <v>0</v>
      </c>
      <c r="E308" s="16">
        <f>AB305</f>
        <v>0</v>
      </c>
      <c r="F308" s="17">
        <f>AA305</f>
        <v>6</v>
      </c>
      <c r="G308" s="18">
        <f>AB307</f>
        <v>0</v>
      </c>
      <c r="H308" s="18">
        <f>AA307</f>
        <v>6</v>
      </c>
      <c r="I308" s="18">
        <f>AA311</f>
        <v>0</v>
      </c>
      <c r="J308" s="18">
        <f>AB311</f>
        <v>6</v>
      </c>
      <c r="K308" s="18">
        <f>AA315</f>
        <v>0</v>
      </c>
      <c r="L308" s="18">
        <f>AB315</f>
        <v>0</v>
      </c>
      <c r="M308" s="18">
        <f>AB318</f>
        <v>0</v>
      </c>
      <c r="N308" s="19">
        <f>AA318</f>
        <v>6</v>
      </c>
      <c r="O308" s="20">
        <f t="shared" si="347"/>
        <v>-24</v>
      </c>
      <c r="P308" s="31"/>
      <c r="Q308" s="22">
        <f>Z305+Z307+Y311+Y315+Z318</f>
        <v>47</v>
      </c>
      <c r="R308" s="17">
        <f>Y305+Y307+Z311+Z315+Y318</f>
        <v>146</v>
      </c>
      <c r="S308" s="23">
        <f t="shared" si="348"/>
        <v>-99</v>
      </c>
      <c r="T308" s="30" t="s">
        <v>113</v>
      </c>
      <c r="U308" s="25" t="str">
        <f>C309</f>
        <v>BYE</v>
      </c>
      <c r="V308" s="26" t="str">
        <f>C307</f>
        <v>HAKKARİ TENİS SPOR KULÜBÜ</v>
      </c>
      <c r="W308" s="27">
        <f t="shared" si="349"/>
        <v>0</v>
      </c>
      <c r="X308" s="17">
        <f t="shared" si="350"/>
        <v>0</v>
      </c>
      <c r="Y308" s="148"/>
      <c r="AF308" s="147">
        <f t="shared" si="342"/>
        <v>0</v>
      </c>
      <c r="AG308" s="147">
        <f t="shared" si="343"/>
        <v>0</v>
      </c>
      <c r="AH308" s="147">
        <f t="shared" si="344"/>
        <v>0</v>
      </c>
      <c r="AI308" s="147">
        <f t="shared" si="345"/>
        <v>0</v>
      </c>
      <c r="AJ308" s="147">
        <f t="shared" si="346"/>
        <v>0</v>
      </c>
    </row>
    <row r="309" spans="1:36" ht="15" x14ac:dyDescent="0.2">
      <c r="A309" s="13" t="str">
        <f t="shared" si="338"/>
        <v>HAKKARİ AMATÖR GENÇLİK VE SPOR KULÜBÜEMEK SPOR KULÜBÜ</v>
      </c>
      <c r="B309" s="128">
        <v>6</v>
      </c>
      <c r="C309" s="14" t="s">
        <v>127</v>
      </c>
      <c r="D309" s="15">
        <f t="shared" si="339"/>
        <v>0</v>
      </c>
      <c r="E309" s="32">
        <f>AB304</f>
        <v>0</v>
      </c>
      <c r="F309" s="33">
        <f>AA304</f>
        <v>0</v>
      </c>
      <c r="G309" s="34">
        <f>AA308</f>
        <v>0</v>
      </c>
      <c r="H309" s="34">
        <f>AB308</f>
        <v>0</v>
      </c>
      <c r="I309" s="34">
        <f>AA312</f>
        <v>0</v>
      </c>
      <c r="J309" s="34">
        <f>AB312</f>
        <v>0</v>
      </c>
      <c r="K309" s="34">
        <f>AB315</f>
        <v>0</v>
      </c>
      <c r="L309" s="34">
        <f>AA315</f>
        <v>0</v>
      </c>
      <c r="M309" s="34">
        <f>AB317</f>
        <v>0</v>
      </c>
      <c r="N309" s="35">
        <f>AA317</f>
        <v>0</v>
      </c>
      <c r="O309" s="20">
        <f t="shared" si="347"/>
        <v>0</v>
      </c>
      <c r="P309" s="31"/>
      <c r="Q309" s="36">
        <f>Z304+Y308+Y312+Z315+Z317</f>
        <v>0</v>
      </c>
      <c r="R309" s="33">
        <f>Y304+Z308+Z312+Y315+Y317</f>
        <v>0</v>
      </c>
      <c r="S309" s="23">
        <f t="shared" si="348"/>
        <v>0</v>
      </c>
      <c r="T309" s="37" t="s">
        <v>114</v>
      </c>
      <c r="U309" s="38" t="str">
        <f>C305</f>
        <v>HAKKARİ AMATÖR GENÇLİK VE SPOR KULÜBÜ</v>
      </c>
      <c r="V309" s="26" t="str">
        <f>C306</f>
        <v>EMEK SPOR KULÜBÜ</v>
      </c>
      <c r="W309" s="27">
        <f t="shared" si="349"/>
        <v>3</v>
      </c>
      <c r="X309" s="17">
        <f t="shared" si="350"/>
        <v>0</v>
      </c>
      <c r="Y309" s="148">
        <f>VLOOKUP(A309,'Erkek Bireysel'!$B$4:$T$3001,14,FALSE)</f>
        <v>38</v>
      </c>
      <c r="Z309" s="148">
        <f>VLOOKUP(A309,'Erkek Bireysel'!$B$4:$T$3001,15,FALSE)</f>
        <v>19</v>
      </c>
      <c r="AA309" s="148">
        <f>VLOOKUP(A309,'Erkek Bireysel'!$B$4:$T$3001,16,FALSE)</f>
        <v>6</v>
      </c>
      <c r="AB309" s="148">
        <f>VLOOKUP(A309,'Erkek Bireysel'!$B$4:$T$3001,17,FALSE)</f>
        <v>0</v>
      </c>
      <c r="AC309" s="148">
        <f>VLOOKUP(A309,'Erkek Bireysel'!$B$4:$T$3001,18,FALSE)</f>
        <v>3</v>
      </c>
      <c r="AD309" s="148">
        <f>VLOOKUP(A309,'Erkek Bireysel'!$B$4:$T$3001,19,FALSE)</f>
        <v>0</v>
      </c>
      <c r="AF309" s="147">
        <f t="shared" si="342"/>
        <v>0</v>
      </c>
      <c r="AG309" s="147">
        <f t="shared" si="343"/>
        <v>0</v>
      </c>
      <c r="AH309" s="147">
        <f t="shared" si="344"/>
        <v>0</v>
      </c>
      <c r="AI309" s="147">
        <f t="shared" si="345"/>
        <v>0</v>
      </c>
      <c r="AJ309" s="147">
        <f t="shared" si="346"/>
        <v>0</v>
      </c>
    </row>
    <row r="310" spans="1:36" ht="15" x14ac:dyDescent="0.2">
      <c r="A310" s="13" t="str">
        <f t="shared" si="338"/>
        <v>YÜKSEKOVA AKADEMİ SPOR KULÜBÜHAKKARİ TENİS SPOR KULÜBÜ</v>
      </c>
      <c r="B310" s="129"/>
      <c r="C310" s="39"/>
      <c r="D310" s="40"/>
      <c r="E310" s="16"/>
      <c r="F310" s="41"/>
      <c r="G310" s="18"/>
      <c r="H310" s="18"/>
      <c r="I310" s="18"/>
      <c r="J310" s="18"/>
      <c r="K310" s="18"/>
      <c r="L310" s="18"/>
      <c r="M310" s="18"/>
      <c r="N310" s="19"/>
      <c r="O310" s="20"/>
      <c r="P310" s="42"/>
      <c r="Q310" s="43"/>
      <c r="R310" s="41"/>
      <c r="S310" s="44"/>
      <c r="T310" s="45" t="s">
        <v>115</v>
      </c>
      <c r="U310" s="46" t="str">
        <f>C304</f>
        <v>YÜKSEKOVA AKADEMİ SPOR KULÜBÜ</v>
      </c>
      <c r="V310" s="47" t="str">
        <f>C307</f>
        <v>HAKKARİ TENİS SPOR KULÜBÜ</v>
      </c>
      <c r="W310" s="27">
        <f t="shared" si="349"/>
        <v>0</v>
      </c>
      <c r="X310" s="17">
        <f t="shared" si="350"/>
        <v>3</v>
      </c>
      <c r="Y310" s="148">
        <f>VLOOKUP(A310,'Erkek Bireysel'!$B$4:$T$3001,14,FALSE)</f>
        <v>22</v>
      </c>
      <c r="Z310" s="148">
        <f>VLOOKUP(A310,'Erkek Bireysel'!$B$4:$T$3001,15,FALSE)</f>
        <v>37</v>
      </c>
      <c r="AA310" s="148">
        <f>VLOOKUP(A310,'Erkek Bireysel'!$B$4:$T$3001,16,FALSE)</f>
        <v>0</v>
      </c>
      <c r="AB310" s="148">
        <f>VLOOKUP(A310,'Erkek Bireysel'!$B$4:$T$3001,17,FALSE)</f>
        <v>6</v>
      </c>
      <c r="AC310" s="148">
        <f>VLOOKUP(A310,'Erkek Bireysel'!$B$4:$T$3001,18,FALSE)</f>
        <v>0</v>
      </c>
      <c r="AD310" s="148">
        <f>VLOOKUP(A310,'Erkek Bireysel'!$B$4:$T$3001,19,FALSE)</f>
        <v>3</v>
      </c>
    </row>
    <row r="311" spans="1:36" ht="15" x14ac:dyDescent="0.2">
      <c r="A311" s="13" t="str">
        <f t="shared" si="338"/>
        <v>ATİK AKADEMİ GENÇLİK SPOR KULÜBÜEMEK SPOR KULÜBÜ</v>
      </c>
      <c r="B311" s="128"/>
      <c r="C311" s="14"/>
      <c r="D311" s="15"/>
      <c r="E311" s="16"/>
      <c r="F311" s="17"/>
      <c r="G311" s="18"/>
      <c r="H311" s="18"/>
      <c r="I311" s="18"/>
      <c r="J311" s="18"/>
      <c r="K311" s="18"/>
      <c r="L311" s="18"/>
      <c r="M311" s="18"/>
      <c r="N311" s="19"/>
      <c r="O311" s="20"/>
      <c r="P311" s="21"/>
      <c r="Q311" s="22"/>
      <c r="R311" s="17"/>
      <c r="S311" s="23"/>
      <c r="T311" s="45" t="s">
        <v>116</v>
      </c>
      <c r="U311" s="25" t="str">
        <f>C308</f>
        <v>ATİK AKADEMİ GENÇLİK SPOR KULÜBÜ</v>
      </c>
      <c r="V311" s="26" t="str">
        <f>C306</f>
        <v>EMEK SPOR KULÜBÜ</v>
      </c>
      <c r="W311" s="27">
        <f t="shared" si="349"/>
        <v>0</v>
      </c>
      <c r="X311" s="17">
        <f t="shared" si="350"/>
        <v>3</v>
      </c>
      <c r="Y311" s="148">
        <f>VLOOKUP(A311,'Erkek Bireysel'!$B$4:$T$3001,14,FALSE)</f>
        <v>15</v>
      </c>
      <c r="Z311" s="148">
        <f>VLOOKUP(A311,'Erkek Bireysel'!$B$4:$T$3001,15,FALSE)</f>
        <v>37</v>
      </c>
      <c r="AA311" s="148">
        <f>VLOOKUP(A311,'Erkek Bireysel'!$B$4:$T$3001,16,FALSE)</f>
        <v>0</v>
      </c>
      <c r="AB311" s="148">
        <f>VLOOKUP(A311,'Erkek Bireysel'!$B$4:$T$3001,17,FALSE)</f>
        <v>6</v>
      </c>
      <c r="AC311" s="148">
        <f>VLOOKUP(A311,'Erkek Bireysel'!$B$4:$T$3001,18,FALSE)</f>
        <v>0</v>
      </c>
      <c r="AD311" s="148">
        <f>VLOOKUP(A311,'Erkek Bireysel'!$B$4:$T$3001,19,FALSE)</f>
        <v>3</v>
      </c>
    </row>
    <row r="312" spans="1:36" ht="15" x14ac:dyDescent="0.2">
      <c r="A312" s="13" t="str">
        <f t="shared" si="338"/>
        <v>BYEHAKKARİ AMATÖR GENÇLİK VE SPOR KULÜBÜ</v>
      </c>
      <c r="B312" s="128"/>
      <c r="C312" s="14"/>
      <c r="D312" s="15"/>
      <c r="E312" s="16"/>
      <c r="F312" s="17"/>
      <c r="G312" s="18"/>
      <c r="H312" s="18"/>
      <c r="I312" s="18"/>
      <c r="J312" s="18"/>
      <c r="K312" s="18"/>
      <c r="L312" s="18"/>
      <c r="M312" s="18"/>
      <c r="N312" s="19"/>
      <c r="O312" s="20"/>
      <c r="P312" s="31"/>
      <c r="Q312" s="22"/>
      <c r="R312" s="17"/>
      <c r="S312" s="23"/>
      <c r="T312" s="45" t="s">
        <v>117</v>
      </c>
      <c r="U312" s="25" t="str">
        <f>C309</f>
        <v>BYE</v>
      </c>
      <c r="V312" s="26" t="str">
        <f>C305</f>
        <v>HAKKARİ AMATÖR GENÇLİK VE SPOR KULÜBÜ</v>
      </c>
      <c r="W312" s="27">
        <f t="shared" si="349"/>
        <v>0</v>
      </c>
      <c r="X312" s="17">
        <f t="shared" si="350"/>
        <v>0</v>
      </c>
      <c r="Y312" s="148"/>
      <c r="Z312" s="148"/>
      <c r="AA312" s="148"/>
      <c r="AB312" s="148"/>
      <c r="AC312" s="148"/>
      <c r="AD312" s="148"/>
    </row>
    <row r="313" spans="1:36" ht="15" x14ac:dyDescent="0.2">
      <c r="A313" s="13" t="str">
        <f t="shared" si="338"/>
        <v>YÜKSEKOVA AKADEMİ SPOR KULÜBÜEMEK SPOR KULÜBÜ</v>
      </c>
      <c r="B313" s="128"/>
      <c r="C313" s="14"/>
      <c r="D313" s="15"/>
      <c r="E313" s="16"/>
      <c r="F313" s="17"/>
      <c r="G313" s="18"/>
      <c r="H313" s="18"/>
      <c r="I313" s="18"/>
      <c r="J313" s="18"/>
      <c r="K313" s="18"/>
      <c r="L313" s="18"/>
      <c r="M313" s="18"/>
      <c r="N313" s="19"/>
      <c r="O313" s="20"/>
      <c r="P313" s="31"/>
      <c r="Q313" s="22"/>
      <c r="R313" s="17"/>
      <c r="S313" s="23"/>
      <c r="T313" s="48" t="s">
        <v>118</v>
      </c>
      <c r="U313" s="25" t="str">
        <f>C304</f>
        <v>YÜKSEKOVA AKADEMİ SPOR KULÜBÜ</v>
      </c>
      <c r="V313" s="26" t="str">
        <f>C306</f>
        <v>EMEK SPOR KULÜBÜ</v>
      </c>
      <c r="W313" s="27">
        <f t="shared" si="349"/>
        <v>3</v>
      </c>
      <c r="X313" s="17">
        <f t="shared" si="350"/>
        <v>0</v>
      </c>
      <c r="Y313" s="148">
        <f>VLOOKUP(A313,'Erkek Bireysel'!$B$4:$T$3001,14,FALSE)</f>
        <v>37</v>
      </c>
      <c r="Z313" s="148">
        <f>VLOOKUP(A313,'Erkek Bireysel'!$B$4:$T$3001,15,FALSE)</f>
        <v>18</v>
      </c>
      <c r="AA313" s="148">
        <f>VLOOKUP(A313,'Erkek Bireysel'!$B$4:$T$3001,16,FALSE)</f>
        <v>6</v>
      </c>
      <c r="AB313" s="148">
        <f>VLOOKUP(A313,'Erkek Bireysel'!$B$4:$T$3001,17,FALSE)</f>
        <v>0</v>
      </c>
      <c r="AC313" s="148">
        <f>VLOOKUP(A313,'Erkek Bireysel'!$B$4:$T$3001,18,FALSE)</f>
        <v>3</v>
      </c>
      <c r="AD313" s="148">
        <f>VLOOKUP(A313,'Erkek Bireysel'!$B$4:$T$3001,19,FALSE)</f>
        <v>0</v>
      </c>
    </row>
    <row r="314" spans="1:36" ht="15" x14ac:dyDescent="0.2">
      <c r="A314" s="13" t="str">
        <f t="shared" si="338"/>
        <v>HAKKARİ TENİS SPOR KULÜBÜHAKKARİ AMATÖR GENÇLİK VE SPOR KULÜBÜ</v>
      </c>
      <c r="B314" s="129"/>
      <c r="C314" s="39"/>
      <c r="D314" s="40"/>
      <c r="E314" s="49"/>
      <c r="F314" s="50"/>
      <c r="G314" s="51"/>
      <c r="H314" s="51"/>
      <c r="I314" s="51"/>
      <c r="J314" s="51"/>
      <c r="K314" s="51"/>
      <c r="L314" s="51"/>
      <c r="M314" s="51"/>
      <c r="N314" s="52"/>
      <c r="O314" s="53"/>
      <c r="P314" s="42"/>
      <c r="Q314" s="54"/>
      <c r="R314" s="50"/>
      <c r="S314" s="44"/>
      <c r="T314" s="55" t="s">
        <v>119</v>
      </c>
      <c r="U314" s="56" t="str">
        <f>C307</f>
        <v>HAKKARİ TENİS SPOR KULÜBÜ</v>
      </c>
      <c r="V314" s="47" t="str">
        <f>C305</f>
        <v>HAKKARİ AMATÖR GENÇLİK VE SPOR KULÜBÜ</v>
      </c>
      <c r="W314" s="27">
        <f t="shared" si="349"/>
        <v>3</v>
      </c>
      <c r="X314" s="17">
        <f t="shared" si="350"/>
        <v>0</v>
      </c>
      <c r="Y314" s="148">
        <f>VLOOKUP(A314,'Erkek Bireysel'!$B$4:$T$3001,14,FALSE)</f>
        <v>37</v>
      </c>
      <c r="Z314" s="148">
        <f>VLOOKUP(A314,'Erkek Bireysel'!$B$4:$T$3001,15,FALSE)</f>
        <v>19</v>
      </c>
      <c r="AA314" s="148">
        <f>VLOOKUP(A314,'Erkek Bireysel'!$B$4:$T$3001,16,FALSE)</f>
        <v>6</v>
      </c>
      <c r="AB314" s="148">
        <f>VLOOKUP(A314,'Erkek Bireysel'!$B$4:$T$3001,17,FALSE)</f>
        <v>0</v>
      </c>
      <c r="AC314" s="148">
        <f>VLOOKUP(A314,'Erkek Bireysel'!$B$4:$T$3001,18,FALSE)</f>
        <v>3</v>
      </c>
      <c r="AD314" s="148">
        <f>VLOOKUP(A314,'Erkek Bireysel'!$B$4:$T$3001,19,FALSE)</f>
        <v>0</v>
      </c>
    </row>
    <row r="315" spans="1:36" ht="15" x14ac:dyDescent="0.2">
      <c r="A315" s="13" t="str">
        <f t="shared" si="338"/>
        <v>ATİK AKADEMİ GENÇLİK SPOR KULÜBÜBYE</v>
      </c>
      <c r="B315" s="128"/>
      <c r="C315" s="14"/>
      <c r="D315" s="15"/>
      <c r="E315" s="16"/>
      <c r="F315" s="17"/>
      <c r="G315" s="18"/>
      <c r="H315" s="18"/>
      <c r="I315" s="18"/>
      <c r="J315" s="18"/>
      <c r="K315" s="18"/>
      <c r="L315" s="18"/>
      <c r="M315" s="18"/>
      <c r="N315" s="19"/>
      <c r="O315" s="20"/>
      <c r="P315" s="21"/>
      <c r="Q315" s="22"/>
      <c r="R315" s="17"/>
      <c r="S315" s="23"/>
      <c r="T315" s="48" t="s">
        <v>120</v>
      </c>
      <c r="U315" s="25" t="str">
        <f>C308</f>
        <v>ATİK AKADEMİ GENÇLİK SPOR KULÜBÜ</v>
      </c>
      <c r="V315" s="26" t="str">
        <f>C309</f>
        <v>BYE</v>
      </c>
      <c r="W315" s="27">
        <f t="shared" si="349"/>
        <v>0</v>
      </c>
      <c r="X315" s="17">
        <f t="shared" si="350"/>
        <v>0</v>
      </c>
      <c r="Y315" s="148"/>
      <c r="Z315" s="148"/>
      <c r="AA315" s="148"/>
      <c r="AB315" s="148"/>
      <c r="AC315" s="148"/>
      <c r="AD315" s="148"/>
    </row>
    <row r="316" spans="1:36" ht="15" x14ac:dyDescent="0.2">
      <c r="A316" s="13" t="str">
        <f t="shared" si="338"/>
        <v>YÜKSEKOVA AKADEMİ SPOR KULÜBÜHAKKARİ AMATÖR GENÇLİK VE SPOR KULÜBÜ</v>
      </c>
      <c r="B316" s="128"/>
      <c r="C316" s="14"/>
      <c r="D316" s="15"/>
      <c r="E316" s="16"/>
      <c r="F316" s="17"/>
      <c r="G316" s="18"/>
      <c r="H316" s="18"/>
      <c r="I316" s="18"/>
      <c r="J316" s="18"/>
      <c r="K316" s="18"/>
      <c r="L316" s="18"/>
      <c r="M316" s="18"/>
      <c r="N316" s="19"/>
      <c r="O316" s="20"/>
      <c r="P316" s="31"/>
      <c r="Q316" s="22"/>
      <c r="R316" s="17"/>
      <c r="S316" s="23"/>
      <c r="T316" s="57" t="s">
        <v>121</v>
      </c>
      <c r="U316" s="25" t="str">
        <f>C304</f>
        <v>YÜKSEKOVA AKADEMİ SPOR KULÜBÜ</v>
      </c>
      <c r="V316" s="26" t="str">
        <f>C305</f>
        <v>HAKKARİ AMATÖR GENÇLİK VE SPOR KULÜBÜ</v>
      </c>
      <c r="W316" s="27">
        <f t="shared" si="349"/>
        <v>3</v>
      </c>
      <c r="X316" s="17">
        <f t="shared" si="350"/>
        <v>0</v>
      </c>
      <c r="Y316" s="148">
        <f>VLOOKUP(A316,'Erkek Bireysel'!$B$4:$T$3001,14,FALSE)</f>
        <v>38</v>
      </c>
      <c r="Z316" s="148">
        <f>VLOOKUP(A316,'Erkek Bireysel'!$B$4:$T$3001,15,FALSE)</f>
        <v>21</v>
      </c>
      <c r="AA316" s="148">
        <f>VLOOKUP(A316,'Erkek Bireysel'!$B$4:$T$3001,16,FALSE)</f>
        <v>6</v>
      </c>
      <c r="AB316" s="148">
        <f>VLOOKUP(A316,'Erkek Bireysel'!$B$4:$T$3001,17,FALSE)</f>
        <v>0</v>
      </c>
      <c r="AC316" s="148">
        <f>VLOOKUP(A316,'Erkek Bireysel'!$B$4:$T$3001,18,FALSE)</f>
        <v>3</v>
      </c>
      <c r="AD316" s="148">
        <f>VLOOKUP(A316,'Erkek Bireysel'!$B$4:$T$3001,19,FALSE)</f>
        <v>0</v>
      </c>
    </row>
    <row r="317" spans="1:36" ht="15.75" thickBot="1" x14ac:dyDescent="0.25">
      <c r="A317" s="13" t="str">
        <f t="shared" si="338"/>
        <v>EMEK SPOR KULÜBÜBYE</v>
      </c>
      <c r="B317" s="130"/>
      <c r="C317" s="14"/>
      <c r="D317" s="15"/>
      <c r="E317" s="16"/>
      <c r="F317" s="17"/>
      <c r="G317" s="18"/>
      <c r="H317" s="18"/>
      <c r="I317" s="18"/>
      <c r="J317" s="18"/>
      <c r="K317" s="18"/>
      <c r="L317" s="18"/>
      <c r="M317" s="18"/>
      <c r="N317" s="19"/>
      <c r="O317" s="20"/>
      <c r="P317" s="31"/>
      <c r="Q317" s="22"/>
      <c r="R317" s="17"/>
      <c r="S317" s="23"/>
      <c r="T317" s="57" t="s">
        <v>122</v>
      </c>
      <c r="U317" s="25" t="str">
        <f>C306</f>
        <v>EMEK SPOR KULÜBÜ</v>
      </c>
      <c r="V317" s="26" t="str">
        <f>C309</f>
        <v>BYE</v>
      </c>
      <c r="W317" s="27">
        <f t="shared" si="349"/>
        <v>0</v>
      </c>
      <c r="X317" s="17">
        <f t="shared" si="350"/>
        <v>0</v>
      </c>
      <c r="Y317" s="148"/>
      <c r="Z317" s="148"/>
      <c r="AA317" s="148"/>
      <c r="AB317" s="148"/>
      <c r="AC317" s="148"/>
      <c r="AD317" s="148"/>
    </row>
    <row r="318" spans="1:36" ht="15.75" thickBot="1" x14ac:dyDescent="0.25">
      <c r="A318" s="13" t="str">
        <f t="shared" si="338"/>
        <v>HAKKARİ TENİS SPOR KULÜBÜATİK AKADEMİ GENÇLİK SPOR KULÜBÜ</v>
      </c>
      <c r="B318" s="132"/>
      <c r="C318" s="113"/>
      <c r="D318" s="114"/>
      <c r="E318" s="115"/>
      <c r="F318" s="116"/>
      <c r="G318" s="117"/>
      <c r="H318" s="117"/>
      <c r="I318" s="117"/>
      <c r="J318" s="117"/>
      <c r="K318" s="117"/>
      <c r="L318" s="117"/>
      <c r="M318" s="117"/>
      <c r="N318" s="118"/>
      <c r="O318" s="119"/>
      <c r="P318" s="120"/>
      <c r="Q318" s="121"/>
      <c r="R318" s="116"/>
      <c r="S318" s="122"/>
      <c r="T318" s="123" t="s">
        <v>123</v>
      </c>
      <c r="U318" s="124" t="str">
        <f>C307</f>
        <v>HAKKARİ TENİS SPOR KULÜBÜ</v>
      </c>
      <c r="V318" s="125" t="str">
        <f>C308</f>
        <v>ATİK AKADEMİ GENÇLİK SPOR KULÜBÜ</v>
      </c>
      <c r="W318" s="126">
        <f t="shared" si="349"/>
        <v>3</v>
      </c>
      <c r="X318" s="127">
        <f t="shared" si="350"/>
        <v>0</v>
      </c>
      <c r="Y318" s="148">
        <f>VLOOKUP(A318,'Erkek Bireysel'!$B$4:$T$3001,14,FALSE)</f>
        <v>36</v>
      </c>
      <c r="Z318" s="148">
        <f>VLOOKUP(A318,'Erkek Bireysel'!$B$4:$T$3001,15,FALSE)</f>
        <v>6</v>
      </c>
      <c r="AA318" s="148">
        <f>VLOOKUP(A318,'Erkek Bireysel'!$B$4:$T$3001,16,FALSE)</f>
        <v>6</v>
      </c>
      <c r="AB318" s="148">
        <f>VLOOKUP(A318,'Erkek Bireysel'!$B$4:$T$3001,17,FALSE)</f>
        <v>0</v>
      </c>
      <c r="AC318" s="148">
        <f>VLOOKUP(A318,'Erkek Bireysel'!$B$4:$T$3001,18,FALSE)</f>
        <v>3</v>
      </c>
      <c r="AD318" s="148">
        <f>VLOOKUP(A318,'Erkek Bireysel'!$B$4:$T$3001,19,FALSE)</f>
        <v>0</v>
      </c>
    </row>
    <row r="319" spans="1:36" ht="15" thickBot="1" x14ac:dyDescent="0.25">
      <c r="Y319" s="148"/>
    </row>
    <row r="320" spans="1:36" ht="71.650000000000006" customHeight="1" x14ac:dyDescent="0.2">
      <c r="B320" s="76" t="s">
        <v>64</v>
      </c>
      <c r="C320" s="104" t="s">
        <v>249</v>
      </c>
      <c r="D320" s="105" t="s">
        <v>98</v>
      </c>
      <c r="E320" s="106" t="s">
        <v>99</v>
      </c>
      <c r="F320" s="107" t="s">
        <v>100</v>
      </c>
      <c r="G320" s="106" t="s">
        <v>99</v>
      </c>
      <c r="H320" s="107" t="s">
        <v>100</v>
      </c>
      <c r="I320" s="106" t="s">
        <v>99</v>
      </c>
      <c r="J320" s="107" t="s">
        <v>100</v>
      </c>
      <c r="K320" s="106" t="s">
        <v>99</v>
      </c>
      <c r="L320" s="107" t="s">
        <v>100</v>
      </c>
      <c r="M320" s="106" t="s">
        <v>99</v>
      </c>
      <c r="N320" s="108" t="s">
        <v>100</v>
      </c>
      <c r="O320" s="109" t="s">
        <v>101</v>
      </c>
      <c r="P320" s="110" t="s">
        <v>102</v>
      </c>
      <c r="Q320" s="106" t="s">
        <v>103</v>
      </c>
      <c r="R320" s="107" t="s">
        <v>104</v>
      </c>
      <c r="S320" s="111" t="s">
        <v>105</v>
      </c>
      <c r="T320" s="112" t="s">
        <v>106</v>
      </c>
      <c r="U320" s="394" t="s">
        <v>107</v>
      </c>
      <c r="V320" s="395"/>
      <c r="W320" s="396" t="s">
        <v>108</v>
      </c>
      <c r="X320" s="397"/>
      <c r="Y320" s="148"/>
    </row>
    <row r="321" spans="1:36" ht="15" x14ac:dyDescent="0.2">
      <c r="A321" s="13" t="str">
        <f t="shared" ref="A321:A335" si="351">U321&amp;V321</f>
        <v>EMEK SPOR KULÜBÜBYE</v>
      </c>
      <c r="B321" s="128">
        <v>1</v>
      </c>
      <c r="C321" s="14" t="s">
        <v>18</v>
      </c>
      <c r="D321" s="15">
        <f t="shared" ref="D321:D326" si="352">SUM(AF321:AJ321)</f>
        <v>4</v>
      </c>
      <c r="E321" s="16">
        <f t="shared" ref="E321:E323" si="353">AA321</f>
        <v>0</v>
      </c>
      <c r="F321" s="17">
        <f t="shared" ref="F321:F323" si="354">AB321</f>
        <v>0</v>
      </c>
      <c r="G321" s="18">
        <f>AA324</f>
        <v>6</v>
      </c>
      <c r="H321" s="18">
        <f>AB324</f>
        <v>0</v>
      </c>
      <c r="I321" s="18">
        <f>AA327</f>
        <v>6</v>
      </c>
      <c r="J321" s="18">
        <f>AB327</f>
        <v>0</v>
      </c>
      <c r="K321" s="18">
        <f>AA330</f>
        <v>6</v>
      </c>
      <c r="L321" s="18">
        <f>AB330</f>
        <v>0</v>
      </c>
      <c r="M321" s="18">
        <f>AA333</f>
        <v>6</v>
      </c>
      <c r="N321" s="19">
        <f>AB333</f>
        <v>0</v>
      </c>
      <c r="O321" s="20">
        <f>E321+G321+I321-F321-H321-J321+K321-L321+M321-N321</f>
        <v>24</v>
      </c>
      <c r="P321" s="21"/>
      <c r="Q321" s="22">
        <f>Y321+Y324+Y327+Y330+Y333</f>
        <v>145</v>
      </c>
      <c r="R321" s="17">
        <f>Z321+Z324+Z327+Z330+Z333</f>
        <v>44</v>
      </c>
      <c r="S321" s="23">
        <f>Q321-R321</f>
        <v>101</v>
      </c>
      <c r="T321" s="24" t="s">
        <v>109</v>
      </c>
      <c r="U321" s="25" t="str">
        <f>C321</f>
        <v>EMEK SPOR KULÜBÜ</v>
      </c>
      <c r="V321" s="26" t="str">
        <f>C326</f>
        <v>BYE</v>
      </c>
      <c r="W321" s="27">
        <f>AC321</f>
        <v>0</v>
      </c>
      <c r="X321" s="17">
        <f>AD321</f>
        <v>0</v>
      </c>
      <c r="Y321" s="148"/>
      <c r="AF321" s="147">
        <f t="shared" ref="AF321:AF326" si="355">IF(E321&gt;F321,1,0)</f>
        <v>0</v>
      </c>
      <c r="AG321" s="147">
        <f t="shared" ref="AG321:AG326" si="356">IF(G321&gt;H321,1,0)</f>
        <v>1</v>
      </c>
      <c r="AH321" s="147">
        <f t="shared" ref="AH321:AH326" si="357">IF(I321&gt;J321,1,0)</f>
        <v>1</v>
      </c>
      <c r="AI321" s="147">
        <f t="shared" ref="AI321:AI326" si="358">IF(K321&gt;L321,1,0)</f>
        <v>1</v>
      </c>
      <c r="AJ321" s="147">
        <f t="shared" ref="AJ321:AJ326" si="359">IF(M321&gt;N321,1,0)</f>
        <v>1</v>
      </c>
    </row>
    <row r="322" spans="1:36" ht="15" x14ac:dyDescent="0.2">
      <c r="A322" s="13" t="str">
        <f t="shared" si="351"/>
        <v>HAKKARİ TENİS SPOR KULÜBÜYÜKSEKOVA AKADEMİ SPOR KULÜBÜ</v>
      </c>
      <c r="B322" s="128">
        <v>2</v>
      </c>
      <c r="C322" s="14" t="s">
        <v>26</v>
      </c>
      <c r="D322" s="15">
        <f t="shared" si="352"/>
        <v>3</v>
      </c>
      <c r="E322" s="16">
        <f t="shared" si="353"/>
        <v>6</v>
      </c>
      <c r="F322" s="17">
        <f t="shared" si="354"/>
        <v>0</v>
      </c>
      <c r="G322" s="18">
        <f>AA326</f>
        <v>6</v>
      </c>
      <c r="H322" s="18">
        <f>AB326</f>
        <v>0</v>
      </c>
      <c r="I322" s="18">
        <f>AB329</f>
        <v>0</v>
      </c>
      <c r="J322" s="18">
        <f>AA329</f>
        <v>0</v>
      </c>
      <c r="K322" s="18">
        <f>AB331</f>
        <v>6</v>
      </c>
      <c r="L322" s="18">
        <f>AA331</f>
        <v>0</v>
      </c>
      <c r="M322" s="18">
        <f>AB333</f>
        <v>0</v>
      </c>
      <c r="N322" s="19">
        <f>AA333</f>
        <v>6</v>
      </c>
      <c r="O322" s="20">
        <f t="shared" ref="O322:O326" si="360">E322+G322+I322-F322-H322-J322+K322-L322+M322-N322</f>
        <v>12</v>
      </c>
      <c r="P322" s="21"/>
      <c r="Q322" s="22">
        <f>Y322+Y326+Z329+Z331+Z333</f>
        <v>125</v>
      </c>
      <c r="R322" s="17">
        <f>Z322+Z326+Y329+Y331+Y333</f>
        <v>90</v>
      </c>
      <c r="S322" s="23">
        <f t="shared" ref="S322:S326" si="361">Q322-R322</f>
        <v>35</v>
      </c>
      <c r="T322" s="24" t="s">
        <v>110</v>
      </c>
      <c r="U322" s="25" t="str">
        <f>C322</f>
        <v>HAKKARİ TENİS SPOR KULÜBÜ</v>
      </c>
      <c r="V322" s="26" t="str">
        <f>C325</f>
        <v>YÜKSEKOVA AKADEMİ SPOR KULÜBÜ</v>
      </c>
      <c r="W322" s="27">
        <f t="shared" ref="W322:W335" si="362">AC322</f>
        <v>3</v>
      </c>
      <c r="X322" s="17">
        <f t="shared" ref="X322:X335" si="363">AD322</f>
        <v>0</v>
      </c>
      <c r="Y322" s="148">
        <f>VLOOKUP(A322,'Kadın Bireysel'!$B$4:$T$3000,14,FALSE)</f>
        <v>36</v>
      </c>
      <c r="Z322" s="148">
        <f>VLOOKUP(A322,'Kadın Bireysel'!$B$4:$T$3000,15,FALSE)</f>
        <v>13</v>
      </c>
      <c r="AA322" s="148">
        <f>VLOOKUP(A322,'Kadın Bireysel'!$B$4:$T$3000,16,FALSE)</f>
        <v>6</v>
      </c>
      <c r="AB322" s="148">
        <f>VLOOKUP(A322,'Kadın Bireysel'!$B$4:$T$3000,17,FALSE)</f>
        <v>0</v>
      </c>
      <c r="AC322" s="148">
        <f>VLOOKUP(A322,'Kadın Bireysel'!$B$4:$T$3000,18,FALSE)</f>
        <v>3</v>
      </c>
      <c r="AD322" s="148">
        <f>VLOOKUP(A322,'Kadın Bireysel'!$B$4:$T$3000,19,FALSE)</f>
        <v>0</v>
      </c>
      <c r="AF322" s="147">
        <f t="shared" si="355"/>
        <v>1</v>
      </c>
      <c r="AG322" s="147">
        <f t="shared" si="356"/>
        <v>1</v>
      </c>
      <c r="AH322" s="147">
        <f t="shared" si="357"/>
        <v>0</v>
      </c>
      <c r="AI322" s="147">
        <f t="shared" si="358"/>
        <v>1</v>
      </c>
      <c r="AJ322" s="147">
        <f t="shared" si="359"/>
        <v>0</v>
      </c>
    </row>
    <row r="323" spans="1:36" ht="15" x14ac:dyDescent="0.2">
      <c r="A323" s="13" t="str">
        <f t="shared" si="351"/>
        <v>ATİK AKADEMİ GENÇLİK SPOR KULÜBÜHAKKARİ AMATÖR GENÇLİK VE SPOR KULÜBÜ</v>
      </c>
      <c r="B323" s="128">
        <v>3</v>
      </c>
      <c r="C323" s="14" t="s">
        <v>200</v>
      </c>
      <c r="D323" s="15">
        <f t="shared" si="352"/>
        <v>2</v>
      </c>
      <c r="E323" s="16">
        <f t="shared" si="353"/>
        <v>6</v>
      </c>
      <c r="F323" s="17">
        <f t="shared" si="354"/>
        <v>0</v>
      </c>
      <c r="G323" s="18">
        <f>AB326</f>
        <v>0</v>
      </c>
      <c r="H323" s="18">
        <f>AA326</f>
        <v>6</v>
      </c>
      <c r="I323" s="18">
        <f>AB328</f>
        <v>6</v>
      </c>
      <c r="J323" s="18">
        <f>AA328</f>
        <v>0</v>
      </c>
      <c r="K323" s="18">
        <f>AB330</f>
        <v>0</v>
      </c>
      <c r="L323" s="18">
        <f>AA330</f>
        <v>6</v>
      </c>
      <c r="M323" s="18">
        <f>AA334</f>
        <v>0</v>
      </c>
      <c r="N323" s="19">
        <f>AB334</f>
        <v>0</v>
      </c>
      <c r="O323" s="20">
        <f t="shared" si="360"/>
        <v>0</v>
      </c>
      <c r="P323" s="21"/>
      <c r="Q323" s="22">
        <f>Y323+Z326+Z328+Z330+Y334</f>
        <v>98</v>
      </c>
      <c r="R323" s="17">
        <f>Z323+Y326+Y328+Y330+Z334</f>
        <v>106</v>
      </c>
      <c r="S323" s="23">
        <f t="shared" si="361"/>
        <v>-8</v>
      </c>
      <c r="T323" s="24" t="s">
        <v>111</v>
      </c>
      <c r="U323" s="25" t="str">
        <f>C323</f>
        <v>ATİK AKADEMİ GENÇLİK SPOR KULÜBÜ</v>
      </c>
      <c r="V323" s="26" t="str">
        <f>C324</f>
        <v>HAKKARİ AMATÖR GENÇLİK VE SPOR KULÜBÜ</v>
      </c>
      <c r="W323" s="27">
        <f t="shared" si="362"/>
        <v>3</v>
      </c>
      <c r="X323" s="17">
        <f t="shared" si="363"/>
        <v>0</v>
      </c>
      <c r="Y323" s="148">
        <f>VLOOKUP(A323,'Kadın Bireysel'!$B$4:$T$3000,14,FALSE)</f>
        <v>36</v>
      </c>
      <c r="Z323" s="148">
        <f>VLOOKUP(A323,'Kadın Bireysel'!$B$4:$T$3000,15,FALSE)</f>
        <v>14</v>
      </c>
      <c r="AA323" s="148">
        <f>VLOOKUP(A323,'Kadın Bireysel'!$B$4:$T$3000,16,FALSE)</f>
        <v>6</v>
      </c>
      <c r="AB323" s="148">
        <f>VLOOKUP(A323,'Kadın Bireysel'!$B$4:$T$3000,17,FALSE)</f>
        <v>0</v>
      </c>
      <c r="AC323" s="148">
        <f>VLOOKUP(A323,'Kadın Bireysel'!$B$4:$T$3000,18,FALSE)</f>
        <v>3</v>
      </c>
      <c r="AD323" s="148">
        <f>VLOOKUP(A323,'Kadın Bireysel'!$B$4:$T$3000,19,FALSE)</f>
        <v>0</v>
      </c>
      <c r="AF323" s="147">
        <f t="shared" si="355"/>
        <v>1</v>
      </c>
      <c r="AG323" s="147">
        <f t="shared" si="356"/>
        <v>0</v>
      </c>
      <c r="AH323" s="147">
        <f t="shared" si="357"/>
        <v>1</v>
      </c>
      <c r="AI323" s="147">
        <f t="shared" si="358"/>
        <v>0</v>
      </c>
      <c r="AJ323" s="147">
        <f t="shared" si="359"/>
        <v>0</v>
      </c>
    </row>
    <row r="324" spans="1:36" ht="15" x14ac:dyDescent="0.2">
      <c r="A324" s="13" t="str">
        <f t="shared" si="351"/>
        <v>EMEK SPOR KULÜBÜYÜKSEKOVA AKADEMİ SPOR KULÜBÜ</v>
      </c>
      <c r="B324" s="128">
        <v>4</v>
      </c>
      <c r="C324" s="14" t="s">
        <v>25</v>
      </c>
      <c r="D324" s="15">
        <f t="shared" si="352"/>
        <v>1</v>
      </c>
      <c r="E324" s="16">
        <f>AB323</f>
        <v>0</v>
      </c>
      <c r="F324" s="17">
        <f>AA323</f>
        <v>6</v>
      </c>
      <c r="G324" s="18">
        <f>AB325</f>
        <v>0</v>
      </c>
      <c r="H324" s="18">
        <f>AA325</f>
        <v>0</v>
      </c>
      <c r="I324" s="18">
        <f>AB327</f>
        <v>0</v>
      </c>
      <c r="J324" s="18">
        <f>AA327</f>
        <v>6</v>
      </c>
      <c r="K324" s="18">
        <f>AA331</f>
        <v>0</v>
      </c>
      <c r="L324" s="18">
        <f>AB331</f>
        <v>6</v>
      </c>
      <c r="M324" s="18">
        <f>AA335</f>
        <v>6</v>
      </c>
      <c r="N324" s="19">
        <f>AB335</f>
        <v>0</v>
      </c>
      <c r="O324" s="20">
        <f t="shared" si="360"/>
        <v>-12</v>
      </c>
      <c r="P324" s="21"/>
      <c r="Q324" s="22">
        <f>Z323+Z325+Z327+Y331+Y335</f>
        <v>86</v>
      </c>
      <c r="R324" s="17">
        <f>Y323+Y325+Y327+Z331+Z335</f>
        <v>132</v>
      </c>
      <c r="S324" s="23">
        <f t="shared" si="361"/>
        <v>-46</v>
      </c>
      <c r="T324" s="30" t="s">
        <v>112</v>
      </c>
      <c r="U324" s="25" t="str">
        <f>C321</f>
        <v>EMEK SPOR KULÜBÜ</v>
      </c>
      <c r="V324" s="26" t="str">
        <f>C325</f>
        <v>YÜKSEKOVA AKADEMİ SPOR KULÜBÜ</v>
      </c>
      <c r="W324" s="27">
        <f t="shared" si="362"/>
        <v>3</v>
      </c>
      <c r="X324" s="17">
        <f t="shared" si="363"/>
        <v>0</v>
      </c>
      <c r="Y324" s="148">
        <f>VLOOKUP(A324,'Kadın Bireysel'!$B$4:$T$3000,14,FALSE)</f>
        <v>37</v>
      </c>
      <c r="Z324" s="148">
        <f>VLOOKUP(A324,'Kadın Bireysel'!$B$4:$T$3000,15,FALSE)</f>
        <v>11</v>
      </c>
      <c r="AA324" s="148">
        <f>VLOOKUP(A324,'Kadın Bireysel'!$B$4:$T$3000,16,FALSE)</f>
        <v>6</v>
      </c>
      <c r="AB324" s="148">
        <f>VLOOKUP(A324,'Kadın Bireysel'!$B$4:$T$3000,17,FALSE)</f>
        <v>0</v>
      </c>
      <c r="AC324" s="148">
        <f>VLOOKUP(A324,'Kadın Bireysel'!$B$4:$T$3000,18,FALSE)</f>
        <v>3</v>
      </c>
      <c r="AD324" s="148">
        <f>VLOOKUP(A324,'Kadın Bireysel'!$B$4:$T$3000,19,FALSE)</f>
        <v>0</v>
      </c>
      <c r="AF324" s="147">
        <f t="shared" si="355"/>
        <v>0</v>
      </c>
      <c r="AG324" s="147">
        <f t="shared" si="356"/>
        <v>0</v>
      </c>
      <c r="AH324" s="147">
        <f t="shared" si="357"/>
        <v>0</v>
      </c>
      <c r="AI324" s="147">
        <f t="shared" si="358"/>
        <v>0</v>
      </c>
      <c r="AJ324" s="147">
        <f t="shared" si="359"/>
        <v>1</v>
      </c>
    </row>
    <row r="325" spans="1:36" ht="15" x14ac:dyDescent="0.2">
      <c r="A325" s="13" t="str">
        <f t="shared" si="351"/>
        <v>BYEHAKKARİ AMATÖR GENÇLİK VE SPOR KULÜBÜ</v>
      </c>
      <c r="B325" s="128">
        <v>5</v>
      </c>
      <c r="C325" s="14" t="s">
        <v>96</v>
      </c>
      <c r="D325" s="15">
        <f t="shared" si="352"/>
        <v>0</v>
      </c>
      <c r="E325" s="16">
        <f>AB322</f>
        <v>0</v>
      </c>
      <c r="F325" s="17">
        <f>AA322</f>
        <v>6</v>
      </c>
      <c r="G325" s="18">
        <f>AB324</f>
        <v>0</v>
      </c>
      <c r="H325" s="18">
        <f>AA324</f>
        <v>6</v>
      </c>
      <c r="I325" s="18">
        <f>AA328</f>
        <v>0</v>
      </c>
      <c r="J325" s="18">
        <f>AB328</f>
        <v>6</v>
      </c>
      <c r="K325" s="18">
        <f>AA332</f>
        <v>0</v>
      </c>
      <c r="L325" s="18">
        <f>AB332</f>
        <v>0</v>
      </c>
      <c r="M325" s="18">
        <f>AB335</f>
        <v>0</v>
      </c>
      <c r="N325" s="19">
        <f>AA335</f>
        <v>6</v>
      </c>
      <c r="O325" s="20">
        <f t="shared" si="360"/>
        <v>-24</v>
      </c>
      <c r="P325" s="31"/>
      <c r="Q325" s="22">
        <f>Z322+Z324+Y328+Y332+Z335</f>
        <v>66</v>
      </c>
      <c r="R325" s="17">
        <f>Y322+Y324+Z328+Z332+Y335</f>
        <v>148</v>
      </c>
      <c r="S325" s="23">
        <f t="shared" si="361"/>
        <v>-82</v>
      </c>
      <c r="T325" s="30" t="s">
        <v>113</v>
      </c>
      <c r="U325" s="25" t="str">
        <f>C326</f>
        <v>BYE</v>
      </c>
      <c r="V325" s="26" t="str">
        <f>C324</f>
        <v>HAKKARİ AMATÖR GENÇLİK VE SPOR KULÜBÜ</v>
      </c>
      <c r="W325" s="27">
        <f t="shared" si="362"/>
        <v>0</v>
      </c>
      <c r="X325" s="17">
        <f t="shared" si="363"/>
        <v>0</v>
      </c>
      <c r="Y325" s="148"/>
      <c r="Z325" s="148"/>
      <c r="AA325" s="148"/>
      <c r="AB325" s="148"/>
      <c r="AC325" s="148"/>
      <c r="AD325" s="148"/>
      <c r="AF325" s="147">
        <f t="shared" si="355"/>
        <v>0</v>
      </c>
      <c r="AG325" s="147">
        <f t="shared" si="356"/>
        <v>0</v>
      </c>
      <c r="AH325" s="147">
        <f t="shared" si="357"/>
        <v>0</v>
      </c>
      <c r="AI325" s="147">
        <f t="shared" si="358"/>
        <v>0</v>
      </c>
      <c r="AJ325" s="147">
        <f t="shared" si="359"/>
        <v>0</v>
      </c>
    </row>
    <row r="326" spans="1:36" ht="15" x14ac:dyDescent="0.2">
      <c r="A326" s="13" t="str">
        <f t="shared" si="351"/>
        <v>HAKKARİ TENİS SPOR KULÜBÜATİK AKADEMİ GENÇLİK SPOR KULÜBÜ</v>
      </c>
      <c r="B326" s="128">
        <v>6</v>
      </c>
      <c r="C326" s="14" t="s">
        <v>127</v>
      </c>
      <c r="D326" s="15">
        <f t="shared" si="352"/>
        <v>0</v>
      </c>
      <c r="E326" s="32">
        <f>AB321</f>
        <v>0</v>
      </c>
      <c r="F326" s="33">
        <f>AA321</f>
        <v>0</v>
      </c>
      <c r="G326" s="34">
        <f>AA325</f>
        <v>0</v>
      </c>
      <c r="H326" s="34">
        <f>AB325</f>
        <v>0</v>
      </c>
      <c r="I326" s="34">
        <f>AA329</f>
        <v>0</v>
      </c>
      <c r="J326" s="34">
        <f>AB329</f>
        <v>0</v>
      </c>
      <c r="K326" s="34">
        <f>AB332</f>
        <v>0</v>
      </c>
      <c r="L326" s="34">
        <f>AA332</f>
        <v>0</v>
      </c>
      <c r="M326" s="34">
        <f>AB334</f>
        <v>0</v>
      </c>
      <c r="N326" s="35">
        <f>AA334</f>
        <v>0</v>
      </c>
      <c r="O326" s="20">
        <f t="shared" si="360"/>
        <v>0</v>
      </c>
      <c r="P326" s="31"/>
      <c r="Q326" s="36">
        <f>Z321+Y325+Y329+Z332+Z334</f>
        <v>0</v>
      </c>
      <c r="R326" s="33">
        <f>Y321+Z325+Z329+Y332+Y334</f>
        <v>0</v>
      </c>
      <c r="S326" s="23">
        <f t="shared" si="361"/>
        <v>0</v>
      </c>
      <c r="T326" s="37" t="s">
        <v>114</v>
      </c>
      <c r="U326" s="38" t="str">
        <f>C322</f>
        <v>HAKKARİ TENİS SPOR KULÜBÜ</v>
      </c>
      <c r="V326" s="26" t="str">
        <f>C323</f>
        <v>ATİK AKADEMİ GENÇLİK SPOR KULÜBÜ</v>
      </c>
      <c r="W326" s="27">
        <f t="shared" si="362"/>
        <v>3</v>
      </c>
      <c r="X326" s="17">
        <f t="shared" si="363"/>
        <v>0</v>
      </c>
      <c r="Y326" s="148">
        <f>VLOOKUP(A326,'Kadın Bireysel'!$B$4:$T$3000,14,FALSE)</f>
        <v>37</v>
      </c>
      <c r="Z326" s="148">
        <f>VLOOKUP(A326,'Kadın Bireysel'!$B$4:$T$3000,15,FALSE)</f>
        <v>20</v>
      </c>
      <c r="AA326" s="148">
        <f>VLOOKUP(A326,'Kadın Bireysel'!$B$4:$T$3000,16,FALSE)</f>
        <v>6</v>
      </c>
      <c r="AB326" s="148">
        <f>VLOOKUP(A326,'Kadın Bireysel'!$B$4:$T$3000,17,FALSE)</f>
        <v>0</v>
      </c>
      <c r="AC326" s="148">
        <f>VLOOKUP(A326,'Kadın Bireysel'!$B$4:$T$3000,18,FALSE)</f>
        <v>3</v>
      </c>
      <c r="AD326" s="148">
        <f>VLOOKUP(A326,'Kadın Bireysel'!$B$4:$T$3000,19,FALSE)</f>
        <v>0</v>
      </c>
      <c r="AF326" s="147">
        <f t="shared" si="355"/>
        <v>0</v>
      </c>
      <c r="AG326" s="147">
        <f t="shared" si="356"/>
        <v>0</v>
      </c>
      <c r="AH326" s="147">
        <f t="shared" si="357"/>
        <v>0</v>
      </c>
      <c r="AI326" s="147">
        <f t="shared" si="358"/>
        <v>0</v>
      </c>
      <c r="AJ326" s="147">
        <f t="shared" si="359"/>
        <v>0</v>
      </c>
    </row>
    <row r="327" spans="1:36" ht="15" x14ac:dyDescent="0.2">
      <c r="A327" s="13" t="str">
        <f t="shared" si="351"/>
        <v>EMEK SPOR KULÜBÜHAKKARİ AMATÖR GENÇLİK VE SPOR KULÜBÜ</v>
      </c>
      <c r="B327" s="129"/>
      <c r="C327" s="39"/>
      <c r="D327" s="40"/>
      <c r="E327" s="16"/>
      <c r="F327" s="41"/>
      <c r="G327" s="18"/>
      <c r="H327" s="18"/>
      <c r="I327" s="18"/>
      <c r="J327" s="18"/>
      <c r="K327" s="18"/>
      <c r="L327" s="18"/>
      <c r="M327" s="18"/>
      <c r="N327" s="19"/>
      <c r="O327" s="20"/>
      <c r="P327" s="42"/>
      <c r="Q327" s="43"/>
      <c r="R327" s="41"/>
      <c r="S327" s="44"/>
      <c r="T327" s="45" t="s">
        <v>115</v>
      </c>
      <c r="U327" s="46" t="str">
        <f>C321</f>
        <v>EMEK SPOR KULÜBÜ</v>
      </c>
      <c r="V327" s="47" t="str">
        <f>C324</f>
        <v>HAKKARİ AMATÖR GENÇLİK VE SPOR KULÜBÜ</v>
      </c>
      <c r="W327" s="27">
        <f t="shared" si="362"/>
        <v>3</v>
      </c>
      <c r="X327" s="17">
        <f t="shared" si="363"/>
        <v>0</v>
      </c>
      <c r="Y327" s="148">
        <f>VLOOKUP(A327,'Kadın Bireysel'!$B$4:$T$3000,14,FALSE)</f>
        <v>36</v>
      </c>
      <c r="Z327" s="148">
        <f>VLOOKUP(A327,'Kadın Bireysel'!$B$4:$T$3000,15,FALSE)</f>
        <v>13</v>
      </c>
      <c r="AA327" s="148">
        <f>VLOOKUP(A327,'Kadın Bireysel'!$B$4:$T$3000,16,FALSE)</f>
        <v>6</v>
      </c>
      <c r="AB327" s="148">
        <f>VLOOKUP(A327,'Kadın Bireysel'!$B$4:$T$3000,17,FALSE)</f>
        <v>0</v>
      </c>
      <c r="AC327" s="148">
        <f>VLOOKUP(A327,'Kadın Bireysel'!$B$4:$T$3000,18,FALSE)</f>
        <v>3</v>
      </c>
      <c r="AD327" s="148">
        <f>VLOOKUP(A327,'Kadın Bireysel'!$B$4:$T$3000,19,FALSE)</f>
        <v>0</v>
      </c>
    </row>
    <row r="328" spans="1:36" ht="15" x14ac:dyDescent="0.2">
      <c r="A328" s="13" t="str">
        <f t="shared" si="351"/>
        <v>YÜKSEKOVA AKADEMİ SPOR KULÜBÜATİK AKADEMİ GENÇLİK SPOR KULÜBÜ</v>
      </c>
      <c r="B328" s="128"/>
      <c r="C328" s="14"/>
      <c r="D328" s="15"/>
      <c r="E328" s="16"/>
      <c r="F328" s="17"/>
      <c r="G328" s="18"/>
      <c r="H328" s="18"/>
      <c r="I328" s="18"/>
      <c r="J328" s="18"/>
      <c r="K328" s="18"/>
      <c r="L328" s="18"/>
      <c r="M328" s="18"/>
      <c r="N328" s="19"/>
      <c r="O328" s="20"/>
      <c r="P328" s="21"/>
      <c r="Q328" s="22"/>
      <c r="R328" s="17"/>
      <c r="S328" s="23"/>
      <c r="T328" s="45" t="s">
        <v>116</v>
      </c>
      <c r="U328" s="25" t="str">
        <f>C325</f>
        <v>YÜKSEKOVA AKADEMİ SPOR KULÜBÜ</v>
      </c>
      <c r="V328" s="26" t="str">
        <f>C323</f>
        <v>ATİK AKADEMİ GENÇLİK SPOR KULÜBÜ</v>
      </c>
      <c r="W328" s="27">
        <f t="shared" si="362"/>
        <v>0</v>
      </c>
      <c r="X328" s="17">
        <f t="shared" si="363"/>
        <v>3</v>
      </c>
      <c r="Y328" s="148">
        <f>VLOOKUP(A328,'Kadın Bireysel'!$B$4:$T$3000,14,FALSE)</f>
        <v>19</v>
      </c>
      <c r="Z328" s="148">
        <f>VLOOKUP(A328,'Kadın Bireysel'!$B$4:$T$3000,15,FALSE)</f>
        <v>37</v>
      </c>
      <c r="AA328" s="148">
        <f>VLOOKUP(A328,'Kadın Bireysel'!$B$4:$T$3000,16,FALSE)</f>
        <v>0</v>
      </c>
      <c r="AB328" s="148">
        <f>VLOOKUP(A328,'Kadın Bireysel'!$B$4:$T$3000,17,FALSE)</f>
        <v>6</v>
      </c>
      <c r="AC328" s="148">
        <f>VLOOKUP(A328,'Kadın Bireysel'!$B$4:$T$3000,18,FALSE)</f>
        <v>0</v>
      </c>
      <c r="AD328" s="148">
        <f>VLOOKUP(A328,'Kadın Bireysel'!$B$4:$T$3000,19,FALSE)</f>
        <v>3</v>
      </c>
    </row>
    <row r="329" spans="1:36" ht="15" x14ac:dyDescent="0.2">
      <c r="A329" s="13" t="str">
        <f t="shared" si="351"/>
        <v>BYEHAKKARİ TENİS SPOR KULÜBÜ</v>
      </c>
      <c r="B329" s="128"/>
      <c r="C329" s="14"/>
      <c r="D329" s="15"/>
      <c r="E329" s="16"/>
      <c r="F329" s="17"/>
      <c r="G329" s="18"/>
      <c r="H329" s="18"/>
      <c r="I329" s="18"/>
      <c r="J329" s="18"/>
      <c r="K329" s="18"/>
      <c r="L329" s="18"/>
      <c r="M329" s="18"/>
      <c r="N329" s="19"/>
      <c r="O329" s="20"/>
      <c r="P329" s="31"/>
      <c r="Q329" s="22"/>
      <c r="R329" s="17"/>
      <c r="S329" s="23"/>
      <c r="T329" s="45" t="s">
        <v>117</v>
      </c>
      <c r="U329" s="25" t="str">
        <f>C326</f>
        <v>BYE</v>
      </c>
      <c r="V329" s="26" t="str">
        <f>C322</f>
        <v>HAKKARİ TENİS SPOR KULÜBÜ</v>
      </c>
      <c r="W329" s="27">
        <f t="shared" si="362"/>
        <v>0</v>
      </c>
      <c r="X329" s="17">
        <f t="shared" si="363"/>
        <v>0</v>
      </c>
      <c r="Y329" s="148"/>
      <c r="Z329" s="148"/>
      <c r="AA329" s="148"/>
      <c r="AB329" s="148"/>
      <c r="AC329" s="148"/>
      <c r="AD329" s="148"/>
    </row>
    <row r="330" spans="1:36" ht="15" x14ac:dyDescent="0.2">
      <c r="A330" s="13" t="str">
        <f t="shared" si="351"/>
        <v>EMEK SPOR KULÜBÜATİK AKADEMİ GENÇLİK SPOR KULÜBÜ</v>
      </c>
      <c r="B330" s="128"/>
      <c r="C330" s="14"/>
      <c r="D330" s="15"/>
      <c r="E330" s="16"/>
      <c r="F330" s="17"/>
      <c r="G330" s="18"/>
      <c r="H330" s="18"/>
      <c r="I330" s="18"/>
      <c r="J330" s="18"/>
      <c r="K330" s="18"/>
      <c r="L330" s="18"/>
      <c r="M330" s="18"/>
      <c r="N330" s="19"/>
      <c r="O330" s="20"/>
      <c r="P330" s="31"/>
      <c r="Q330" s="22"/>
      <c r="R330" s="17"/>
      <c r="S330" s="23"/>
      <c r="T330" s="48" t="s">
        <v>118</v>
      </c>
      <c r="U330" s="25" t="str">
        <f>C321</f>
        <v>EMEK SPOR KULÜBÜ</v>
      </c>
      <c r="V330" s="26" t="str">
        <f>C323</f>
        <v>ATİK AKADEMİ GENÇLİK SPOR KULÜBÜ</v>
      </c>
      <c r="W330" s="27">
        <f t="shared" si="362"/>
        <v>3</v>
      </c>
      <c r="X330" s="17">
        <f t="shared" si="363"/>
        <v>0</v>
      </c>
      <c r="Y330" s="148">
        <f>VLOOKUP(A330,'Kadın Bireysel'!$B$4:$T$3000,14,FALSE)</f>
        <v>36</v>
      </c>
      <c r="Z330" s="148">
        <f>VLOOKUP(A330,'Kadın Bireysel'!$B$4:$T$3000,15,FALSE)</f>
        <v>5</v>
      </c>
      <c r="AA330" s="148">
        <f>VLOOKUP(A330,'Kadın Bireysel'!$B$4:$T$3000,16,FALSE)</f>
        <v>6</v>
      </c>
      <c r="AB330" s="148">
        <f>VLOOKUP(A330,'Kadın Bireysel'!$B$4:$T$3000,17,FALSE)</f>
        <v>0</v>
      </c>
      <c r="AC330" s="148">
        <f>VLOOKUP(A330,'Kadın Bireysel'!$B$4:$T$3000,18,FALSE)</f>
        <v>3</v>
      </c>
      <c r="AD330" s="148">
        <f>VLOOKUP(A330,'Kadın Bireysel'!$B$4:$T$3000,19,FALSE)</f>
        <v>0</v>
      </c>
    </row>
    <row r="331" spans="1:36" ht="15" x14ac:dyDescent="0.2">
      <c r="A331" s="13" t="str">
        <f t="shared" si="351"/>
        <v>HAKKARİ AMATÖR GENÇLİK VE SPOR KULÜBÜHAKKARİ TENİS SPOR KULÜBÜ</v>
      </c>
      <c r="B331" s="129"/>
      <c r="C331" s="39"/>
      <c r="D331" s="40"/>
      <c r="E331" s="49"/>
      <c r="F331" s="50"/>
      <c r="G331" s="51"/>
      <c r="H331" s="51"/>
      <c r="I331" s="51"/>
      <c r="J331" s="51"/>
      <c r="K331" s="51"/>
      <c r="L331" s="51"/>
      <c r="M331" s="51"/>
      <c r="N331" s="52"/>
      <c r="O331" s="53"/>
      <c r="P331" s="42"/>
      <c r="Q331" s="54"/>
      <c r="R331" s="50"/>
      <c r="S331" s="44"/>
      <c r="T331" s="55" t="s">
        <v>119</v>
      </c>
      <c r="U331" s="56" t="str">
        <f>C324</f>
        <v>HAKKARİ AMATÖR GENÇLİK VE SPOR KULÜBÜ</v>
      </c>
      <c r="V331" s="47" t="str">
        <f>C322</f>
        <v>HAKKARİ TENİS SPOR KULÜBÜ</v>
      </c>
      <c r="W331" s="27">
        <f t="shared" si="362"/>
        <v>0</v>
      </c>
      <c r="X331" s="17">
        <f t="shared" si="363"/>
        <v>3</v>
      </c>
      <c r="Y331" s="148">
        <f>VLOOKUP(A331,'Kadın Bireysel'!$B$4:$T$3000,14,FALSE)</f>
        <v>21</v>
      </c>
      <c r="Z331" s="148">
        <f>VLOOKUP(A331,'Kadın Bireysel'!$B$4:$T$3000,15,FALSE)</f>
        <v>37</v>
      </c>
      <c r="AA331" s="148">
        <f>VLOOKUP(A331,'Kadın Bireysel'!$B$4:$T$3000,16,FALSE)</f>
        <v>0</v>
      </c>
      <c r="AB331" s="148">
        <f>VLOOKUP(A331,'Kadın Bireysel'!$B$4:$T$3000,17,FALSE)</f>
        <v>6</v>
      </c>
      <c r="AC331" s="148">
        <f>VLOOKUP(A331,'Kadın Bireysel'!$B$4:$T$3000,18,FALSE)</f>
        <v>0</v>
      </c>
      <c r="AD331" s="148">
        <f>VLOOKUP(A331,'Kadın Bireysel'!$B$4:$T$3000,19,FALSE)</f>
        <v>3</v>
      </c>
    </row>
    <row r="332" spans="1:36" ht="15" x14ac:dyDescent="0.2">
      <c r="A332" s="13" t="str">
        <f t="shared" si="351"/>
        <v>YÜKSEKOVA AKADEMİ SPOR KULÜBÜBYE</v>
      </c>
      <c r="B332" s="128"/>
      <c r="C332" s="14"/>
      <c r="D332" s="15"/>
      <c r="E332" s="16"/>
      <c r="F332" s="17"/>
      <c r="G332" s="18"/>
      <c r="H332" s="18"/>
      <c r="I332" s="18"/>
      <c r="J332" s="18"/>
      <c r="K332" s="18"/>
      <c r="L332" s="18"/>
      <c r="M332" s="18"/>
      <c r="N332" s="19"/>
      <c r="O332" s="20"/>
      <c r="P332" s="21"/>
      <c r="Q332" s="22"/>
      <c r="R332" s="17"/>
      <c r="S332" s="23"/>
      <c r="T332" s="48" t="s">
        <v>120</v>
      </c>
      <c r="U332" s="25" t="str">
        <f>C325</f>
        <v>YÜKSEKOVA AKADEMİ SPOR KULÜBÜ</v>
      </c>
      <c r="V332" s="26" t="str">
        <f>C326</f>
        <v>BYE</v>
      </c>
      <c r="W332" s="27">
        <f t="shared" si="362"/>
        <v>0</v>
      </c>
      <c r="X332" s="17">
        <f t="shared" si="363"/>
        <v>0</v>
      </c>
      <c r="Y332" s="148"/>
      <c r="Z332" s="148"/>
      <c r="AA332" s="148"/>
      <c r="AB332" s="148"/>
      <c r="AC332" s="148"/>
      <c r="AD332" s="148"/>
    </row>
    <row r="333" spans="1:36" ht="15" x14ac:dyDescent="0.2">
      <c r="A333" s="13" t="str">
        <f t="shared" si="351"/>
        <v>EMEK SPOR KULÜBÜHAKKARİ TENİS SPOR KULÜBÜ</v>
      </c>
      <c r="B333" s="128"/>
      <c r="C333" s="14"/>
      <c r="D333" s="15"/>
      <c r="E333" s="16"/>
      <c r="F333" s="17"/>
      <c r="G333" s="18"/>
      <c r="H333" s="18"/>
      <c r="I333" s="18"/>
      <c r="J333" s="18"/>
      <c r="K333" s="18"/>
      <c r="L333" s="18"/>
      <c r="M333" s="18"/>
      <c r="N333" s="19"/>
      <c r="O333" s="20"/>
      <c r="P333" s="31"/>
      <c r="Q333" s="22"/>
      <c r="R333" s="17"/>
      <c r="S333" s="23"/>
      <c r="T333" s="57" t="s">
        <v>121</v>
      </c>
      <c r="U333" s="25" t="str">
        <f>C321</f>
        <v>EMEK SPOR KULÜBÜ</v>
      </c>
      <c r="V333" s="26" t="str">
        <f>C322</f>
        <v>HAKKARİ TENİS SPOR KULÜBÜ</v>
      </c>
      <c r="W333" s="27">
        <f t="shared" si="362"/>
        <v>3</v>
      </c>
      <c r="X333" s="17">
        <f t="shared" si="363"/>
        <v>0</v>
      </c>
      <c r="Y333" s="148">
        <f>VLOOKUP(A333,'Kadın Bireysel'!$B$4:$T$3000,14,FALSE)</f>
        <v>36</v>
      </c>
      <c r="Z333" s="148">
        <f>VLOOKUP(A333,'Kadın Bireysel'!$B$4:$T$3000,15,FALSE)</f>
        <v>15</v>
      </c>
      <c r="AA333" s="148">
        <f>VLOOKUP(A333,'Kadın Bireysel'!$B$4:$T$3000,16,FALSE)</f>
        <v>6</v>
      </c>
      <c r="AB333" s="148">
        <f>VLOOKUP(A333,'Kadın Bireysel'!$B$4:$T$3000,17,FALSE)</f>
        <v>0</v>
      </c>
      <c r="AC333" s="148">
        <f>VLOOKUP(A333,'Kadın Bireysel'!$B$4:$T$3000,18,FALSE)</f>
        <v>3</v>
      </c>
      <c r="AD333" s="148">
        <f>VLOOKUP(A333,'Kadın Bireysel'!$B$4:$T$3000,19,FALSE)</f>
        <v>0</v>
      </c>
    </row>
    <row r="334" spans="1:36" ht="15.75" thickBot="1" x14ac:dyDescent="0.25">
      <c r="A334" s="13" t="str">
        <f t="shared" si="351"/>
        <v>ATİK AKADEMİ GENÇLİK SPOR KULÜBÜBYE</v>
      </c>
      <c r="B334" s="130"/>
      <c r="C334" s="14"/>
      <c r="D334" s="15"/>
      <c r="E334" s="16"/>
      <c r="F334" s="17"/>
      <c r="G334" s="18"/>
      <c r="H334" s="18"/>
      <c r="I334" s="18"/>
      <c r="J334" s="18"/>
      <c r="K334" s="18"/>
      <c r="L334" s="18"/>
      <c r="M334" s="18"/>
      <c r="N334" s="19"/>
      <c r="O334" s="20"/>
      <c r="P334" s="31"/>
      <c r="Q334" s="22"/>
      <c r="R334" s="17"/>
      <c r="S334" s="23"/>
      <c r="T334" s="57" t="s">
        <v>122</v>
      </c>
      <c r="U334" s="25" t="str">
        <f>C323</f>
        <v>ATİK AKADEMİ GENÇLİK SPOR KULÜBÜ</v>
      </c>
      <c r="V334" s="26" t="str">
        <f>C326</f>
        <v>BYE</v>
      </c>
      <c r="W334" s="27">
        <f t="shared" si="362"/>
        <v>0</v>
      </c>
      <c r="X334" s="17">
        <f t="shared" si="363"/>
        <v>0</v>
      </c>
      <c r="Y334" s="148"/>
      <c r="Z334" s="148"/>
      <c r="AA334" s="148"/>
      <c r="AB334" s="148"/>
      <c r="AC334" s="148"/>
      <c r="AD334" s="148"/>
    </row>
    <row r="335" spans="1:36" ht="15.75" thickBot="1" x14ac:dyDescent="0.25">
      <c r="A335" s="13" t="str">
        <f t="shared" si="351"/>
        <v>HAKKARİ AMATÖR GENÇLİK VE SPOR KULÜBÜYÜKSEKOVA AKADEMİ SPOR KULÜBÜ</v>
      </c>
      <c r="B335" s="132"/>
      <c r="C335" s="113"/>
      <c r="D335" s="114"/>
      <c r="E335" s="115"/>
      <c r="F335" s="116"/>
      <c r="G335" s="117"/>
      <c r="H335" s="117"/>
      <c r="I335" s="117"/>
      <c r="J335" s="117"/>
      <c r="K335" s="117"/>
      <c r="L335" s="117"/>
      <c r="M335" s="117"/>
      <c r="N335" s="118"/>
      <c r="O335" s="119"/>
      <c r="P335" s="120"/>
      <c r="Q335" s="121"/>
      <c r="R335" s="116"/>
      <c r="S335" s="122"/>
      <c r="T335" s="123" t="s">
        <v>123</v>
      </c>
      <c r="U335" s="124" t="str">
        <f>C324</f>
        <v>HAKKARİ AMATÖR GENÇLİK VE SPOR KULÜBÜ</v>
      </c>
      <c r="V335" s="125" t="str">
        <f>C325</f>
        <v>YÜKSEKOVA AKADEMİ SPOR KULÜBÜ</v>
      </c>
      <c r="W335" s="126">
        <f t="shared" si="362"/>
        <v>3</v>
      </c>
      <c r="X335" s="127">
        <f t="shared" si="363"/>
        <v>0</v>
      </c>
      <c r="Y335" s="148">
        <f>VLOOKUP(A335,'Kadın Bireysel'!$B$4:$T$3000,14,FALSE)</f>
        <v>38</v>
      </c>
      <c r="Z335" s="148">
        <f>VLOOKUP(A335,'Kadın Bireysel'!$B$4:$T$3000,15,FALSE)</f>
        <v>23</v>
      </c>
      <c r="AA335" s="148">
        <f>VLOOKUP(A335,'Kadın Bireysel'!$B$4:$T$3000,16,FALSE)</f>
        <v>6</v>
      </c>
      <c r="AB335" s="148">
        <f>VLOOKUP(A335,'Kadın Bireysel'!$B$4:$T$3000,17,FALSE)</f>
        <v>0</v>
      </c>
      <c r="AC335" s="148">
        <f>VLOOKUP(A335,'Kadın Bireysel'!$B$4:$T$3000,18,FALSE)</f>
        <v>3</v>
      </c>
      <c r="AD335" s="148">
        <f>VLOOKUP(A335,'Kadın Bireysel'!$B$4:$T$3000,19,FALSE)</f>
        <v>0</v>
      </c>
    </row>
    <row r="336" spans="1:36" ht="15" thickBot="1" x14ac:dyDescent="0.25">
      <c r="Y336" s="148"/>
    </row>
    <row r="337" spans="1:36" ht="76.150000000000006" customHeight="1" thickTop="1" x14ac:dyDescent="0.2">
      <c r="B337" s="75" t="s">
        <v>63</v>
      </c>
      <c r="C337" s="6" t="s">
        <v>84</v>
      </c>
      <c r="D337" s="7" t="s">
        <v>98</v>
      </c>
      <c r="E337" s="8" t="s">
        <v>99</v>
      </c>
      <c r="F337" s="9" t="s">
        <v>100</v>
      </c>
      <c r="G337" s="8" t="s">
        <v>99</v>
      </c>
      <c r="H337" s="9" t="s">
        <v>100</v>
      </c>
      <c r="I337" s="8" t="s">
        <v>99</v>
      </c>
      <c r="J337" s="9" t="s">
        <v>100</v>
      </c>
      <c r="K337" s="8" t="s">
        <v>99</v>
      </c>
      <c r="L337" s="9" t="s">
        <v>100</v>
      </c>
      <c r="M337" s="8" t="s">
        <v>99</v>
      </c>
      <c r="N337" s="9" t="s">
        <v>100</v>
      </c>
      <c r="O337" s="61" t="s">
        <v>101</v>
      </c>
      <c r="P337" s="10" t="s">
        <v>102</v>
      </c>
      <c r="Q337" s="8" t="s">
        <v>103</v>
      </c>
      <c r="R337" s="9" t="s">
        <v>104</v>
      </c>
      <c r="S337" s="11" t="s">
        <v>105</v>
      </c>
      <c r="T337" s="12" t="s">
        <v>106</v>
      </c>
      <c r="U337" s="398" t="s">
        <v>107</v>
      </c>
      <c r="V337" s="399"/>
      <c r="W337" s="400" t="s">
        <v>108</v>
      </c>
      <c r="X337" s="401"/>
      <c r="Y337" s="144" t="s">
        <v>124</v>
      </c>
      <c r="Z337" s="145" t="s">
        <v>124</v>
      </c>
      <c r="AA337" s="145" t="s">
        <v>125</v>
      </c>
      <c r="AB337" s="145" t="s">
        <v>125</v>
      </c>
    </row>
    <row r="338" spans="1:36" ht="12.75" customHeight="1" x14ac:dyDescent="0.2">
      <c r="A338" s="13" t="str">
        <f t="shared" ref="A338:A343" si="364">U338&amp;V338</f>
        <v>IĞDIR GENÇLİK VE SPOR KULÜBÜBYE</v>
      </c>
      <c r="B338" s="128">
        <v>1</v>
      </c>
      <c r="C338" s="14" t="s">
        <v>27</v>
      </c>
      <c r="D338" s="15">
        <f>SUM(AF338:AJ338)</f>
        <v>2</v>
      </c>
      <c r="E338" s="16">
        <f>AA338</f>
        <v>0</v>
      </c>
      <c r="F338" s="17">
        <f>AB338</f>
        <v>0</v>
      </c>
      <c r="G338" s="18">
        <f>AA340</f>
        <v>6</v>
      </c>
      <c r="H338" s="18">
        <f>AB340</f>
        <v>0</v>
      </c>
      <c r="I338" s="18">
        <f>AA342</f>
        <v>6</v>
      </c>
      <c r="J338" s="18">
        <f>AB342</f>
        <v>0</v>
      </c>
      <c r="K338" s="18"/>
      <c r="L338" s="18"/>
      <c r="M338" s="18"/>
      <c r="N338" s="18"/>
      <c r="O338" s="20">
        <f>E338+G338+I338-F338-H338-J338</f>
        <v>12</v>
      </c>
      <c r="P338" s="21"/>
      <c r="Q338" s="22">
        <f>Y338+Y340+Y342</f>
        <v>72</v>
      </c>
      <c r="R338" s="17">
        <f>Z338+Z340+Z342</f>
        <v>0</v>
      </c>
      <c r="S338" s="23">
        <f>Q338-R338</f>
        <v>72</v>
      </c>
      <c r="T338" s="62" t="s">
        <v>115</v>
      </c>
      <c r="U338" s="25" t="str">
        <f>C338</f>
        <v>IĞDIR GENÇLİK VE SPOR KULÜBÜ</v>
      </c>
      <c r="V338" s="26" t="str">
        <f>C341</f>
        <v>BYE</v>
      </c>
      <c r="W338" s="27">
        <f>AC338</f>
        <v>0</v>
      </c>
      <c r="X338" s="19">
        <f>AD338</f>
        <v>0</v>
      </c>
      <c r="Y338" s="148"/>
      <c r="AF338" s="147">
        <f>IF(E338&gt;F338,1,0)</f>
        <v>0</v>
      </c>
      <c r="AG338" s="147">
        <f>IF(G338&gt;H338,1,0)</f>
        <v>1</v>
      </c>
      <c r="AH338" s="147">
        <f>IF(I338&gt;J338,1,0)</f>
        <v>1</v>
      </c>
      <c r="AI338" s="147">
        <f>IF(K338&gt;L338,1,0)</f>
        <v>0</v>
      </c>
      <c r="AJ338" s="147">
        <f>IF(M338&gt;N338,1,0)</f>
        <v>0</v>
      </c>
    </row>
    <row r="339" spans="1:36" ht="15" x14ac:dyDescent="0.2">
      <c r="A339" s="13" t="str">
        <f t="shared" si="364"/>
        <v>IĞDIR YURDUM VE GENÇLİK SPOR KULÜBÜKEY KOLEJİ SPOR KULÜBÜ</v>
      </c>
      <c r="B339" s="128">
        <v>2</v>
      </c>
      <c r="C339" s="14" t="s">
        <v>28</v>
      </c>
      <c r="D339" s="15">
        <f t="shared" ref="D339:D341" si="365">SUM(AF339:AJ339)</f>
        <v>1</v>
      </c>
      <c r="E339" s="16">
        <f>AA339</f>
        <v>6</v>
      </c>
      <c r="F339" s="17">
        <f>AB339</f>
        <v>0</v>
      </c>
      <c r="G339" s="18">
        <f>AA341</f>
        <v>0</v>
      </c>
      <c r="H339" s="18">
        <f>AB341</f>
        <v>0</v>
      </c>
      <c r="I339" s="18">
        <f>AB342</f>
        <v>0</v>
      </c>
      <c r="J339" s="18">
        <f>AA342</f>
        <v>6</v>
      </c>
      <c r="K339" s="18"/>
      <c r="L339" s="18"/>
      <c r="M339" s="18"/>
      <c r="N339" s="18"/>
      <c r="O339" s="20">
        <f t="shared" ref="O339:O341" si="366">E339+G339+I339-F339-H339-J339</f>
        <v>0</v>
      </c>
      <c r="P339" s="21"/>
      <c r="Q339" s="22">
        <f>Y339+Y341+Z342</f>
        <v>36</v>
      </c>
      <c r="R339" s="17">
        <f>Z339+Z341+Y342</f>
        <v>54</v>
      </c>
      <c r="S339" s="23">
        <f t="shared" ref="S339:S341" si="367">Q339-R339</f>
        <v>-18</v>
      </c>
      <c r="T339" s="62" t="s">
        <v>114</v>
      </c>
      <c r="U339" s="25" t="str">
        <f>C339</f>
        <v>IĞDIR YURDUM VE GENÇLİK SPOR KULÜBÜ</v>
      </c>
      <c r="V339" s="26" t="str">
        <f>C340</f>
        <v>KEY KOLEJİ SPOR KULÜBÜ</v>
      </c>
      <c r="W339" s="27">
        <f t="shared" ref="W339:W343" si="368">AC339</f>
        <v>3</v>
      </c>
      <c r="X339" s="19">
        <f t="shared" ref="X339:X343" si="369">AD339</f>
        <v>0</v>
      </c>
      <c r="Y339" s="148">
        <f>VLOOKUP(A339,'Erkek Bireysel'!$B$4:$T$3001,14,FALSE)</f>
        <v>36</v>
      </c>
      <c r="Z339" s="148">
        <f>VLOOKUP(A339,'Erkek Bireysel'!$B$4:$T$3001,15,FALSE)</f>
        <v>18</v>
      </c>
      <c r="AA339" s="148">
        <f>VLOOKUP(A339,'Erkek Bireysel'!$B$4:$T$3001,16,FALSE)</f>
        <v>6</v>
      </c>
      <c r="AB339" s="148">
        <f>VLOOKUP(A339,'Erkek Bireysel'!$B$4:$T$3001,17,FALSE)</f>
        <v>0</v>
      </c>
      <c r="AC339" s="148">
        <f>VLOOKUP(A339,'Erkek Bireysel'!$B$4:$T$3001,18,FALSE)</f>
        <v>3</v>
      </c>
      <c r="AD339" s="148">
        <f>VLOOKUP(A339,'Erkek Bireysel'!$B$4:$T$3001,19,FALSE)</f>
        <v>0</v>
      </c>
      <c r="AF339" s="147">
        <f t="shared" ref="AF339:AF341" si="370">IF(E339&gt;F339,1,0)</f>
        <v>1</v>
      </c>
      <c r="AG339" s="147">
        <f t="shared" ref="AG339:AG341" si="371">IF(G339&gt;H339,1,0)</f>
        <v>0</v>
      </c>
      <c r="AH339" s="147">
        <f t="shared" ref="AH339:AH341" si="372">IF(I339&gt;J339,1,0)</f>
        <v>0</v>
      </c>
      <c r="AI339" s="147">
        <f t="shared" ref="AI339:AI341" si="373">IF(K339&gt;L339,1,0)</f>
        <v>0</v>
      </c>
      <c r="AJ339" s="147">
        <f t="shared" ref="AJ339:AJ341" si="374">IF(M339&gt;N339,1,0)</f>
        <v>0</v>
      </c>
    </row>
    <row r="340" spans="1:36" ht="15" x14ac:dyDescent="0.2">
      <c r="A340" s="13" t="str">
        <f t="shared" si="364"/>
        <v>IĞDIR GENÇLİK VE SPOR KULÜBÜKEY KOLEJİ SPOR KULÜBÜ</v>
      </c>
      <c r="B340" s="128">
        <v>3</v>
      </c>
      <c r="C340" s="14" t="s">
        <v>181</v>
      </c>
      <c r="D340" s="15">
        <f t="shared" si="365"/>
        <v>0</v>
      </c>
      <c r="E340" s="16">
        <f>AB339</f>
        <v>0</v>
      </c>
      <c r="F340" s="17">
        <f>AA339</f>
        <v>6</v>
      </c>
      <c r="G340" s="18">
        <f>AB340</f>
        <v>0</v>
      </c>
      <c r="H340" s="18">
        <f>AA340</f>
        <v>6</v>
      </c>
      <c r="I340" s="18">
        <f>AA343</f>
        <v>0</v>
      </c>
      <c r="J340" s="18">
        <f>AB343</f>
        <v>0</v>
      </c>
      <c r="K340" s="18"/>
      <c r="L340" s="18"/>
      <c r="M340" s="18"/>
      <c r="N340" s="18"/>
      <c r="O340" s="20">
        <f t="shared" si="366"/>
        <v>-12</v>
      </c>
      <c r="P340" s="21"/>
      <c r="Q340" s="22">
        <f>Z339+Z340+Y343</f>
        <v>18</v>
      </c>
      <c r="R340" s="17">
        <f>Y339+Y340+Z343</f>
        <v>72</v>
      </c>
      <c r="S340" s="23">
        <f t="shared" si="367"/>
        <v>-54</v>
      </c>
      <c r="T340" s="62" t="s">
        <v>118</v>
      </c>
      <c r="U340" s="25" t="str">
        <f>C338</f>
        <v>IĞDIR GENÇLİK VE SPOR KULÜBÜ</v>
      </c>
      <c r="V340" s="26" t="str">
        <f>C340</f>
        <v>KEY KOLEJİ SPOR KULÜBÜ</v>
      </c>
      <c r="W340" s="27">
        <f t="shared" si="368"/>
        <v>3</v>
      </c>
      <c r="X340" s="19">
        <f t="shared" si="369"/>
        <v>0</v>
      </c>
      <c r="Y340" s="148">
        <f>VLOOKUP(A340,'Erkek Bireysel'!$B$4:$T$3001,14,FALSE)</f>
        <v>36</v>
      </c>
      <c r="Z340" s="148">
        <f>VLOOKUP(A340,'Erkek Bireysel'!$B$4:$T$3001,15,FALSE)</f>
        <v>0</v>
      </c>
      <c r="AA340" s="148">
        <f>VLOOKUP(A340,'Erkek Bireysel'!$B$4:$T$3001,16,FALSE)</f>
        <v>6</v>
      </c>
      <c r="AB340" s="148">
        <f>VLOOKUP(A340,'Erkek Bireysel'!$B$4:$T$3001,17,FALSE)</f>
        <v>0</v>
      </c>
      <c r="AC340" s="148">
        <f>VLOOKUP(A340,'Erkek Bireysel'!$B$4:$T$3001,18,FALSE)</f>
        <v>3</v>
      </c>
      <c r="AD340" s="148">
        <f>VLOOKUP(A340,'Erkek Bireysel'!$B$4:$T$3001,19,FALSE)</f>
        <v>0</v>
      </c>
      <c r="AF340" s="147">
        <f t="shared" si="370"/>
        <v>0</v>
      </c>
      <c r="AG340" s="147">
        <f t="shared" si="371"/>
        <v>0</v>
      </c>
      <c r="AH340" s="147">
        <f t="shared" si="372"/>
        <v>0</v>
      </c>
      <c r="AI340" s="147">
        <f t="shared" si="373"/>
        <v>0</v>
      </c>
      <c r="AJ340" s="147">
        <f t="shared" si="374"/>
        <v>0</v>
      </c>
    </row>
    <row r="341" spans="1:36" ht="15" x14ac:dyDescent="0.2">
      <c r="A341" s="13" t="str">
        <f t="shared" si="364"/>
        <v>IĞDIR YURDUM VE GENÇLİK SPOR KULÜBÜBYE</v>
      </c>
      <c r="B341" s="128">
        <v>4</v>
      </c>
      <c r="C341" s="14" t="s">
        <v>127</v>
      </c>
      <c r="D341" s="15">
        <f t="shared" si="365"/>
        <v>0</v>
      </c>
      <c r="E341" s="16">
        <f>AB338</f>
        <v>0</v>
      </c>
      <c r="F341" s="17">
        <f>AA338</f>
        <v>0</v>
      </c>
      <c r="G341" s="18">
        <f>AB341</f>
        <v>0</v>
      </c>
      <c r="H341" s="18">
        <f>AA341</f>
        <v>0</v>
      </c>
      <c r="I341" s="18">
        <f>AB343</f>
        <v>0</v>
      </c>
      <c r="J341" s="18">
        <f>AA343</f>
        <v>0</v>
      </c>
      <c r="K341" s="18"/>
      <c r="L341" s="18"/>
      <c r="M341" s="18"/>
      <c r="N341" s="18"/>
      <c r="O341" s="20">
        <f t="shared" si="366"/>
        <v>0</v>
      </c>
      <c r="P341" s="21"/>
      <c r="Q341" s="22">
        <f>Z338+Z341+Z343</f>
        <v>0</v>
      </c>
      <c r="R341" s="17">
        <f>Y338+Y341+Y343</f>
        <v>0</v>
      </c>
      <c r="S341" s="23">
        <f t="shared" si="367"/>
        <v>0</v>
      </c>
      <c r="T341" s="62" t="s">
        <v>126</v>
      </c>
      <c r="U341" s="25" t="str">
        <f>C339</f>
        <v>IĞDIR YURDUM VE GENÇLİK SPOR KULÜBÜ</v>
      </c>
      <c r="V341" s="26" t="str">
        <f>C341</f>
        <v>BYE</v>
      </c>
      <c r="W341" s="27">
        <f t="shared" si="368"/>
        <v>0</v>
      </c>
      <c r="X341" s="19">
        <f t="shared" si="369"/>
        <v>0</v>
      </c>
      <c r="Y341" s="148"/>
      <c r="AF341" s="147">
        <f t="shared" si="370"/>
        <v>0</v>
      </c>
      <c r="AG341" s="147">
        <f t="shared" si="371"/>
        <v>0</v>
      </c>
      <c r="AH341" s="147">
        <f t="shared" si="372"/>
        <v>0</v>
      </c>
      <c r="AI341" s="147">
        <f t="shared" si="373"/>
        <v>0</v>
      </c>
      <c r="AJ341" s="147">
        <f t="shared" si="374"/>
        <v>0</v>
      </c>
    </row>
    <row r="342" spans="1:36" ht="15" x14ac:dyDescent="0.2">
      <c r="A342" s="13" t="str">
        <f t="shared" si="364"/>
        <v>IĞDIR GENÇLİK VE SPOR KULÜBÜIĞDIR YURDUM VE GENÇLİK SPOR KULÜBÜ</v>
      </c>
      <c r="B342" s="128"/>
      <c r="C342" s="14"/>
      <c r="D342" s="15"/>
      <c r="E342" s="16"/>
      <c r="F342" s="17"/>
      <c r="G342" s="18"/>
      <c r="H342" s="18"/>
      <c r="I342" s="18"/>
      <c r="J342" s="18"/>
      <c r="K342" s="18"/>
      <c r="L342" s="18"/>
      <c r="M342" s="18"/>
      <c r="N342" s="18"/>
      <c r="O342" s="20"/>
      <c r="P342" s="31"/>
      <c r="Q342" s="22"/>
      <c r="R342" s="17"/>
      <c r="S342" s="23"/>
      <c r="T342" s="62" t="s">
        <v>121</v>
      </c>
      <c r="U342" s="25" t="str">
        <f>C338</f>
        <v>IĞDIR GENÇLİK VE SPOR KULÜBÜ</v>
      </c>
      <c r="V342" s="26" t="str">
        <f>C339</f>
        <v>IĞDIR YURDUM VE GENÇLİK SPOR KULÜBÜ</v>
      </c>
      <c r="W342" s="27">
        <f t="shared" si="368"/>
        <v>3</v>
      </c>
      <c r="X342" s="19">
        <f t="shared" si="369"/>
        <v>0</v>
      </c>
      <c r="Y342" s="148">
        <f>VLOOKUP(A342,'Erkek Bireysel'!$B$4:$T$3001,14,FALSE)</f>
        <v>36</v>
      </c>
      <c r="Z342" s="148">
        <f>VLOOKUP(A342,'Erkek Bireysel'!$B$4:$T$3001,15,FALSE)</f>
        <v>0</v>
      </c>
      <c r="AA342" s="148">
        <f>VLOOKUP(A342,'Erkek Bireysel'!$B$4:$T$3001,16,FALSE)</f>
        <v>6</v>
      </c>
      <c r="AB342" s="148">
        <f>VLOOKUP(A342,'Erkek Bireysel'!$B$4:$T$3001,17,FALSE)</f>
        <v>0</v>
      </c>
      <c r="AC342" s="148">
        <f>VLOOKUP(A342,'Erkek Bireysel'!$B$4:$T$3001,18,FALSE)</f>
        <v>3</v>
      </c>
      <c r="AD342" s="148">
        <f>VLOOKUP(A342,'Erkek Bireysel'!$B$4:$T$3001,19,FALSE)</f>
        <v>0</v>
      </c>
    </row>
    <row r="343" spans="1:36" ht="15.75" thickBot="1" x14ac:dyDescent="0.25">
      <c r="A343" s="13" t="str">
        <f t="shared" si="364"/>
        <v>KEY KOLEJİ SPOR KULÜBÜBYE</v>
      </c>
      <c r="B343" s="132"/>
      <c r="C343" s="63"/>
      <c r="D343" s="64"/>
      <c r="E343" s="65"/>
      <c r="F343" s="66"/>
      <c r="G343" s="67"/>
      <c r="H343" s="67"/>
      <c r="I343" s="67"/>
      <c r="J343" s="67"/>
      <c r="K343" s="67"/>
      <c r="L343" s="67"/>
      <c r="M343" s="67"/>
      <c r="N343" s="67"/>
      <c r="O343" s="68"/>
      <c r="P343" s="69"/>
      <c r="Q343" s="70"/>
      <c r="R343" s="66"/>
      <c r="S343" s="71"/>
      <c r="T343" s="72" t="s">
        <v>111</v>
      </c>
      <c r="U343" s="73" t="str">
        <f>C340</f>
        <v>KEY KOLEJİ SPOR KULÜBÜ</v>
      </c>
      <c r="V343" s="74" t="str">
        <f>C341</f>
        <v>BYE</v>
      </c>
      <c r="W343" s="58">
        <f t="shared" si="368"/>
        <v>0</v>
      </c>
      <c r="X343" s="59">
        <f t="shared" si="369"/>
        <v>0</v>
      </c>
      <c r="Y343" s="148"/>
    </row>
    <row r="344" spans="1:36" ht="15" thickBot="1" x14ac:dyDescent="0.25">
      <c r="E344" s="13">
        <f>E301+E300+E299+E298+E297+E296+G301+G300+G299+G298+G297+G296+I301+I300+I299+I298+I297+I296+K301+K300+K299+K298+K297+K296+M301+M300+M299+M298+M297+M296</f>
        <v>6</v>
      </c>
      <c r="H344" s="13">
        <f>F301+F300+F299+F298+F297+F296+H301+H300+H299+H298+H297+H296+J301+J300+J299+J298+J297+J296+L301+L300+L299+L298+L297+L296+N301+N300+N299+N298+N297+N296</f>
        <v>6</v>
      </c>
      <c r="O344" s="13">
        <f>SUM(O296:O301)</f>
        <v>0</v>
      </c>
      <c r="Q344" s="13">
        <f>SUM(Q296:Q301)</f>
        <v>39</v>
      </c>
      <c r="R344" s="13">
        <f>SUM(R296:R301)</f>
        <v>39</v>
      </c>
      <c r="S344" s="13">
        <f>SUM(S296:S301)</f>
        <v>0</v>
      </c>
    </row>
    <row r="345" spans="1:36" ht="66" customHeight="1" thickTop="1" x14ac:dyDescent="0.2">
      <c r="B345" s="75" t="s">
        <v>63</v>
      </c>
      <c r="C345" s="6" t="s">
        <v>85</v>
      </c>
      <c r="D345" s="7" t="s">
        <v>98</v>
      </c>
      <c r="E345" s="8" t="s">
        <v>99</v>
      </c>
      <c r="F345" s="9" t="s">
        <v>100</v>
      </c>
      <c r="G345" s="8" t="s">
        <v>99</v>
      </c>
      <c r="H345" s="9" t="s">
        <v>100</v>
      </c>
      <c r="I345" s="8" t="s">
        <v>99</v>
      </c>
      <c r="J345" s="9" t="s">
        <v>100</v>
      </c>
      <c r="K345" s="8" t="s">
        <v>99</v>
      </c>
      <c r="L345" s="9" t="s">
        <v>100</v>
      </c>
      <c r="M345" s="8" t="s">
        <v>99</v>
      </c>
      <c r="N345" s="9" t="s">
        <v>100</v>
      </c>
      <c r="O345" s="61" t="s">
        <v>101</v>
      </c>
      <c r="P345" s="10" t="s">
        <v>102</v>
      </c>
      <c r="Q345" s="8" t="s">
        <v>103</v>
      </c>
      <c r="R345" s="9" t="s">
        <v>104</v>
      </c>
      <c r="S345" s="11" t="s">
        <v>105</v>
      </c>
      <c r="T345" s="12" t="s">
        <v>106</v>
      </c>
      <c r="U345" s="398" t="s">
        <v>107</v>
      </c>
      <c r="V345" s="399"/>
      <c r="W345" s="400" t="s">
        <v>108</v>
      </c>
      <c r="X345" s="401"/>
      <c r="Y345" s="144" t="s">
        <v>124</v>
      </c>
      <c r="Z345" s="145" t="s">
        <v>124</v>
      </c>
      <c r="AA345" s="145" t="s">
        <v>125</v>
      </c>
      <c r="AB345" s="145" t="s">
        <v>125</v>
      </c>
    </row>
    <row r="346" spans="1:36" ht="12.75" customHeight="1" x14ac:dyDescent="0.2">
      <c r="A346" s="13" t="str">
        <f t="shared" ref="A346:A351" si="375">U346&amp;V346</f>
        <v>IĞDIR GENÇLİK VE SPOR KULÜBÜBYE</v>
      </c>
      <c r="B346" s="128">
        <v>1</v>
      </c>
      <c r="C346" s="14" t="s">
        <v>27</v>
      </c>
      <c r="D346" s="15">
        <f>SUM(AF346:AJ346)</f>
        <v>2</v>
      </c>
      <c r="E346" s="16">
        <f>AA346</f>
        <v>0</v>
      </c>
      <c r="F346" s="17">
        <f>AB346</f>
        <v>0</v>
      </c>
      <c r="G346" s="18">
        <f>AA348</f>
        <v>6</v>
      </c>
      <c r="H346" s="18">
        <f>AB348</f>
        <v>0</v>
      </c>
      <c r="I346" s="18">
        <f>AA350</f>
        <v>6</v>
      </c>
      <c r="J346" s="18">
        <f>AB350</f>
        <v>0</v>
      </c>
      <c r="K346" s="18"/>
      <c r="L346" s="18"/>
      <c r="M346" s="18"/>
      <c r="N346" s="18"/>
      <c r="O346" s="20">
        <f>E346+G346+I346-F346-H346-J346</f>
        <v>12</v>
      </c>
      <c r="P346" s="21"/>
      <c r="Q346" s="22">
        <f>Y346+Y348+Y350</f>
        <v>72</v>
      </c>
      <c r="R346" s="17">
        <f>Z346+Z348+Z350</f>
        <v>0</v>
      </c>
      <c r="S346" s="23">
        <f>Q346-R346</f>
        <v>72</v>
      </c>
      <c r="T346" s="62" t="s">
        <v>115</v>
      </c>
      <c r="U346" s="25" t="str">
        <f>C346</f>
        <v>IĞDIR GENÇLİK VE SPOR KULÜBÜ</v>
      </c>
      <c r="V346" s="26" t="str">
        <f>C349</f>
        <v>BYE</v>
      </c>
      <c r="W346" s="27">
        <f>AC346</f>
        <v>0</v>
      </c>
      <c r="X346" s="19">
        <f>AD346</f>
        <v>0</v>
      </c>
      <c r="Y346" s="148"/>
      <c r="AF346" s="147">
        <f>IF(E346&gt;F346,1,0)</f>
        <v>0</v>
      </c>
      <c r="AG346" s="147">
        <f>IF(G346&gt;H346,1,0)</f>
        <v>1</v>
      </c>
      <c r="AH346" s="147">
        <f>IF(I346&gt;J346,1,0)</f>
        <v>1</v>
      </c>
      <c r="AI346" s="147">
        <f>IF(K346&gt;L346,1,0)</f>
        <v>0</v>
      </c>
      <c r="AJ346" s="147">
        <f>IF(M346&gt;N346,1,0)</f>
        <v>0</v>
      </c>
    </row>
    <row r="347" spans="1:36" ht="15" x14ac:dyDescent="0.2">
      <c r="A347" s="13" t="str">
        <f t="shared" si="375"/>
        <v>IĞDIR YURDUM VE GENÇLİK SPOR KULÜBÜKEY KOLEJİ SPOR KULÜBÜ</v>
      </c>
      <c r="B347" s="128">
        <v>2</v>
      </c>
      <c r="C347" s="14" t="s">
        <v>28</v>
      </c>
      <c r="D347" s="15">
        <f t="shared" ref="D347:D349" si="376">SUM(AF347:AJ347)</f>
        <v>1</v>
      </c>
      <c r="E347" s="16">
        <f>AA347</f>
        <v>6</v>
      </c>
      <c r="F347" s="17">
        <f>AB347</f>
        <v>0</v>
      </c>
      <c r="G347" s="18">
        <f>AA349</f>
        <v>0</v>
      </c>
      <c r="H347" s="18">
        <f>AB349</f>
        <v>0</v>
      </c>
      <c r="I347" s="18">
        <f>AB350</f>
        <v>0</v>
      </c>
      <c r="J347" s="18">
        <f>AA350</f>
        <v>6</v>
      </c>
      <c r="K347" s="18"/>
      <c r="L347" s="18"/>
      <c r="M347" s="18"/>
      <c r="N347" s="18"/>
      <c r="O347" s="20">
        <f t="shared" ref="O347:O349" si="377">E347+G347+I347-F347-H347-J347</f>
        <v>0</v>
      </c>
      <c r="P347" s="21"/>
      <c r="Q347" s="22">
        <f>Y347+Y349+Z350</f>
        <v>36</v>
      </c>
      <c r="R347" s="17">
        <f>Z347+Z349+Y350</f>
        <v>40</v>
      </c>
      <c r="S347" s="23">
        <f t="shared" ref="S347:S349" si="378">Q347-R347</f>
        <v>-4</v>
      </c>
      <c r="T347" s="62" t="s">
        <v>114</v>
      </c>
      <c r="U347" s="25" t="str">
        <f>C347</f>
        <v>IĞDIR YURDUM VE GENÇLİK SPOR KULÜBÜ</v>
      </c>
      <c r="V347" s="26" t="str">
        <f>C348</f>
        <v>KEY KOLEJİ SPOR KULÜBÜ</v>
      </c>
      <c r="W347" s="27">
        <f t="shared" ref="W347:X351" si="379">AC347</f>
        <v>3</v>
      </c>
      <c r="X347" s="19">
        <f t="shared" si="379"/>
        <v>0</v>
      </c>
      <c r="Y347" s="148">
        <f>VLOOKUP(A347,'Kadın Bireysel'!$B$4:$T$3000,14,FALSE)</f>
        <v>36</v>
      </c>
      <c r="Z347" s="148">
        <f>VLOOKUP(A347,'Kadın Bireysel'!$B$4:$T$3000,15,FALSE)</f>
        <v>4</v>
      </c>
      <c r="AA347" s="148">
        <f>VLOOKUP(A347,'Kadın Bireysel'!$B$4:$T$3000,16,FALSE)</f>
        <v>6</v>
      </c>
      <c r="AB347" s="148">
        <f>VLOOKUP(A347,'Kadın Bireysel'!$B$4:$T$3000,17,FALSE)</f>
        <v>0</v>
      </c>
      <c r="AC347" s="148">
        <f>VLOOKUP(A347,'Kadın Bireysel'!$B$4:$T$3000,18,FALSE)</f>
        <v>3</v>
      </c>
      <c r="AD347" s="148">
        <f>VLOOKUP(A347,'Kadın Bireysel'!$B$4:$T$3000,19,FALSE)</f>
        <v>0</v>
      </c>
      <c r="AF347" s="147">
        <f t="shared" ref="AF347:AF349" si="380">IF(E347&gt;F347,1,0)</f>
        <v>1</v>
      </c>
      <c r="AG347" s="147">
        <f t="shared" ref="AG347:AG349" si="381">IF(G347&gt;H347,1,0)</f>
        <v>0</v>
      </c>
      <c r="AH347" s="147">
        <f t="shared" ref="AH347:AH349" si="382">IF(I347&gt;J347,1,0)</f>
        <v>0</v>
      </c>
      <c r="AI347" s="147">
        <f t="shared" ref="AI347:AI349" si="383">IF(K347&gt;L347,1,0)</f>
        <v>0</v>
      </c>
      <c r="AJ347" s="147">
        <f t="shared" ref="AJ347:AJ349" si="384">IF(M347&gt;N347,1,0)</f>
        <v>0</v>
      </c>
    </row>
    <row r="348" spans="1:36" ht="15" x14ac:dyDescent="0.2">
      <c r="A348" s="13" t="str">
        <f t="shared" si="375"/>
        <v>IĞDIR GENÇLİK VE SPOR KULÜBÜKEY KOLEJİ SPOR KULÜBÜ</v>
      </c>
      <c r="B348" s="128">
        <v>3</v>
      </c>
      <c r="C348" s="14" t="s">
        <v>181</v>
      </c>
      <c r="D348" s="15">
        <f t="shared" si="376"/>
        <v>0</v>
      </c>
      <c r="E348" s="16">
        <f>AB347</f>
        <v>0</v>
      </c>
      <c r="F348" s="17">
        <f>AA347</f>
        <v>6</v>
      </c>
      <c r="G348" s="18">
        <f>AB348</f>
        <v>0</v>
      </c>
      <c r="H348" s="18">
        <f>AA348</f>
        <v>6</v>
      </c>
      <c r="I348" s="18">
        <f>AA351</f>
        <v>0</v>
      </c>
      <c r="J348" s="18">
        <f>AB351</f>
        <v>0</v>
      </c>
      <c r="K348" s="18"/>
      <c r="L348" s="18"/>
      <c r="M348" s="18"/>
      <c r="N348" s="18"/>
      <c r="O348" s="20">
        <f t="shared" si="377"/>
        <v>-12</v>
      </c>
      <c r="P348" s="21"/>
      <c r="Q348" s="22">
        <f>Z347+Z348+Y351</f>
        <v>4</v>
      </c>
      <c r="R348" s="17">
        <f>Y347+Y348+Z351</f>
        <v>72</v>
      </c>
      <c r="S348" s="23">
        <f t="shared" si="378"/>
        <v>-68</v>
      </c>
      <c r="T348" s="62" t="s">
        <v>118</v>
      </c>
      <c r="U348" s="25" t="str">
        <f>C346</f>
        <v>IĞDIR GENÇLİK VE SPOR KULÜBÜ</v>
      </c>
      <c r="V348" s="26" t="str">
        <f>C348</f>
        <v>KEY KOLEJİ SPOR KULÜBÜ</v>
      </c>
      <c r="W348" s="27">
        <f t="shared" si="379"/>
        <v>3</v>
      </c>
      <c r="X348" s="19">
        <f t="shared" si="379"/>
        <v>0</v>
      </c>
      <c r="Y348" s="148">
        <f>VLOOKUP(A348,'Kadın Bireysel'!$B$4:$T$3000,14,FALSE)</f>
        <v>36</v>
      </c>
      <c r="Z348" s="148">
        <f>VLOOKUP(A348,'Kadın Bireysel'!$B$4:$T$3000,15,FALSE)</f>
        <v>0</v>
      </c>
      <c r="AA348" s="148">
        <f>VLOOKUP(A348,'Kadın Bireysel'!$B$4:$T$3000,16,FALSE)</f>
        <v>6</v>
      </c>
      <c r="AB348" s="148">
        <f>VLOOKUP(A348,'Kadın Bireysel'!$B$4:$T$3000,17,FALSE)</f>
        <v>0</v>
      </c>
      <c r="AC348" s="148">
        <f>VLOOKUP(A348,'Kadın Bireysel'!$B$4:$T$3000,18,FALSE)</f>
        <v>3</v>
      </c>
      <c r="AD348" s="148">
        <f>VLOOKUP(A348,'Kadın Bireysel'!$B$4:$T$3000,19,FALSE)</f>
        <v>0</v>
      </c>
      <c r="AF348" s="147">
        <f t="shared" si="380"/>
        <v>0</v>
      </c>
      <c r="AG348" s="147">
        <f t="shared" si="381"/>
        <v>0</v>
      </c>
      <c r="AH348" s="147">
        <f t="shared" si="382"/>
        <v>0</v>
      </c>
      <c r="AI348" s="147">
        <f t="shared" si="383"/>
        <v>0</v>
      </c>
      <c r="AJ348" s="147">
        <f t="shared" si="384"/>
        <v>0</v>
      </c>
    </row>
    <row r="349" spans="1:36" ht="15" x14ac:dyDescent="0.2">
      <c r="A349" s="13" t="str">
        <f t="shared" si="375"/>
        <v>IĞDIR YURDUM VE GENÇLİK SPOR KULÜBÜBYE</v>
      </c>
      <c r="B349" s="128">
        <v>4</v>
      </c>
      <c r="C349" s="14" t="s">
        <v>127</v>
      </c>
      <c r="D349" s="15">
        <f t="shared" si="376"/>
        <v>0</v>
      </c>
      <c r="E349" s="16">
        <f>AB346</f>
        <v>0</v>
      </c>
      <c r="F349" s="17">
        <f>AA346</f>
        <v>0</v>
      </c>
      <c r="G349" s="18">
        <f>AB349</f>
        <v>0</v>
      </c>
      <c r="H349" s="18">
        <f>AA349</f>
        <v>0</v>
      </c>
      <c r="I349" s="18">
        <f>AB351</f>
        <v>0</v>
      </c>
      <c r="J349" s="18">
        <f>AA351</f>
        <v>0</v>
      </c>
      <c r="K349" s="18"/>
      <c r="L349" s="18"/>
      <c r="M349" s="18"/>
      <c r="N349" s="18"/>
      <c r="O349" s="20">
        <f t="shared" si="377"/>
        <v>0</v>
      </c>
      <c r="P349" s="21"/>
      <c r="Q349" s="22">
        <f>Z346+Z349+Z351</f>
        <v>0</v>
      </c>
      <c r="R349" s="17">
        <f>Y346+Y349+Y351</f>
        <v>0</v>
      </c>
      <c r="S349" s="23">
        <f t="shared" si="378"/>
        <v>0</v>
      </c>
      <c r="T349" s="62" t="s">
        <v>126</v>
      </c>
      <c r="U349" s="25" t="str">
        <f>C347</f>
        <v>IĞDIR YURDUM VE GENÇLİK SPOR KULÜBÜ</v>
      </c>
      <c r="V349" s="26" t="str">
        <f>C349</f>
        <v>BYE</v>
      </c>
      <c r="W349" s="27">
        <f t="shared" si="379"/>
        <v>0</v>
      </c>
      <c r="X349" s="19">
        <f t="shared" si="379"/>
        <v>0</v>
      </c>
      <c r="Y349" s="148"/>
      <c r="AF349" s="147">
        <f t="shared" si="380"/>
        <v>0</v>
      </c>
      <c r="AG349" s="147">
        <f t="shared" si="381"/>
        <v>0</v>
      </c>
      <c r="AH349" s="147">
        <f t="shared" si="382"/>
        <v>0</v>
      </c>
      <c r="AI349" s="147">
        <f t="shared" si="383"/>
        <v>0</v>
      </c>
      <c r="AJ349" s="147">
        <f t="shared" si="384"/>
        <v>0</v>
      </c>
    </row>
    <row r="350" spans="1:36" ht="15" x14ac:dyDescent="0.2">
      <c r="A350" s="13" t="str">
        <f t="shared" si="375"/>
        <v>IĞDIR GENÇLİK VE SPOR KULÜBÜIĞDIR YURDUM VE GENÇLİK SPOR KULÜBÜ</v>
      </c>
      <c r="B350" s="128"/>
      <c r="C350" s="14"/>
      <c r="D350" s="15"/>
      <c r="E350" s="16"/>
      <c r="F350" s="17"/>
      <c r="G350" s="18"/>
      <c r="H350" s="18"/>
      <c r="I350" s="18"/>
      <c r="J350" s="18"/>
      <c r="K350" s="18"/>
      <c r="L350" s="18"/>
      <c r="M350" s="18"/>
      <c r="N350" s="18"/>
      <c r="O350" s="20"/>
      <c r="P350" s="31"/>
      <c r="Q350" s="22"/>
      <c r="R350" s="17"/>
      <c r="S350" s="23"/>
      <c r="T350" s="62" t="s">
        <v>121</v>
      </c>
      <c r="U350" s="25" t="str">
        <f>C346</f>
        <v>IĞDIR GENÇLİK VE SPOR KULÜBÜ</v>
      </c>
      <c r="V350" s="26" t="str">
        <f>C347</f>
        <v>IĞDIR YURDUM VE GENÇLİK SPOR KULÜBÜ</v>
      </c>
      <c r="W350" s="27">
        <f t="shared" si="379"/>
        <v>3</v>
      </c>
      <c r="X350" s="19">
        <f t="shared" si="379"/>
        <v>0</v>
      </c>
      <c r="Y350" s="148">
        <f>VLOOKUP(A350,'Kadın Bireysel'!$B$4:$T$3000,14,FALSE)</f>
        <v>36</v>
      </c>
      <c r="Z350" s="148">
        <f>VLOOKUP(A350,'Kadın Bireysel'!$B$4:$T$3000,15,FALSE)</f>
        <v>0</v>
      </c>
      <c r="AA350" s="148">
        <f>VLOOKUP(A350,'Kadın Bireysel'!$B$4:$T$3000,16,FALSE)</f>
        <v>6</v>
      </c>
      <c r="AB350" s="148">
        <f>VLOOKUP(A350,'Kadın Bireysel'!$B$4:$T$3000,17,FALSE)</f>
        <v>0</v>
      </c>
      <c r="AC350" s="148">
        <f>VLOOKUP(A350,'Kadın Bireysel'!$B$4:$T$3000,18,FALSE)</f>
        <v>3</v>
      </c>
      <c r="AD350" s="148">
        <f>VLOOKUP(A350,'Kadın Bireysel'!$B$4:$T$3000,19,FALSE)</f>
        <v>0</v>
      </c>
    </row>
    <row r="351" spans="1:36" ht="15.75" thickBot="1" x14ac:dyDescent="0.25">
      <c r="A351" s="13" t="str">
        <f t="shared" si="375"/>
        <v>KEY KOLEJİ SPOR KULÜBÜBYE</v>
      </c>
      <c r="B351" s="132"/>
      <c r="C351" s="63"/>
      <c r="D351" s="64"/>
      <c r="E351" s="65"/>
      <c r="F351" s="66"/>
      <c r="G351" s="67"/>
      <c r="H351" s="67"/>
      <c r="I351" s="67"/>
      <c r="J351" s="67"/>
      <c r="K351" s="67"/>
      <c r="L351" s="67"/>
      <c r="M351" s="67"/>
      <c r="N351" s="67"/>
      <c r="O351" s="68"/>
      <c r="P351" s="69"/>
      <c r="Q351" s="70"/>
      <c r="R351" s="66"/>
      <c r="S351" s="71"/>
      <c r="T351" s="72" t="s">
        <v>111</v>
      </c>
      <c r="U351" s="73" t="str">
        <f>C348</f>
        <v>KEY KOLEJİ SPOR KULÜBÜ</v>
      </c>
      <c r="V351" s="74" t="str">
        <f>C349</f>
        <v>BYE</v>
      </c>
      <c r="W351" s="58">
        <f t="shared" si="379"/>
        <v>0</v>
      </c>
      <c r="X351" s="59">
        <f t="shared" si="379"/>
        <v>0</v>
      </c>
      <c r="Y351" s="148"/>
    </row>
    <row r="352" spans="1:36" ht="15" thickBot="1" x14ac:dyDescent="0.25"/>
    <row r="353" spans="1:36" ht="71.650000000000006" customHeight="1" x14ac:dyDescent="0.2">
      <c r="B353" s="76" t="s">
        <v>218</v>
      </c>
      <c r="C353" s="104" t="s">
        <v>242</v>
      </c>
      <c r="D353" s="105" t="s">
        <v>98</v>
      </c>
      <c r="E353" s="106" t="s">
        <v>99</v>
      </c>
      <c r="F353" s="107" t="s">
        <v>100</v>
      </c>
      <c r="G353" s="106" t="s">
        <v>99</v>
      </c>
      <c r="H353" s="107" t="s">
        <v>100</v>
      </c>
      <c r="I353" s="106" t="s">
        <v>99</v>
      </c>
      <c r="J353" s="107" t="s">
        <v>100</v>
      </c>
      <c r="K353" s="106" t="s">
        <v>99</v>
      </c>
      <c r="L353" s="107" t="s">
        <v>100</v>
      </c>
      <c r="M353" s="106" t="s">
        <v>99</v>
      </c>
      <c r="N353" s="108" t="s">
        <v>100</v>
      </c>
      <c r="O353" s="109" t="s">
        <v>101</v>
      </c>
      <c r="P353" s="110" t="s">
        <v>102</v>
      </c>
      <c r="Q353" s="106" t="s">
        <v>103</v>
      </c>
      <c r="R353" s="107" t="s">
        <v>104</v>
      </c>
      <c r="S353" s="111" t="s">
        <v>105</v>
      </c>
      <c r="T353" s="112" t="s">
        <v>106</v>
      </c>
      <c r="U353" s="394" t="s">
        <v>107</v>
      </c>
      <c r="V353" s="395"/>
      <c r="W353" s="396" t="s">
        <v>108</v>
      </c>
      <c r="X353" s="397"/>
      <c r="Y353" s="148"/>
    </row>
    <row r="354" spans="1:36" ht="15" x14ac:dyDescent="0.2">
      <c r="A354" s="13" t="str">
        <f t="shared" ref="A354:A368" si="385">U354&amp;V354</f>
        <v xml:space="preserve">MİDYAT BELEDİYESİ SPOR KULÜBÜMİDYAT PERFORMANS SPOR KULÜBÜ </v>
      </c>
      <c r="B354" s="128">
        <v>1</v>
      </c>
      <c r="C354" s="14" t="s">
        <v>215</v>
      </c>
      <c r="D354" s="15">
        <f t="shared" ref="D354:D359" si="386">SUM(AF354:AJ354)</f>
        <v>5</v>
      </c>
      <c r="E354" s="16">
        <f t="shared" ref="E354:E356" si="387">AA354</f>
        <v>6</v>
      </c>
      <c r="F354" s="17">
        <f t="shared" ref="F354:F356" si="388">AB354</f>
        <v>0</v>
      </c>
      <c r="G354" s="18">
        <f>AA357</f>
        <v>6</v>
      </c>
      <c r="H354" s="18">
        <f>AB357</f>
        <v>0</v>
      </c>
      <c r="I354" s="18">
        <f>AA360</f>
        <v>6</v>
      </c>
      <c r="J354" s="18">
        <f>AB360</f>
        <v>0</v>
      </c>
      <c r="K354" s="18">
        <f>AA363</f>
        <v>6</v>
      </c>
      <c r="L354" s="18">
        <f>AB363</f>
        <v>0</v>
      </c>
      <c r="M354" s="18">
        <f>AA366</f>
        <v>6</v>
      </c>
      <c r="N354" s="19">
        <f>AB366</f>
        <v>0</v>
      </c>
      <c r="O354" s="20">
        <f>E354+G354+I354-F354-H354-J354+K354-L354+M354-N354</f>
        <v>30</v>
      </c>
      <c r="P354" s="21"/>
      <c r="Q354" s="22">
        <f>Y354+Y357+Y360+Y363+Y366</f>
        <v>180</v>
      </c>
      <c r="R354" s="17">
        <f>Z354+Z357+Z360+Z363+Z366</f>
        <v>0</v>
      </c>
      <c r="S354" s="23">
        <f>Q354-R354</f>
        <v>180</v>
      </c>
      <c r="T354" s="24" t="s">
        <v>109</v>
      </c>
      <c r="U354" s="25" t="str">
        <f>C354</f>
        <v>MİDYAT BELEDİYESİ SPOR KULÜBÜ</v>
      </c>
      <c r="V354" s="26" t="str">
        <f>C359</f>
        <v xml:space="preserve">MİDYAT PERFORMANS SPOR KULÜBÜ </v>
      </c>
      <c r="W354" s="27">
        <f>AC354</f>
        <v>3</v>
      </c>
      <c r="X354" s="17">
        <f>AD354</f>
        <v>0</v>
      </c>
      <c r="Y354" s="148">
        <f>VLOOKUP(A354,'Erkek Bireysel'!$B$4:$T$3001,14,FALSE)</f>
        <v>36</v>
      </c>
      <c r="Z354" s="148">
        <f>VLOOKUP(A354,'Erkek Bireysel'!$B$4:$T$3001,15,FALSE)</f>
        <v>0</v>
      </c>
      <c r="AA354" s="148">
        <f>VLOOKUP(A354,'Erkek Bireysel'!$B$4:$T$3001,16,FALSE)</f>
        <v>6</v>
      </c>
      <c r="AB354" s="148">
        <f>VLOOKUP(A354,'Erkek Bireysel'!$B$4:$T$3001,17,FALSE)</f>
        <v>0</v>
      </c>
      <c r="AC354" s="148">
        <f>VLOOKUP(A354,'Erkek Bireysel'!$B$4:$T$3001,18,FALSE)</f>
        <v>3</v>
      </c>
      <c r="AD354" s="148">
        <f>VLOOKUP(A354,'Erkek Bireysel'!$B$4:$T$3001,19,FALSE)</f>
        <v>0</v>
      </c>
      <c r="AF354" s="147">
        <f t="shared" ref="AF354:AF359" si="389">IF(E354&gt;F354,1,0)</f>
        <v>1</v>
      </c>
      <c r="AG354" s="147">
        <f t="shared" ref="AG354:AG359" si="390">IF(G354&gt;H354,1,0)</f>
        <v>1</v>
      </c>
      <c r="AH354" s="147">
        <f t="shared" ref="AH354:AH359" si="391">IF(I354&gt;J354,1,0)</f>
        <v>1</v>
      </c>
      <c r="AI354" s="147">
        <f t="shared" ref="AI354:AI359" si="392">IF(K354&gt;L354,1,0)</f>
        <v>1</v>
      </c>
      <c r="AJ354" s="147">
        <f t="shared" ref="AJ354:AJ359" si="393">IF(M354&gt;N354,1,0)</f>
        <v>1</v>
      </c>
    </row>
    <row r="355" spans="1:36" ht="15" x14ac:dyDescent="0.2">
      <c r="A355" s="13" t="str">
        <f t="shared" si="385"/>
        <v>ARTUKLU TENİS SPOR KULÜBÜMARİNA SPOR KULÜBÜ</v>
      </c>
      <c r="B355" s="128">
        <v>2</v>
      </c>
      <c r="C355" s="14" t="s">
        <v>217</v>
      </c>
      <c r="D355" s="15">
        <f t="shared" si="386"/>
        <v>4</v>
      </c>
      <c r="E355" s="16">
        <f t="shared" si="387"/>
        <v>6</v>
      </c>
      <c r="F355" s="17">
        <f t="shared" si="388"/>
        <v>0</v>
      </c>
      <c r="G355" s="18">
        <f>AA359</f>
        <v>6</v>
      </c>
      <c r="H355" s="18">
        <f>AB359</f>
        <v>0</v>
      </c>
      <c r="I355" s="18">
        <f>AB362</f>
        <v>6</v>
      </c>
      <c r="J355" s="18">
        <f>AA362</f>
        <v>0</v>
      </c>
      <c r="K355" s="18">
        <f>AB364</f>
        <v>6</v>
      </c>
      <c r="L355" s="18">
        <f>AA364</f>
        <v>0</v>
      </c>
      <c r="M355" s="18">
        <f>AB366</f>
        <v>0</v>
      </c>
      <c r="N355" s="19">
        <f>AA366</f>
        <v>6</v>
      </c>
      <c r="O355" s="20">
        <f t="shared" ref="O355:O359" si="394">E355+G355+I355-F355-H355-J355+K355-L355+M355-N355</f>
        <v>18</v>
      </c>
      <c r="P355" s="21"/>
      <c r="Q355" s="22">
        <f>Y355+Y359+Z362+Z364+Z366</f>
        <v>144</v>
      </c>
      <c r="R355" s="17">
        <f>Z355+Z359+Y362+Y364+Y366</f>
        <v>74</v>
      </c>
      <c r="S355" s="23">
        <f t="shared" ref="S355:S359" si="395">Q355-R355</f>
        <v>70</v>
      </c>
      <c r="T355" s="24" t="s">
        <v>110</v>
      </c>
      <c r="U355" s="25" t="str">
        <f>C355</f>
        <v>ARTUKLU TENİS SPOR KULÜBÜ</v>
      </c>
      <c r="V355" s="26" t="str">
        <f>C358</f>
        <v>MARİNA SPOR KULÜBÜ</v>
      </c>
      <c r="W355" s="27">
        <f t="shared" ref="W355:W368" si="396">AC355</f>
        <v>3</v>
      </c>
      <c r="X355" s="17">
        <f t="shared" ref="X355:X368" si="397">AD355</f>
        <v>0</v>
      </c>
      <c r="Y355" s="148">
        <f>VLOOKUP(A355,'Erkek Bireysel'!$B$4:$T$3001,14,FALSE)</f>
        <v>36</v>
      </c>
      <c r="Z355" s="148">
        <f>VLOOKUP(A355,'Erkek Bireysel'!$B$4:$T$3001,15,FALSE)</f>
        <v>9</v>
      </c>
      <c r="AA355" s="148">
        <f>VLOOKUP(A355,'Erkek Bireysel'!$B$4:$T$3001,16,FALSE)</f>
        <v>6</v>
      </c>
      <c r="AB355" s="148">
        <f>VLOOKUP(A355,'Erkek Bireysel'!$B$4:$T$3001,17,FALSE)</f>
        <v>0</v>
      </c>
      <c r="AC355" s="148">
        <f>VLOOKUP(A355,'Erkek Bireysel'!$B$4:$T$3001,18,FALSE)</f>
        <v>3</v>
      </c>
      <c r="AD355" s="148">
        <f>VLOOKUP(A355,'Erkek Bireysel'!$B$4:$T$3001,19,FALSE)</f>
        <v>0</v>
      </c>
      <c r="AF355" s="147">
        <f t="shared" si="389"/>
        <v>1</v>
      </c>
      <c r="AG355" s="147">
        <f t="shared" si="390"/>
        <v>1</v>
      </c>
      <c r="AH355" s="147">
        <f t="shared" si="391"/>
        <v>1</v>
      </c>
      <c r="AI355" s="147">
        <f t="shared" si="392"/>
        <v>1</v>
      </c>
      <c r="AJ355" s="147">
        <f t="shared" si="393"/>
        <v>0</v>
      </c>
    </row>
    <row r="356" spans="1:36" ht="15" x14ac:dyDescent="0.2">
      <c r="A356" s="13" t="str">
        <f t="shared" si="385"/>
        <v>FORZA EFOR TENİS SPOR KULÜBÜMARİDİN SPOR KULÜBÜ</v>
      </c>
      <c r="B356" s="128">
        <v>3</v>
      </c>
      <c r="C356" s="14" t="s">
        <v>213</v>
      </c>
      <c r="D356" s="15">
        <f t="shared" si="386"/>
        <v>2</v>
      </c>
      <c r="E356" s="16">
        <f t="shared" si="387"/>
        <v>6</v>
      </c>
      <c r="F356" s="17">
        <f t="shared" si="388"/>
        <v>0</v>
      </c>
      <c r="G356" s="18">
        <f>AB359</f>
        <v>0</v>
      </c>
      <c r="H356" s="18">
        <f>AA359</f>
        <v>6</v>
      </c>
      <c r="I356" s="18">
        <f>AB361</f>
        <v>0</v>
      </c>
      <c r="J356" s="18">
        <f>AA361</f>
        <v>6</v>
      </c>
      <c r="K356" s="18">
        <f>AB363</f>
        <v>0</v>
      </c>
      <c r="L356" s="18">
        <f>AA363</f>
        <v>6</v>
      </c>
      <c r="M356" s="18">
        <f>AA367</f>
        <v>6</v>
      </c>
      <c r="N356" s="19">
        <f>AB367</f>
        <v>0</v>
      </c>
      <c r="O356" s="20">
        <f t="shared" si="394"/>
        <v>-6</v>
      </c>
      <c r="P356" s="21"/>
      <c r="Q356" s="22">
        <f>Y356+Z359+Z361+Z363+Y367</f>
        <v>91</v>
      </c>
      <c r="R356" s="17">
        <f>Z356+Y359+Y361+Y363+Z367</f>
        <v>115</v>
      </c>
      <c r="S356" s="23">
        <f t="shared" si="395"/>
        <v>-24</v>
      </c>
      <c r="T356" s="24" t="s">
        <v>111</v>
      </c>
      <c r="U356" s="25" t="str">
        <f>C356</f>
        <v>FORZA EFOR TENİS SPOR KULÜBÜ</v>
      </c>
      <c r="V356" s="26" t="str">
        <f>C357</f>
        <v>MARİDİN SPOR KULÜBÜ</v>
      </c>
      <c r="W356" s="27">
        <f t="shared" si="396"/>
        <v>3</v>
      </c>
      <c r="X356" s="17">
        <f t="shared" si="397"/>
        <v>0</v>
      </c>
      <c r="Y356" s="148">
        <f>VLOOKUP(A356,'Erkek Bireysel'!$B$4:$T$3001,14,FALSE)</f>
        <v>36</v>
      </c>
      <c r="Z356" s="148">
        <f>VLOOKUP(A356,'Erkek Bireysel'!$B$4:$T$3001,15,FALSE)</f>
        <v>0</v>
      </c>
      <c r="AA356" s="148">
        <f>VLOOKUP(A356,'Erkek Bireysel'!$B$4:$T$3001,16,FALSE)</f>
        <v>6</v>
      </c>
      <c r="AB356" s="148">
        <f>VLOOKUP(A356,'Erkek Bireysel'!$B$4:$T$3001,17,FALSE)</f>
        <v>0</v>
      </c>
      <c r="AC356" s="148">
        <f>VLOOKUP(A356,'Erkek Bireysel'!$B$4:$T$3001,18,FALSE)</f>
        <v>3</v>
      </c>
      <c r="AD356" s="148">
        <f>VLOOKUP(A356,'Erkek Bireysel'!$B$4:$T$3001,19,FALSE)</f>
        <v>0</v>
      </c>
      <c r="AF356" s="147">
        <f t="shared" si="389"/>
        <v>1</v>
      </c>
      <c r="AG356" s="147">
        <f t="shared" si="390"/>
        <v>0</v>
      </c>
      <c r="AH356" s="147">
        <f t="shared" si="391"/>
        <v>0</v>
      </c>
      <c r="AI356" s="147">
        <f t="shared" si="392"/>
        <v>0</v>
      </c>
      <c r="AJ356" s="147">
        <f t="shared" si="393"/>
        <v>1</v>
      </c>
    </row>
    <row r="357" spans="1:36" ht="15" x14ac:dyDescent="0.2">
      <c r="A357" s="13" t="str">
        <f t="shared" si="385"/>
        <v>MİDYAT BELEDİYESİ SPOR KULÜBÜMARİNA SPOR KULÜBÜ</v>
      </c>
      <c r="B357" s="128">
        <v>4</v>
      </c>
      <c r="C357" s="14" t="s">
        <v>214</v>
      </c>
      <c r="D357" s="15">
        <f t="shared" si="386"/>
        <v>1</v>
      </c>
      <c r="E357" s="16">
        <f>AB356</f>
        <v>0</v>
      </c>
      <c r="F357" s="17">
        <f>AA356</f>
        <v>6</v>
      </c>
      <c r="G357" s="18">
        <f>AB358</f>
        <v>0</v>
      </c>
      <c r="H357" s="18">
        <f>AA358</f>
        <v>6</v>
      </c>
      <c r="I357" s="18">
        <f>AB360</f>
        <v>0</v>
      </c>
      <c r="J357" s="18">
        <f>AA360</f>
        <v>6</v>
      </c>
      <c r="K357" s="18">
        <f>AA364</f>
        <v>0</v>
      </c>
      <c r="L357" s="18">
        <f>AB364</f>
        <v>6</v>
      </c>
      <c r="M357" s="18">
        <f>AA368</f>
        <v>6</v>
      </c>
      <c r="N357" s="19">
        <f>AB368</f>
        <v>0</v>
      </c>
      <c r="O357" s="20">
        <f t="shared" si="394"/>
        <v>-18</v>
      </c>
      <c r="P357" s="21"/>
      <c r="Q357" s="22">
        <f>Z356+Z358+Z360+Y364+Y368</f>
        <v>56</v>
      </c>
      <c r="R357" s="17">
        <f>Y356+Y358+Y360+Z364+Z368</f>
        <v>148</v>
      </c>
      <c r="S357" s="23">
        <f t="shared" si="395"/>
        <v>-92</v>
      </c>
      <c r="T357" s="30" t="s">
        <v>112</v>
      </c>
      <c r="U357" s="25" t="str">
        <f>C354</f>
        <v>MİDYAT BELEDİYESİ SPOR KULÜBÜ</v>
      </c>
      <c r="V357" s="26" t="str">
        <f>C358</f>
        <v>MARİNA SPOR KULÜBÜ</v>
      </c>
      <c r="W357" s="27">
        <f t="shared" si="396"/>
        <v>3</v>
      </c>
      <c r="X357" s="17">
        <f t="shared" si="397"/>
        <v>0</v>
      </c>
      <c r="Y357" s="148">
        <f>VLOOKUP(A357,'Erkek Bireysel'!$B$4:$T$3001,14,FALSE)</f>
        <v>36</v>
      </c>
      <c r="Z357" s="148">
        <f>VLOOKUP(A357,'Erkek Bireysel'!$B$4:$T$3001,15,FALSE)</f>
        <v>0</v>
      </c>
      <c r="AA357" s="148">
        <f>VLOOKUP(A357,'Erkek Bireysel'!$B$4:$T$3001,16,FALSE)</f>
        <v>6</v>
      </c>
      <c r="AB357" s="148">
        <f>VLOOKUP(A357,'Erkek Bireysel'!$B$4:$T$3001,17,FALSE)</f>
        <v>0</v>
      </c>
      <c r="AC357" s="148">
        <f>VLOOKUP(A357,'Erkek Bireysel'!$B$4:$T$3001,18,FALSE)</f>
        <v>3</v>
      </c>
      <c r="AD357" s="148">
        <f>VLOOKUP(A357,'Erkek Bireysel'!$B$4:$T$3001,19,FALSE)</f>
        <v>0</v>
      </c>
      <c r="AF357" s="147">
        <f t="shared" si="389"/>
        <v>0</v>
      </c>
      <c r="AG357" s="147">
        <f t="shared" si="390"/>
        <v>0</v>
      </c>
      <c r="AH357" s="147">
        <f t="shared" si="391"/>
        <v>0</v>
      </c>
      <c r="AI357" s="147">
        <f t="shared" si="392"/>
        <v>0</v>
      </c>
      <c r="AJ357" s="147">
        <f t="shared" si="393"/>
        <v>1</v>
      </c>
    </row>
    <row r="358" spans="1:36" ht="15" x14ac:dyDescent="0.2">
      <c r="A358" s="13" t="str">
        <f t="shared" si="385"/>
        <v>MİDYAT PERFORMANS SPOR KULÜBÜ MARİDİN SPOR KULÜBÜ</v>
      </c>
      <c r="B358" s="128">
        <v>5</v>
      </c>
      <c r="C358" s="14" t="s">
        <v>216</v>
      </c>
      <c r="D358" s="15">
        <f t="shared" si="386"/>
        <v>2</v>
      </c>
      <c r="E358" s="16">
        <f>AB355</f>
        <v>0</v>
      </c>
      <c r="F358" s="17">
        <f>AA355</f>
        <v>6</v>
      </c>
      <c r="G358" s="18">
        <f>AB357</f>
        <v>0</v>
      </c>
      <c r="H358" s="18">
        <f>AA357</f>
        <v>6</v>
      </c>
      <c r="I358" s="18">
        <f>AA361</f>
        <v>6</v>
      </c>
      <c r="J358" s="18">
        <f>AB361</f>
        <v>0</v>
      </c>
      <c r="K358" s="18">
        <f>AA365</f>
        <v>6</v>
      </c>
      <c r="L358" s="18">
        <f>AB365</f>
        <v>0</v>
      </c>
      <c r="M358" s="18">
        <f>AB368</f>
        <v>0</v>
      </c>
      <c r="N358" s="19">
        <f>AA368</f>
        <v>6</v>
      </c>
      <c r="O358" s="20">
        <f t="shared" si="394"/>
        <v>-6</v>
      </c>
      <c r="P358" s="31"/>
      <c r="Q358" s="22">
        <f>Z355+Z357+Y361+Y365+Z368</f>
        <v>85</v>
      </c>
      <c r="R358" s="17">
        <f>Y355+Y357+Z361+Z365+Y368</f>
        <v>115</v>
      </c>
      <c r="S358" s="23">
        <f t="shared" si="395"/>
        <v>-30</v>
      </c>
      <c r="T358" s="30" t="s">
        <v>113</v>
      </c>
      <c r="U358" s="25" t="str">
        <f>C359</f>
        <v xml:space="preserve">MİDYAT PERFORMANS SPOR KULÜBÜ </v>
      </c>
      <c r="V358" s="26" t="str">
        <f>C357</f>
        <v>MARİDİN SPOR KULÜBÜ</v>
      </c>
      <c r="W358" s="27">
        <f t="shared" si="396"/>
        <v>3</v>
      </c>
      <c r="X358" s="17">
        <f t="shared" si="397"/>
        <v>0</v>
      </c>
      <c r="Y358" s="148">
        <f>VLOOKUP(A358,'Erkek Bireysel'!$B$4:$T$3001,14,FALSE)</f>
        <v>36</v>
      </c>
      <c r="Z358" s="148">
        <f>VLOOKUP(A358,'Erkek Bireysel'!$B$4:$T$3001,15,FALSE)</f>
        <v>11</v>
      </c>
      <c r="AA358" s="148">
        <f>VLOOKUP(A358,'Erkek Bireysel'!$B$4:$T$3001,16,FALSE)</f>
        <v>6</v>
      </c>
      <c r="AB358" s="148">
        <f>VLOOKUP(A358,'Erkek Bireysel'!$B$4:$T$3001,17,FALSE)</f>
        <v>0</v>
      </c>
      <c r="AC358" s="148">
        <f>VLOOKUP(A358,'Erkek Bireysel'!$B$4:$T$3001,18,FALSE)</f>
        <v>3</v>
      </c>
      <c r="AD358" s="148">
        <f>VLOOKUP(A358,'Erkek Bireysel'!$B$4:$T$3001,19,FALSE)</f>
        <v>0</v>
      </c>
      <c r="AF358" s="147">
        <f t="shared" si="389"/>
        <v>0</v>
      </c>
      <c r="AG358" s="147">
        <f t="shared" si="390"/>
        <v>0</v>
      </c>
      <c r="AH358" s="147">
        <f t="shared" si="391"/>
        <v>1</v>
      </c>
      <c r="AI358" s="147">
        <f t="shared" si="392"/>
        <v>1</v>
      </c>
      <c r="AJ358" s="147">
        <f t="shared" si="393"/>
        <v>0</v>
      </c>
    </row>
    <row r="359" spans="1:36" ht="15" x14ac:dyDescent="0.2">
      <c r="A359" s="13" t="str">
        <f t="shared" si="385"/>
        <v>ARTUKLU TENİS SPOR KULÜBÜFORZA EFOR TENİS SPOR KULÜBÜ</v>
      </c>
      <c r="B359" s="128">
        <v>6</v>
      </c>
      <c r="C359" s="14" t="s">
        <v>268</v>
      </c>
      <c r="D359" s="15">
        <f t="shared" si="386"/>
        <v>1</v>
      </c>
      <c r="E359" s="32">
        <f>AB354</f>
        <v>0</v>
      </c>
      <c r="F359" s="33">
        <f>AA354</f>
        <v>6</v>
      </c>
      <c r="G359" s="34">
        <f>AA358</f>
        <v>6</v>
      </c>
      <c r="H359" s="34">
        <f>AB358</f>
        <v>0</v>
      </c>
      <c r="I359" s="34">
        <f>AA362</f>
        <v>0</v>
      </c>
      <c r="J359" s="34">
        <f>AB362</f>
        <v>6</v>
      </c>
      <c r="K359" s="34">
        <f>AB365</f>
        <v>0</v>
      </c>
      <c r="L359" s="34">
        <f>AA365</f>
        <v>6</v>
      </c>
      <c r="M359" s="34">
        <f>AB367</f>
        <v>0</v>
      </c>
      <c r="N359" s="35">
        <f>AA367</f>
        <v>6</v>
      </c>
      <c r="O359" s="20">
        <f t="shared" si="394"/>
        <v>-18</v>
      </c>
      <c r="P359" s="31"/>
      <c r="Q359" s="36">
        <f>Z354+Y358+Y362+Z365+Z367</f>
        <v>51</v>
      </c>
      <c r="R359" s="33">
        <f>Y354+Z358+Z362+Y365+Y367</f>
        <v>155</v>
      </c>
      <c r="S359" s="23">
        <f t="shared" si="395"/>
        <v>-104</v>
      </c>
      <c r="T359" s="37" t="s">
        <v>114</v>
      </c>
      <c r="U359" s="38" t="str">
        <f>C355</f>
        <v>ARTUKLU TENİS SPOR KULÜBÜ</v>
      </c>
      <c r="V359" s="26" t="str">
        <f>C356</f>
        <v>FORZA EFOR TENİS SPOR KULÜBÜ</v>
      </c>
      <c r="W359" s="27">
        <f t="shared" si="396"/>
        <v>3</v>
      </c>
      <c r="X359" s="17">
        <f t="shared" si="397"/>
        <v>0</v>
      </c>
      <c r="Y359" s="148">
        <f>VLOOKUP(A359,'Erkek Bireysel'!$B$4:$T$3001,14,FALSE)</f>
        <v>36</v>
      </c>
      <c r="Z359" s="148">
        <f>VLOOKUP(A359,'Erkek Bireysel'!$B$4:$T$3001,15,FALSE)</f>
        <v>12</v>
      </c>
      <c r="AA359" s="148">
        <f>VLOOKUP(A359,'Erkek Bireysel'!$B$4:$T$3001,16,FALSE)</f>
        <v>6</v>
      </c>
      <c r="AB359" s="148">
        <f>VLOOKUP(A359,'Erkek Bireysel'!$B$4:$T$3001,17,FALSE)</f>
        <v>0</v>
      </c>
      <c r="AC359" s="148">
        <f>VLOOKUP(A359,'Erkek Bireysel'!$B$4:$T$3001,18,FALSE)</f>
        <v>3</v>
      </c>
      <c r="AD359" s="148">
        <f>VLOOKUP(A359,'Erkek Bireysel'!$B$4:$T$3001,19,FALSE)</f>
        <v>0</v>
      </c>
      <c r="AF359" s="147">
        <f t="shared" si="389"/>
        <v>0</v>
      </c>
      <c r="AG359" s="147">
        <f t="shared" si="390"/>
        <v>1</v>
      </c>
      <c r="AH359" s="147">
        <f t="shared" si="391"/>
        <v>0</v>
      </c>
      <c r="AI359" s="147">
        <f t="shared" si="392"/>
        <v>0</v>
      </c>
      <c r="AJ359" s="147">
        <f t="shared" si="393"/>
        <v>0</v>
      </c>
    </row>
    <row r="360" spans="1:36" ht="15" x14ac:dyDescent="0.2">
      <c r="A360" s="13" t="str">
        <f t="shared" si="385"/>
        <v>MİDYAT BELEDİYESİ SPOR KULÜBÜMARİDİN SPOR KULÜBÜ</v>
      </c>
      <c r="B360" s="129"/>
      <c r="C360" s="39"/>
      <c r="D360" s="40"/>
      <c r="E360" s="16"/>
      <c r="F360" s="41"/>
      <c r="G360" s="18"/>
      <c r="H360" s="18"/>
      <c r="I360" s="18"/>
      <c r="J360" s="18"/>
      <c r="K360" s="18"/>
      <c r="L360" s="18"/>
      <c r="M360" s="18"/>
      <c r="N360" s="19"/>
      <c r="O360" s="20"/>
      <c r="P360" s="42"/>
      <c r="Q360" s="43"/>
      <c r="R360" s="41"/>
      <c r="S360" s="44"/>
      <c r="T360" s="45" t="s">
        <v>115</v>
      </c>
      <c r="U360" s="46" t="str">
        <f>C354</f>
        <v>MİDYAT BELEDİYESİ SPOR KULÜBÜ</v>
      </c>
      <c r="V360" s="47" t="str">
        <f>C357</f>
        <v>MARİDİN SPOR KULÜBÜ</v>
      </c>
      <c r="W360" s="27">
        <f t="shared" si="396"/>
        <v>3</v>
      </c>
      <c r="X360" s="17">
        <f t="shared" si="397"/>
        <v>0</v>
      </c>
      <c r="Y360" s="148">
        <f>VLOOKUP(A360,'Erkek Bireysel'!$B$4:$T$3001,14,FALSE)</f>
        <v>36</v>
      </c>
      <c r="Z360" s="148">
        <f>VLOOKUP(A360,'Erkek Bireysel'!$B$4:$T$3001,15,FALSE)</f>
        <v>0</v>
      </c>
      <c r="AA360" s="148">
        <f>VLOOKUP(A360,'Erkek Bireysel'!$B$4:$T$3001,16,FALSE)</f>
        <v>6</v>
      </c>
      <c r="AB360" s="148">
        <f>VLOOKUP(A360,'Erkek Bireysel'!$B$4:$T$3001,17,FALSE)</f>
        <v>0</v>
      </c>
      <c r="AC360" s="148">
        <f>VLOOKUP(A360,'Erkek Bireysel'!$B$4:$T$3001,18,FALSE)</f>
        <v>3</v>
      </c>
      <c r="AD360" s="148">
        <f>VLOOKUP(A360,'Erkek Bireysel'!$B$4:$T$3001,19,FALSE)</f>
        <v>0</v>
      </c>
    </row>
    <row r="361" spans="1:36" ht="15" x14ac:dyDescent="0.2">
      <c r="A361" s="13" t="str">
        <f t="shared" si="385"/>
        <v>MARİNA SPOR KULÜBÜFORZA EFOR TENİS SPOR KULÜBÜ</v>
      </c>
      <c r="B361" s="128"/>
      <c r="C361" s="14"/>
      <c r="D361" s="15"/>
      <c r="E361" s="16"/>
      <c r="F361" s="17"/>
      <c r="G361" s="18"/>
      <c r="H361" s="18"/>
      <c r="I361" s="18"/>
      <c r="J361" s="18"/>
      <c r="K361" s="18"/>
      <c r="L361" s="18"/>
      <c r="M361" s="18"/>
      <c r="N361" s="19"/>
      <c r="O361" s="20"/>
      <c r="P361" s="21"/>
      <c r="Q361" s="22"/>
      <c r="R361" s="17"/>
      <c r="S361" s="23"/>
      <c r="T361" s="45" t="s">
        <v>116</v>
      </c>
      <c r="U361" s="25" t="str">
        <f>C358</f>
        <v>MARİNA SPOR KULÜBÜ</v>
      </c>
      <c r="V361" s="26" t="str">
        <f>C356</f>
        <v>FORZA EFOR TENİS SPOR KULÜBÜ</v>
      </c>
      <c r="W361" s="27">
        <f t="shared" si="396"/>
        <v>3</v>
      </c>
      <c r="X361" s="17">
        <f t="shared" si="397"/>
        <v>0</v>
      </c>
      <c r="Y361" s="148">
        <f>VLOOKUP(A361,'Erkek Bireysel'!$B$4:$T$3001,14,FALSE)</f>
        <v>36</v>
      </c>
      <c r="Z361" s="148">
        <f>VLOOKUP(A361,'Erkek Bireysel'!$B$4:$T$3001,15,FALSE)</f>
        <v>7</v>
      </c>
      <c r="AA361" s="148">
        <f>VLOOKUP(A361,'Erkek Bireysel'!$B$4:$T$3001,16,FALSE)</f>
        <v>6</v>
      </c>
      <c r="AB361" s="148">
        <f>VLOOKUP(A361,'Erkek Bireysel'!$B$4:$T$3001,17,FALSE)</f>
        <v>0</v>
      </c>
      <c r="AC361" s="148">
        <f>VLOOKUP(A361,'Erkek Bireysel'!$B$4:$T$3001,18,FALSE)</f>
        <v>3</v>
      </c>
      <c r="AD361" s="148">
        <f>VLOOKUP(A361,'Erkek Bireysel'!$B$4:$T$3001,19,FALSE)</f>
        <v>0</v>
      </c>
    </row>
    <row r="362" spans="1:36" ht="15" x14ac:dyDescent="0.2">
      <c r="A362" s="13" t="str">
        <f t="shared" si="385"/>
        <v>MİDYAT PERFORMANS SPOR KULÜBÜ ARTUKLU TENİS SPOR KULÜBÜ</v>
      </c>
      <c r="B362" s="128"/>
      <c r="C362" s="14"/>
      <c r="D362" s="15"/>
      <c r="E362" s="16"/>
      <c r="F362" s="17"/>
      <c r="G362" s="18"/>
      <c r="H362" s="18"/>
      <c r="I362" s="18"/>
      <c r="J362" s="18"/>
      <c r="K362" s="18"/>
      <c r="L362" s="18"/>
      <c r="M362" s="18"/>
      <c r="N362" s="19"/>
      <c r="O362" s="20"/>
      <c r="P362" s="31"/>
      <c r="Q362" s="22"/>
      <c r="R362" s="17"/>
      <c r="S362" s="23"/>
      <c r="T362" s="45" t="s">
        <v>117</v>
      </c>
      <c r="U362" s="25" t="str">
        <f>C359</f>
        <v xml:space="preserve">MİDYAT PERFORMANS SPOR KULÜBÜ </v>
      </c>
      <c r="V362" s="26" t="str">
        <f>C355</f>
        <v>ARTUKLU TENİS SPOR KULÜBÜ</v>
      </c>
      <c r="W362" s="27">
        <f t="shared" si="396"/>
        <v>0</v>
      </c>
      <c r="X362" s="17">
        <f t="shared" si="397"/>
        <v>3</v>
      </c>
      <c r="Y362" s="148">
        <f>VLOOKUP(A362,'Erkek Bireysel'!$B$4:$T$3001,14,FALSE)</f>
        <v>8</v>
      </c>
      <c r="Z362" s="148">
        <f>VLOOKUP(A362,'Erkek Bireysel'!$B$4:$T$3001,15,FALSE)</f>
        <v>36</v>
      </c>
      <c r="AA362" s="148">
        <f>VLOOKUP(A362,'Erkek Bireysel'!$B$4:$T$3001,16,FALSE)</f>
        <v>0</v>
      </c>
      <c r="AB362" s="148">
        <f>VLOOKUP(A362,'Erkek Bireysel'!$B$4:$T$3001,17,FALSE)</f>
        <v>6</v>
      </c>
      <c r="AC362" s="148">
        <f>VLOOKUP(A362,'Erkek Bireysel'!$B$4:$T$3001,18,FALSE)</f>
        <v>0</v>
      </c>
      <c r="AD362" s="148">
        <f>VLOOKUP(A362,'Erkek Bireysel'!$B$4:$T$3001,19,FALSE)</f>
        <v>3</v>
      </c>
    </row>
    <row r="363" spans="1:36" ht="15" x14ac:dyDescent="0.2">
      <c r="A363" s="13" t="str">
        <f t="shared" si="385"/>
        <v>MİDYAT BELEDİYESİ SPOR KULÜBÜFORZA EFOR TENİS SPOR KULÜBÜ</v>
      </c>
      <c r="B363" s="128"/>
      <c r="C363" s="14"/>
      <c r="D363" s="15"/>
      <c r="E363" s="16"/>
      <c r="F363" s="17"/>
      <c r="G363" s="18"/>
      <c r="H363" s="18"/>
      <c r="I363" s="18"/>
      <c r="J363" s="18"/>
      <c r="K363" s="18"/>
      <c r="L363" s="18"/>
      <c r="M363" s="18"/>
      <c r="N363" s="19"/>
      <c r="O363" s="20"/>
      <c r="P363" s="31"/>
      <c r="Q363" s="22"/>
      <c r="R363" s="17"/>
      <c r="S363" s="23"/>
      <c r="T363" s="48" t="s">
        <v>118</v>
      </c>
      <c r="U363" s="25" t="str">
        <f>C354</f>
        <v>MİDYAT BELEDİYESİ SPOR KULÜBÜ</v>
      </c>
      <c r="V363" s="26" t="str">
        <f>C356</f>
        <v>FORZA EFOR TENİS SPOR KULÜBÜ</v>
      </c>
      <c r="W363" s="27">
        <f t="shared" si="396"/>
        <v>3</v>
      </c>
      <c r="X363" s="17">
        <f t="shared" si="397"/>
        <v>0</v>
      </c>
      <c r="Y363" s="148">
        <f>VLOOKUP(A363,'Erkek Bireysel'!$B$4:$T$3001,14,FALSE)</f>
        <v>36</v>
      </c>
      <c r="Z363" s="148">
        <f>VLOOKUP(A363,'Erkek Bireysel'!$B$4:$T$3001,15,FALSE)</f>
        <v>0</v>
      </c>
      <c r="AA363" s="148">
        <f>VLOOKUP(A363,'Erkek Bireysel'!$B$4:$T$3001,16,FALSE)</f>
        <v>6</v>
      </c>
      <c r="AB363" s="148">
        <f>VLOOKUP(A363,'Erkek Bireysel'!$B$4:$T$3001,17,FALSE)</f>
        <v>0</v>
      </c>
      <c r="AC363" s="148">
        <f>VLOOKUP(A363,'Erkek Bireysel'!$B$4:$T$3001,18,FALSE)</f>
        <v>3</v>
      </c>
      <c r="AD363" s="148">
        <f>VLOOKUP(A363,'Erkek Bireysel'!$B$4:$T$3001,19,FALSE)</f>
        <v>0</v>
      </c>
    </row>
    <row r="364" spans="1:36" ht="15" x14ac:dyDescent="0.2">
      <c r="A364" s="13" t="str">
        <f t="shared" si="385"/>
        <v>MARİDİN SPOR KULÜBÜARTUKLU TENİS SPOR KULÜBÜ</v>
      </c>
      <c r="B364" s="129"/>
      <c r="C364" s="39"/>
      <c r="D364" s="40"/>
      <c r="E364" s="49"/>
      <c r="F364" s="50"/>
      <c r="G364" s="51"/>
      <c r="H364" s="51"/>
      <c r="I364" s="51"/>
      <c r="J364" s="51"/>
      <c r="K364" s="51"/>
      <c r="L364" s="51"/>
      <c r="M364" s="51"/>
      <c r="N364" s="52"/>
      <c r="O364" s="53"/>
      <c r="P364" s="42"/>
      <c r="Q364" s="54"/>
      <c r="R364" s="50"/>
      <c r="S364" s="44"/>
      <c r="T364" s="55" t="s">
        <v>119</v>
      </c>
      <c r="U364" s="56" t="str">
        <f>C357</f>
        <v>MARİDİN SPOR KULÜBÜ</v>
      </c>
      <c r="V364" s="47" t="str">
        <f>C355</f>
        <v>ARTUKLU TENİS SPOR KULÜBÜ</v>
      </c>
      <c r="W364" s="27">
        <f t="shared" si="396"/>
        <v>0</v>
      </c>
      <c r="X364" s="17">
        <f t="shared" si="397"/>
        <v>3</v>
      </c>
      <c r="Y364" s="148">
        <f>VLOOKUP(A364,'Erkek Bireysel'!$B$4:$T$3001,14,FALSE)</f>
        <v>9</v>
      </c>
      <c r="Z364" s="148">
        <f>VLOOKUP(A364,'Erkek Bireysel'!$B$4:$T$3001,15,FALSE)</f>
        <v>36</v>
      </c>
      <c r="AA364" s="148">
        <f>VLOOKUP(A364,'Erkek Bireysel'!$B$4:$T$3001,16,FALSE)</f>
        <v>0</v>
      </c>
      <c r="AB364" s="148">
        <f>VLOOKUP(A364,'Erkek Bireysel'!$B$4:$T$3001,17,FALSE)</f>
        <v>6</v>
      </c>
      <c r="AC364" s="148">
        <f>VLOOKUP(A364,'Erkek Bireysel'!$B$4:$T$3001,18,FALSE)</f>
        <v>0</v>
      </c>
      <c r="AD364" s="148">
        <f>VLOOKUP(A364,'Erkek Bireysel'!$B$4:$T$3001,19,FALSE)</f>
        <v>3</v>
      </c>
    </row>
    <row r="365" spans="1:36" ht="15" x14ac:dyDescent="0.2">
      <c r="A365" s="13" t="str">
        <f t="shared" si="385"/>
        <v xml:space="preserve">MARİNA SPOR KULÜBÜMİDYAT PERFORMANS SPOR KULÜBÜ </v>
      </c>
      <c r="B365" s="128"/>
      <c r="C365" s="14"/>
      <c r="D365" s="15"/>
      <c r="E365" s="16"/>
      <c r="F365" s="17"/>
      <c r="G365" s="18"/>
      <c r="H365" s="18"/>
      <c r="I365" s="18"/>
      <c r="J365" s="18"/>
      <c r="K365" s="18"/>
      <c r="L365" s="18"/>
      <c r="M365" s="18"/>
      <c r="N365" s="19"/>
      <c r="O365" s="20"/>
      <c r="P365" s="21"/>
      <c r="Q365" s="22"/>
      <c r="R365" s="17"/>
      <c r="S365" s="23"/>
      <c r="T365" s="48" t="s">
        <v>120</v>
      </c>
      <c r="U365" s="25" t="str">
        <f>C358</f>
        <v>MARİNA SPOR KULÜBÜ</v>
      </c>
      <c r="V365" s="26" t="str">
        <f>C359</f>
        <v xml:space="preserve">MİDYAT PERFORMANS SPOR KULÜBÜ </v>
      </c>
      <c r="W365" s="27">
        <f t="shared" si="396"/>
        <v>3</v>
      </c>
      <c r="X365" s="17">
        <f t="shared" si="397"/>
        <v>0</v>
      </c>
      <c r="Y365" s="148">
        <f>VLOOKUP(A365,'Erkek Bireysel'!$B$4:$T$3001,14,FALSE)</f>
        <v>36</v>
      </c>
      <c r="Z365" s="148">
        <f>VLOOKUP(A365,'Erkek Bireysel'!$B$4:$T$3001,15,FALSE)</f>
        <v>0</v>
      </c>
      <c r="AA365" s="148">
        <f>VLOOKUP(A365,'Erkek Bireysel'!$B$4:$T$3001,16,FALSE)</f>
        <v>6</v>
      </c>
      <c r="AB365" s="148">
        <f>VLOOKUP(A365,'Erkek Bireysel'!$B$4:$T$3001,17,FALSE)</f>
        <v>0</v>
      </c>
      <c r="AC365" s="148">
        <f>VLOOKUP(A365,'Erkek Bireysel'!$B$4:$T$3001,18,FALSE)</f>
        <v>3</v>
      </c>
      <c r="AD365" s="148">
        <f>VLOOKUP(A365,'Erkek Bireysel'!$B$4:$T$3001,19,FALSE)</f>
        <v>0</v>
      </c>
    </row>
    <row r="366" spans="1:36" ht="15" x14ac:dyDescent="0.2">
      <c r="A366" s="13" t="str">
        <f t="shared" si="385"/>
        <v>MİDYAT BELEDİYESİ SPOR KULÜBÜARTUKLU TENİS SPOR KULÜBÜ</v>
      </c>
      <c r="B366" s="128"/>
      <c r="C366" s="14"/>
      <c r="D366" s="15"/>
      <c r="E366" s="16"/>
      <c r="F366" s="17"/>
      <c r="G366" s="18"/>
      <c r="H366" s="18"/>
      <c r="I366" s="18"/>
      <c r="J366" s="18"/>
      <c r="K366" s="18"/>
      <c r="L366" s="18"/>
      <c r="M366" s="18"/>
      <c r="N366" s="19"/>
      <c r="O366" s="20"/>
      <c r="P366" s="31"/>
      <c r="Q366" s="22"/>
      <c r="R366" s="17"/>
      <c r="S366" s="23"/>
      <c r="T366" s="57" t="s">
        <v>121</v>
      </c>
      <c r="U366" s="25" t="str">
        <f>C354</f>
        <v>MİDYAT BELEDİYESİ SPOR KULÜBÜ</v>
      </c>
      <c r="V366" s="26" t="str">
        <f>C355</f>
        <v>ARTUKLU TENİS SPOR KULÜBÜ</v>
      </c>
      <c r="W366" s="27">
        <f t="shared" si="396"/>
        <v>3</v>
      </c>
      <c r="X366" s="17">
        <f t="shared" si="397"/>
        <v>0</v>
      </c>
      <c r="Y366" s="148">
        <f>VLOOKUP(A366,'Erkek Bireysel'!$B$4:$T$3001,14,FALSE)</f>
        <v>36</v>
      </c>
      <c r="Z366" s="148">
        <f>VLOOKUP(A366,'Erkek Bireysel'!$B$4:$T$3001,15,FALSE)</f>
        <v>0</v>
      </c>
      <c r="AA366" s="148">
        <f>VLOOKUP(A366,'Erkek Bireysel'!$B$4:$T$3001,16,FALSE)</f>
        <v>6</v>
      </c>
      <c r="AB366" s="148">
        <f>VLOOKUP(A366,'Erkek Bireysel'!$B$4:$T$3001,17,FALSE)</f>
        <v>0</v>
      </c>
      <c r="AC366" s="148">
        <f>VLOOKUP(A366,'Erkek Bireysel'!$B$4:$T$3001,18,FALSE)</f>
        <v>3</v>
      </c>
      <c r="AD366" s="148">
        <f>VLOOKUP(A366,'Erkek Bireysel'!$B$4:$T$3001,19,FALSE)</f>
        <v>0</v>
      </c>
    </row>
    <row r="367" spans="1:36" ht="15.75" thickBot="1" x14ac:dyDescent="0.25">
      <c r="A367" s="13" t="str">
        <f t="shared" si="385"/>
        <v xml:space="preserve">FORZA EFOR TENİS SPOR KULÜBÜMİDYAT PERFORMANS SPOR KULÜBÜ </v>
      </c>
      <c r="B367" s="130"/>
      <c r="C367" s="14"/>
      <c r="D367" s="15"/>
      <c r="E367" s="16"/>
      <c r="F367" s="17"/>
      <c r="G367" s="18"/>
      <c r="H367" s="18"/>
      <c r="I367" s="18"/>
      <c r="J367" s="18"/>
      <c r="K367" s="18"/>
      <c r="L367" s="18"/>
      <c r="M367" s="18"/>
      <c r="N367" s="19"/>
      <c r="O367" s="20"/>
      <c r="P367" s="31"/>
      <c r="Q367" s="22"/>
      <c r="R367" s="17"/>
      <c r="S367" s="23"/>
      <c r="T367" s="57" t="s">
        <v>122</v>
      </c>
      <c r="U367" s="25" t="str">
        <f>C356</f>
        <v>FORZA EFOR TENİS SPOR KULÜBÜ</v>
      </c>
      <c r="V367" s="26" t="str">
        <f>C359</f>
        <v xml:space="preserve">MİDYAT PERFORMANS SPOR KULÜBÜ </v>
      </c>
      <c r="W367" s="27">
        <f t="shared" si="396"/>
        <v>3</v>
      </c>
      <c r="X367" s="17">
        <f t="shared" si="397"/>
        <v>0</v>
      </c>
      <c r="Y367" s="148">
        <f>VLOOKUP(A367,'Erkek Bireysel'!$B$4:$T$3001,14,FALSE)</f>
        <v>36</v>
      </c>
      <c r="Z367" s="148">
        <f>VLOOKUP(A367,'Erkek Bireysel'!$B$4:$T$3001,15,FALSE)</f>
        <v>7</v>
      </c>
      <c r="AA367" s="148">
        <f>VLOOKUP(A367,'Erkek Bireysel'!$B$4:$T$3001,16,FALSE)</f>
        <v>6</v>
      </c>
      <c r="AB367" s="148">
        <f>VLOOKUP(A367,'Erkek Bireysel'!$B$4:$T$3001,17,FALSE)</f>
        <v>0</v>
      </c>
      <c r="AC367" s="148">
        <f>VLOOKUP(A367,'Erkek Bireysel'!$B$4:$T$3001,18,FALSE)</f>
        <v>3</v>
      </c>
      <c r="AD367" s="148">
        <f>VLOOKUP(A367,'Erkek Bireysel'!$B$4:$T$3001,19,FALSE)</f>
        <v>0</v>
      </c>
    </row>
    <row r="368" spans="1:36" ht="15.75" thickBot="1" x14ac:dyDescent="0.25">
      <c r="A368" s="13" t="str">
        <f t="shared" si="385"/>
        <v>MARİDİN SPOR KULÜBÜMARİNA SPOR KULÜBÜ</v>
      </c>
      <c r="B368" s="132"/>
      <c r="C368" s="113"/>
      <c r="D368" s="114"/>
      <c r="E368" s="115"/>
      <c r="F368" s="116"/>
      <c r="G368" s="117"/>
      <c r="H368" s="117"/>
      <c r="I368" s="117"/>
      <c r="J368" s="117"/>
      <c r="K368" s="117"/>
      <c r="L368" s="117"/>
      <c r="M368" s="117"/>
      <c r="N368" s="118"/>
      <c r="O368" s="119"/>
      <c r="P368" s="120"/>
      <c r="Q368" s="121"/>
      <c r="R368" s="116"/>
      <c r="S368" s="122"/>
      <c r="T368" s="123" t="s">
        <v>123</v>
      </c>
      <c r="U368" s="124" t="str">
        <f>C357</f>
        <v>MARİDİN SPOR KULÜBÜ</v>
      </c>
      <c r="V368" s="125" t="str">
        <f>C358</f>
        <v>MARİNA SPOR KULÜBÜ</v>
      </c>
      <c r="W368" s="126">
        <f t="shared" si="396"/>
        <v>3</v>
      </c>
      <c r="X368" s="127">
        <f t="shared" si="397"/>
        <v>0</v>
      </c>
      <c r="Y368" s="148">
        <f>VLOOKUP(A368,'Erkek Bireysel'!$B$4:$T$3001,14,FALSE)</f>
        <v>36</v>
      </c>
      <c r="Z368" s="148">
        <f>VLOOKUP(A368,'Erkek Bireysel'!$B$4:$T$3001,15,FALSE)</f>
        <v>4</v>
      </c>
      <c r="AA368" s="148">
        <f>VLOOKUP(A368,'Erkek Bireysel'!$B$4:$T$3001,16,FALSE)</f>
        <v>6</v>
      </c>
      <c r="AB368" s="148">
        <f>VLOOKUP(A368,'Erkek Bireysel'!$B$4:$T$3001,17,FALSE)</f>
        <v>0</v>
      </c>
      <c r="AC368" s="148">
        <f>VLOOKUP(A368,'Erkek Bireysel'!$B$4:$T$3001,18,FALSE)</f>
        <v>3</v>
      </c>
      <c r="AD368" s="148">
        <f>VLOOKUP(A368,'Erkek Bireysel'!$B$4:$T$3001,19,FALSE)</f>
        <v>0</v>
      </c>
    </row>
    <row r="369" spans="1:36" ht="15" thickBot="1" x14ac:dyDescent="0.25">
      <c r="Y369" s="148"/>
    </row>
    <row r="370" spans="1:36" ht="71.650000000000006" customHeight="1" x14ac:dyDescent="0.2">
      <c r="B370" s="76" t="s">
        <v>218</v>
      </c>
      <c r="C370" s="104" t="s">
        <v>249</v>
      </c>
      <c r="D370" s="105" t="s">
        <v>98</v>
      </c>
      <c r="E370" s="106" t="s">
        <v>99</v>
      </c>
      <c r="F370" s="107" t="s">
        <v>100</v>
      </c>
      <c r="G370" s="106" t="s">
        <v>99</v>
      </c>
      <c r="H370" s="107" t="s">
        <v>100</v>
      </c>
      <c r="I370" s="106" t="s">
        <v>99</v>
      </c>
      <c r="J370" s="107" t="s">
        <v>100</v>
      </c>
      <c r="K370" s="106" t="s">
        <v>99</v>
      </c>
      <c r="L370" s="107" t="s">
        <v>100</v>
      </c>
      <c r="M370" s="106" t="s">
        <v>99</v>
      </c>
      <c r="N370" s="108" t="s">
        <v>100</v>
      </c>
      <c r="O370" s="109" t="s">
        <v>101</v>
      </c>
      <c r="P370" s="110" t="s">
        <v>102</v>
      </c>
      <c r="Q370" s="106" t="s">
        <v>103</v>
      </c>
      <c r="R370" s="107" t="s">
        <v>104</v>
      </c>
      <c r="S370" s="111" t="s">
        <v>105</v>
      </c>
      <c r="T370" s="112" t="s">
        <v>106</v>
      </c>
      <c r="U370" s="394" t="s">
        <v>107</v>
      </c>
      <c r="V370" s="395"/>
      <c r="W370" s="396" t="s">
        <v>108</v>
      </c>
      <c r="X370" s="397"/>
      <c r="Y370" s="148"/>
    </row>
    <row r="371" spans="1:36" ht="15" x14ac:dyDescent="0.2">
      <c r="A371" s="13" t="str">
        <f t="shared" ref="A371:A385" si="398">U371&amp;V371</f>
        <v xml:space="preserve">ARTUKLU TENİS SPOR KULÜBÜMİDYAT PERFORMANS SPOR KULÜBÜ </v>
      </c>
      <c r="B371" s="128">
        <v>1</v>
      </c>
      <c r="C371" s="14" t="s">
        <v>217</v>
      </c>
      <c r="D371" s="15">
        <f t="shared" ref="D371:D376" si="399">SUM(AF371:AJ371)</f>
        <v>4</v>
      </c>
      <c r="E371" s="16">
        <f t="shared" ref="E371:E373" si="400">AA371</f>
        <v>6</v>
      </c>
      <c r="F371" s="17">
        <f t="shared" ref="F371:F373" si="401">AB371</f>
        <v>0</v>
      </c>
      <c r="G371" s="18">
        <f>AA374</f>
        <v>0</v>
      </c>
      <c r="H371" s="18">
        <f>AB374</f>
        <v>6</v>
      </c>
      <c r="I371" s="18">
        <f>AA377</f>
        <v>6</v>
      </c>
      <c r="J371" s="18">
        <f>AB377</f>
        <v>0</v>
      </c>
      <c r="K371" s="18">
        <f>AA380</f>
        <v>6</v>
      </c>
      <c r="L371" s="18">
        <f>AB380</f>
        <v>0</v>
      </c>
      <c r="M371" s="18">
        <f>AA383</f>
        <v>6</v>
      </c>
      <c r="N371" s="19">
        <f>AB383</f>
        <v>0</v>
      </c>
      <c r="O371" s="20">
        <f>E371+G371+I371-F371-H371-J371+K371-L371+M371-N371</f>
        <v>18</v>
      </c>
      <c r="P371" s="21"/>
      <c r="Q371" s="22">
        <f>Y371+Y374+Y377+Y380+Y383</f>
        <v>159</v>
      </c>
      <c r="R371" s="17">
        <f>Z371+Z374+Z377+Z380+Z383</f>
        <v>51</v>
      </c>
      <c r="S371" s="23">
        <f>Q371-R371</f>
        <v>108</v>
      </c>
      <c r="T371" s="24" t="s">
        <v>109</v>
      </c>
      <c r="U371" s="25" t="str">
        <f>C371</f>
        <v>ARTUKLU TENİS SPOR KULÜBÜ</v>
      </c>
      <c r="V371" s="26" t="str">
        <f>C376</f>
        <v xml:space="preserve">MİDYAT PERFORMANS SPOR KULÜBÜ </v>
      </c>
      <c r="W371" s="27">
        <f>AC371</f>
        <v>3</v>
      </c>
      <c r="X371" s="17">
        <f>AD371</f>
        <v>0</v>
      </c>
      <c r="Y371" s="148">
        <f>VLOOKUP(A371,'Kadın Bireysel'!$B$4:$T$3000,14,FALSE)</f>
        <v>36</v>
      </c>
      <c r="Z371" s="148">
        <f>VLOOKUP(A371,'Kadın Bireysel'!$B$4:$T$3000,15,FALSE)</f>
        <v>0</v>
      </c>
      <c r="AA371" s="148">
        <f>VLOOKUP(A371,'Kadın Bireysel'!$B$4:$T$3000,16,FALSE)</f>
        <v>6</v>
      </c>
      <c r="AB371" s="148">
        <f>VLOOKUP(A371,'Kadın Bireysel'!$B$4:$T$3000,17,FALSE)</f>
        <v>0</v>
      </c>
      <c r="AC371" s="148">
        <f>VLOOKUP(A371,'Kadın Bireysel'!$B$4:$T$3000,18,FALSE)</f>
        <v>3</v>
      </c>
      <c r="AD371" s="148">
        <f>VLOOKUP(A371,'Kadın Bireysel'!$B$4:$T$3000,19,FALSE)</f>
        <v>0</v>
      </c>
      <c r="AF371" s="147">
        <f t="shared" ref="AF371:AF376" si="402">IF(E371&gt;F371,1,0)</f>
        <v>1</v>
      </c>
      <c r="AG371" s="147">
        <f t="shared" ref="AG371:AG376" si="403">IF(G371&gt;H371,1,0)</f>
        <v>0</v>
      </c>
      <c r="AH371" s="147">
        <f t="shared" ref="AH371:AH376" si="404">IF(I371&gt;J371,1,0)</f>
        <v>1</v>
      </c>
      <c r="AI371" s="147">
        <f t="shared" ref="AI371:AI376" si="405">IF(K371&gt;L371,1,0)</f>
        <v>1</v>
      </c>
      <c r="AJ371" s="147">
        <f t="shared" ref="AJ371:AJ376" si="406">IF(M371&gt;N371,1,0)</f>
        <v>1</v>
      </c>
    </row>
    <row r="372" spans="1:36" ht="15" x14ac:dyDescent="0.2">
      <c r="A372" s="13" t="str">
        <f t="shared" si="398"/>
        <v>FORZA EFOR TENİS SPOR KULÜBÜMİDYAT BELEDİYESİ SPOR KULÜBÜ</v>
      </c>
      <c r="B372" s="128">
        <v>2</v>
      </c>
      <c r="C372" s="14" t="s">
        <v>213</v>
      </c>
      <c r="D372" s="15">
        <f t="shared" si="399"/>
        <v>1</v>
      </c>
      <c r="E372" s="16">
        <f t="shared" si="400"/>
        <v>6</v>
      </c>
      <c r="F372" s="17">
        <f t="shared" si="401"/>
        <v>0</v>
      </c>
      <c r="G372" s="18">
        <f>AA376</f>
        <v>0</v>
      </c>
      <c r="H372" s="18">
        <f>AB376</f>
        <v>6</v>
      </c>
      <c r="I372" s="18">
        <f>AB379</f>
        <v>0</v>
      </c>
      <c r="J372" s="18">
        <f>AA379</f>
        <v>6</v>
      </c>
      <c r="K372" s="18">
        <f>AB381</f>
        <v>0</v>
      </c>
      <c r="L372" s="18">
        <f>AA381</f>
        <v>6</v>
      </c>
      <c r="M372" s="18">
        <f>AB383</f>
        <v>0</v>
      </c>
      <c r="N372" s="19">
        <f>AA383</f>
        <v>6</v>
      </c>
      <c r="O372" s="20">
        <f t="shared" ref="O372:O376" si="407">E372+G372+I372-F372-H372-J372+K372-L372+M372-N372</f>
        <v>-18</v>
      </c>
      <c r="P372" s="21"/>
      <c r="Q372" s="22">
        <f>Y372+Y376+Z379+Z381+Z383</f>
        <v>48</v>
      </c>
      <c r="R372" s="17">
        <f>Z372+Z376+Y379+Y381+Y383</f>
        <v>149</v>
      </c>
      <c r="S372" s="23">
        <f t="shared" ref="S372:S376" si="408">Q372-R372</f>
        <v>-101</v>
      </c>
      <c r="T372" s="24" t="s">
        <v>110</v>
      </c>
      <c r="U372" s="25" t="str">
        <f>C372</f>
        <v>FORZA EFOR TENİS SPOR KULÜBÜ</v>
      </c>
      <c r="V372" s="26" t="str">
        <f>C375</f>
        <v>MİDYAT BELEDİYESİ SPOR KULÜBÜ</v>
      </c>
      <c r="W372" s="27">
        <f t="shared" ref="W372:W385" si="409">AC372</f>
        <v>3</v>
      </c>
      <c r="X372" s="17">
        <f t="shared" ref="X372:X385" si="410">AD372</f>
        <v>0</v>
      </c>
      <c r="Y372" s="148">
        <f>VLOOKUP(A372,'Kadın Bireysel'!$B$4:$T$3000,14,FALSE)</f>
        <v>36</v>
      </c>
      <c r="Z372" s="148">
        <f>VLOOKUP(A372,'Kadın Bireysel'!$B$4:$T$3000,15,FALSE)</f>
        <v>5</v>
      </c>
      <c r="AA372" s="148">
        <f>VLOOKUP(A372,'Kadın Bireysel'!$B$4:$T$3000,16,FALSE)</f>
        <v>6</v>
      </c>
      <c r="AB372" s="148">
        <f>VLOOKUP(A372,'Kadın Bireysel'!$B$4:$T$3000,17,FALSE)</f>
        <v>0</v>
      </c>
      <c r="AC372" s="148">
        <f>VLOOKUP(A372,'Kadın Bireysel'!$B$4:$T$3000,18,FALSE)</f>
        <v>3</v>
      </c>
      <c r="AD372" s="148">
        <f>VLOOKUP(A372,'Kadın Bireysel'!$B$4:$T$3000,19,FALSE)</f>
        <v>0</v>
      </c>
      <c r="AF372" s="147">
        <f t="shared" si="402"/>
        <v>1</v>
      </c>
      <c r="AG372" s="147">
        <f t="shared" si="403"/>
        <v>0</v>
      </c>
      <c r="AH372" s="147">
        <f t="shared" si="404"/>
        <v>0</v>
      </c>
      <c r="AI372" s="147">
        <f t="shared" si="405"/>
        <v>0</v>
      </c>
      <c r="AJ372" s="147">
        <f t="shared" si="406"/>
        <v>0</v>
      </c>
    </row>
    <row r="373" spans="1:36" ht="15" x14ac:dyDescent="0.2">
      <c r="A373" s="13" t="str">
        <f t="shared" si="398"/>
        <v>MARİDİN SPOR KULÜBÜMARİNA SPOR KULÜBÜ</v>
      </c>
      <c r="B373" s="128">
        <v>3</v>
      </c>
      <c r="C373" s="14" t="s">
        <v>214</v>
      </c>
      <c r="D373" s="15">
        <f t="shared" si="399"/>
        <v>3</v>
      </c>
      <c r="E373" s="16">
        <f t="shared" si="400"/>
        <v>6</v>
      </c>
      <c r="F373" s="17">
        <f t="shared" si="401"/>
        <v>0</v>
      </c>
      <c r="G373" s="18">
        <f>AB376</f>
        <v>6</v>
      </c>
      <c r="H373" s="18">
        <f>AA376</f>
        <v>0</v>
      </c>
      <c r="I373" s="18">
        <f>AB378</f>
        <v>0</v>
      </c>
      <c r="J373" s="18">
        <f>AA378</f>
        <v>6</v>
      </c>
      <c r="K373" s="18">
        <f>AB380</f>
        <v>0</v>
      </c>
      <c r="L373" s="18">
        <f>AA380</f>
        <v>6</v>
      </c>
      <c r="M373" s="18">
        <f>AA384</f>
        <v>6</v>
      </c>
      <c r="N373" s="19">
        <f>AB384</f>
        <v>0</v>
      </c>
      <c r="O373" s="20">
        <f t="shared" si="407"/>
        <v>6</v>
      </c>
      <c r="P373" s="21"/>
      <c r="Q373" s="22">
        <f>Y373+Z376+Z378+Z380+Y384</f>
        <v>120</v>
      </c>
      <c r="R373" s="17">
        <f>Z373+Y376+Y378+Y380+Z384</f>
        <v>99</v>
      </c>
      <c r="S373" s="23">
        <f t="shared" si="408"/>
        <v>21</v>
      </c>
      <c r="T373" s="24" t="s">
        <v>111</v>
      </c>
      <c r="U373" s="25" t="str">
        <f>C373</f>
        <v>MARİDİN SPOR KULÜBÜ</v>
      </c>
      <c r="V373" s="26" t="str">
        <f>C374</f>
        <v>MARİNA SPOR KULÜBÜ</v>
      </c>
      <c r="W373" s="27">
        <f t="shared" si="409"/>
        <v>3</v>
      </c>
      <c r="X373" s="17">
        <f t="shared" si="410"/>
        <v>0</v>
      </c>
      <c r="Y373" s="148">
        <f>VLOOKUP(A373,'Kadın Bireysel'!$B$4:$T$3000,14,FALSE)</f>
        <v>36</v>
      </c>
      <c r="Z373" s="148">
        <f>VLOOKUP(A373,'Kadın Bireysel'!$B$4:$T$3000,15,FALSE)</f>
        <v>16</v>
      </c>
      <c r="AA373" s="148">
        <f>VLOOKUP(A373,'Kadın Bireysel'!$B$4:$T$3000,16,FALSE)</f>
        <v>6</v>
      </c>
      <c r="AB373" s="148">
        <f>VLOOKUP(A373,'Kadın Bireysel'!$B$4:$T$3000,17,FALSE)</f>
        <v>0</v>
      </c>
      <c r="AC373" s="148">
        <f>VLOOKUP(A373,'Kadın Bireysel'!$B$4:$T$3000,18,FALSE)</f>
        <v>3</v>
      </c>
      <c r="AD373" s="148">
        <f>VLOOKUP(A373,'Kadın Bireysel'!$B$4:$T$3000,19,FALSE)</f>
        <v>0</v>
      </c>
      <c r="AF373" s="147">
        <f t="shared" si="402"/>
        <v>1</v>
      </c>
      <c r="AG373" s="147">
        <f t="shared" si="403"/>
        <v>1</v>
      </c>
      <c r="AH373" s="147">
        <f t="shared" si="404"/>
        <v>0</v>
      </c>
      <c r="AI373" s="147">
        <f t="shared" si="405"/>
        <v>0</v>
      </c>
      <c r="AJ373" s="147">
        <f t="shared" si="406"/>
        <v>1</v>
      </c>
    </row>
    <row r="374" spans="1:36" ht="15" x14ac:dyDescent="0.2">
      <c r="A374" s="13" t="str">
        <f t="shared" si="398"/>
        <v>ARTUKLU TENİS SPOR KULÜBÜMİDYAT BELEDİYESİ SPOR KULÜBÜ</v>
      </c>
      <c r="B374" s="128">
        <v>4</v>
      </c>
      <c r="C374" s="14" t="s">
        <v>216</v>
      </c>
      <c r="D374" s="15">
        <f t="shared" si="399"/>
        <v>1</v>
      </c>
      <c r="E374" s="16">
        <f>AB373</f>
        <v>0</v>
      </c>
      <c r="F374" s="17">
        <f>AA373</f>
        <v>6</v>
      </c>
      <c r="G374" s="18">
        <f>AB375</f>
        <v>0</v>
      </c>
      <c r="H374" s="18">
        <f>AA375</f>
        <v>6</v>
      </c>
      <c r="I374" s="18">
        <f>AB377</f>
        <v>0</v>
      </c>
      <c r="J374" s="18">
        <f>AA377</f>
        <v>6</v>
      </c>
      <c r="K374" s="18">
        <f>AA381</f>
        <v>6</v>
      </c>
      <c r="L374" s="18">
        <f>AB381</f>
        <v>0</v>
      </c>
      <c r="M374" s="18">
        <f>AA385</f>
        <v>0</v>
      </c>
      <c r="N374" s="19">
        <f>AB385</f>
        <v>6</v>
      </c>
      <c r="O374" s="20">
        <f t="shared" si="407"/>
        <v>-18</v>
      </c>
      <c r="P374" s="21"/>
      <c r="Q374" s="22">
        <f>Z373+Z375+Z377+Y381+Y385</f>
        <v>62</v>
      </c>
      <c r="R374" s="17">
        <f>Y373+Y375+Y377+Z381+Z385</f>
        <v>149</v>
      </c>
      <c r="S374" s="23">
        <f t="shared" si="408"/>
        <v>-87</v>
      </c>
      <c r="T374" s="30" t="s">
        <v>112</v>
      </c>
      <c r="U374" s="25" t="str">
        <f>C371</f>
        <v>ARTUKLU TENİS SPOR KULÜBÜ</v>
      </c>
      <c r="V374" s="26" t="str">
        <f>C375</f>
        <v>MİDYAT BELEDİYESİ SPOR KULÜBÜ</v>
      </c>
      <c r="W374" s="27">
        <f t="shared" si="409"/>
        <v>0</v>
      </c>
      <c r="X374" s="17">
        <f t="shared" si="410"/>
        <v>3</v>
      </c>
      <c r="Y374" s="148">
        <f>VLOOKUP(A374,'Kadın Bireysel'!$B$4:$T$3000,14,FALSE)</f>
        <v>15</v>
      </c>
      <c r="Z374" s="148">
        <f>VLOOKUP(A374,'Kadın Bireysel'!$B$4:$T$3000,15,FALSE)</f>
        <v>36</v>
      </c>
      <c r="AA374" s="148">
        <f>VLOOKUP(A374,'Kadın Bireysel'!$B$4:$T$3000,16,FALSE)</f>
        <v>0</v>
      </c>
      <c r="AB374" s="148">
        <f>VLOOKUP(A374,'Kadın Bireysel'!$B$4:$T$3000,17,FALSE)</f>
        <v>6</v>
      </c>
      <c r="AC374" s="148">
        <f>VLOOKUP(A374,'Kadın Bireysel'!$B$4:$T$3000,18,FALSE)</f>
        <v>0</v>
      </c>
      <c r="AD374" s="148">
        <f>VLOOKUP(A374,'Kadın Bireysel'!$B$4:$T$3000,19,FALSE)</f>
        <v>3</v>
      </c>
      <c r="AF374" s="147">
        <f t="shared" si="402"/>
        <v>0</v>
      </c>
      <c r="AG374" s="147">
        <f t="shared" si="403"/>
        <v>0</v>
      </c>
      <c r="AH374" s="147">
        <f t="shared" si="404"/>
        <v>0</v>
      </c>
      <c r="AI374" s="147">
        <f t="shared" si="405"/>
        <v>1</v>
      </c>
      <c r="AJ374" s="147">
        <f t="shared" si="406"/>
        <v>0</v>
      </c>
    </row>
    <row r="375" spans="1:36" ht="15" x14ac:dyDescent="0.2">
      <c r="A375" s="13" t="str">
        <f t="shared" si="398"/>
        <v>MİDYAT PERFORMANS SPOR KULÜBÜ MARİNA SPOR KULÜBÜ</v>
      </c>
      <c r="B375" s="128">
        <v>5</v>
      </c>
      <c r="C375" s="14" t="s">
        <v>215</v>
      </c>
      <c r="D375" s="15">
        <f t="shared" si="399"/>
        <v>4</v>
      </c>
      <c r="E375" s="16">
        <f>AB372</f>
        <v>0</v>
      </c>
      <c r="F375" s="17">
        <f>AA372</f>
        <v>6</v>
      </c>
      <c r="G375" s="18">
        <f>AB374</f>
        <v>6</v>
      </c>
      <c r="H375" s="18">
        <f>AA374</f>
        <v>0</v>
      </c>
      <c r="I375" s="18">
        <f>AA378</f>
        <v>6</v>
      </c>
      <c r="J375" s="18">
        <f>AB378</f>
        <v>0</v>
      </c>
      <c r="K375" s="18">
        <f>AA382</f>
        <v>6</v>
      </c>
      <c r="L375" s="18">
        <f>AB382</f>
        <v>0</v>
      </c>
      <c r="M375" s="18">
        <f>AB385</f>
        <v>6</v>
      </c>
      <c r="N375" s="19">
        <f>AA385</f>
        <v>0</v>
      </c>
      <c r="O375" s="20">
        <f t="shared" si="407"/>
        <v>18</v>
      </c>
      <c r="P375" s="31"/>
      <c r="Q375" s="22">
        <f>Z372+Z374+Y378+Y382+Z385</f>
        <v>149</v>
      </c>
      <c r="R375" s="17">
        <f>Y372+Y374+Z378+Z382+Y385</f>
        <v>60</v>
      </c>
      <c r="S375" s="23">
        <f t="shared" si="408"/>
        <v>89</v>
      </c>
      <c r="T375" s="30" t="s">
        <v>113</v>
      </c>
      <c r="U375" s="25" t="str">
        <f>C376</f>
        <v xml:space="preserve">MİDYAT PERFORMANS SPOR KULÜBÜ </v>
      </c>
      <c r="V375" s="26" t="str">
        <f>C374</f>
        <v>MARİNA SPOR KULÜBÜ</v>
      </c>
      <c r="W375" s="27">
        <f t="shared" si="409"/>
        <v>3</v>
      </c>
      <c r="X375" s="17">
        <f t="shared" si="410"/>
        <v>0</v>
      </c>
      <c r="Y375" s="148">
        <f>VLOOKUP(A375,'Kadın Bireysel'!$B$4:$T$3000,14,FALSE)</f>
        <v>36</v>
      </c>
      <c r="Z375" s="148">
        <f>VLOOKUP(A375,'Kadın Bireysel'!$B$4:$T$3000,15,FALSE)</f>
        <v>6</v>
      </c>
      <c r="AA375" s="148">
        <f>VLOOKUP(A375,'Kadın Bireysel'!$B$4:$T$3000,16,FALSE)</f>
        <v>6</v>
      </c>
      <c r="AB375" s="148">
        <f>VLOOKUP(A375,'Kadın Bireysel'!$B$4:$T$3000,17,FALSE)</f>
        <v>0</v>
      </c>
      <c r="AC375" s="148">
        <f>VLOOKUP(A375,'Kadın Bireysel'!$B$4:$T$3000,18,FALSE)</f>
        <v>3</v>
      </c>
      <c r="AD375" s="148">
        <f>VLOOKUP(A375,'Kadın Bireysel'!$B$4:$T$3000,19,FALSE)</f>
        <v>0</v>
      </c>
      <c r="AF375" s="147">
        <f t="shared" si="402"/>
        <v>0</v>
      </c>
      <c r="AG375" s="147">
        <f t="shared" si="403"/>
        <v>1</v>
      </c>
      <c r="AH375" s="147">
        <f t="shared" si="404"/>
        <v>1</v>
      </c>
      <c r="AI375" s="147">
        <f t="shared" si="405"/>
        <v>1</v>
      </c>
      <c r="AJ375" s="147">
        <f t="shared" si="406"/>
        <v>1</v>
      </c>
    </row>
    <row r="376" spans="1:36" ht="15" x14ac:dyDescent="0.2">
      <c r="A376" s="13" t="str">
        <f t="shared" si="398"/>
        <v>FORZA EFOR TENİS SPOR KULÜBÜMARİDİN SPOR KULÜBÜ</v>
      </c>
      <c r="B376" s="128">
        <v>6</v>
      </c>
      <c r="C376" s="14" t="s">
        <v>268</v>
      </c>
      <c r="D376" s="15">
        <f t="shared" si="399"/>
        <v>2</v>
      </c>
      <c r="E376" s="32">
        <f>AB371</f>
        <v>0</v>
      </c>
      <c r="F376" s="33">
        <f>AA371</f>
        <v>6</v>
      </c>
      <c r="G376" s="34">
        <f>AA375</f>
        <v>6</v>
      </c>
      <c r="H376" s="34">
        <f>AB375</f>
        <v>0</v>
      </c>
      <c r="I376" s="34">
        <f>AA379</f>
        <v>6</v>
      </c>
      <c r="J376" s="34">
        <f>AB379</f>
        <v>0</v>
      </c>
      <c r="K376" s="34">
        <f>AB382</f>
        <v>0</v>
      </c>
      <c r="L376" s="34">
        <f>AA382</f>
        <v>6</v>
      </c>
      <c r="M376" s="34">
        <f>AB384</f>
        <v>0</v>
      </c>
      <c r="N376" s="35">
        <f>AA384</f>
        <v>6</v>
      </c>
      <c r="O376" s="20">
        <f t="shared" si="407"/>
        <v>-6</v>
      </c>
      <c r="P376" s="31"/>
      <c r="Q376" s="36">
        <f>Z371+Y375+Y379+Z382+Z384</f>
        <v>88</v>
      </c>
      <c r="R376" s="33">
        <f>Y371+Z375+Z379+Y382+Y384</f>
        <v>118</v>
      </c>
      <c r="S376" s="23">
        <f t="shared" si="408"/>
        <v>-30</v>
      </c>
      <c r="T376" s="37" t="s">
        <v>114</v>
      </c>
      <c r="U376" s="38" t="str">
        <f>C372</f>
        <v>FORZA EFOR TENİS SPOR KULÜBÜ</v>
      </c>
      <c r="V376" s="26" t="str">
        <f>C373</f>
        <v>MARİDİN SPOR KULÜBÜ</v>
      </c>
      <c r="W376" s="27">
        <f t="shared" si="409"/>
        <v>0</v>
      </c>
      <c r="X376" s="17">
        <f t="shared" si="410"/>
        <v>3</v>
      </c>
      <c r="Y376" s="148">
        <f>VLOOKUP(A376,'Kadın Bireysel'!$B$4:$T$3000,14,FALSE)</f>
        <v>0</v>
      </c>
      <c r="Z376" s="148">
        <f>VLOOKUP(A376,'Kadın Bireysel'!$B$4:$T$3000,15,FALSE)</f>
        <v>36</v>
      </c>
      <c r="AA376" s="148">
        <f>VLOOKUP(A376,'Kadın Bireysel'!$B$4:$T$3000,16,FALSE)</f>
        <v>0</v>
      </c>
      <c r="AB376" s="148">
        <f>VLOOKUP(A376,'Kadın Bireysel'!$B$4:$T$3000,17,FALSE)</f>
        <v>6</v>
      </c>
      <c r="AC376" s="148">
        <f>VLOOKUP(A376,'Kadın Bireysel'!$B$4:$T$3000,18,FALSE)</f>
        <v>0</v>
      </c>
      <c r="AD376" s="148">
        <f>VLOOKUP(A376,'Kadın Bireysel'!$B$4:$T$3000,19,FALSE)</f>
        <v>3</v>
      </c>
      <c r="AF376" s="147">
        <f t="shared" si="402"/>
        <v>0</v>
      </c>
      <c r="AG376" s="147">
        <f t="shared" si="403"/>
        <v>1</v>
      </c>
      <c r="AH376" s="147">
        <f t="shared" si="404"/>
        <v>1</v>
      </c>
      <c r="AI376" s="147">
        <f t="shared" si="405"/>
        <v>0</v>
      </c>
      <c r="AJ376" s="147">
        <f t="shared" si="406"/>
        <v>0</v>
      </c>
    </row>
    <row r="377" spans="1:36" ht="15" x14ac:dyDescent="0.2">
      <c r="A377" s="13" t="str">
        <f t="shared" si="398"/>
        <v>ARTUKLU TENİS SPOR KULÜBÜMARİNA SPOR KULÜBÜ</v>
      </c>
      <c r="B377" s="129"/>
      <c r="C377" s="39"/>
      <c r="D377" s="40"/>
      <c r="E377" s="16"/>
      <c r="F377" s="41"/>
      <c r="G377" s="18"/>
      <c r="H377" s="18"/>
      <c r="I377" s="18"/>
      <c r="J377" s="18"/>
      <c r="K377" s="18"/>
      <c r="L377" s="18"/>
      <c r="M377" s="18"/>
      <c r="N377" s="19"/>
      <c r="O377" s="20"/>
      <c r="P377" s="42"/>
      <c r="Q377" s="43"/>
      <c r="R377" s="41"/>
      <c r="S377" s="44"/>
      <c r="T377" s="45" t="s">
        <v>115</v>
      </c>
      <c r="U377" s="46" t="str">
        <f>C371</f>
        <v>ARTUKLU TENİS SPOR KULÜBÜ</v>
      </c>
      <c r="V377" s="47" t="str">
        <f>C374</f>
        <v>MARİNA SPOR KULÜBÜ</v>
      </c>
      <c r="W377" s="27">
        <f t="shared" si="409"/>
        <v>3</v>
      </c>
      <c r="X377" s="17">
        <f t="shared" si="410"/>
        <v>0</v>
      </c>
      <c r="Y377" s="148">
        <f>VLOOKUP(A377,'Kadın Bireysel'!$B$4:$T$3000,14,FALSE)</f>
        <v>36</v>
      </c>
      <c r="Z377" s="148">
        <f>VLOOKUP(A377,'Kadın Bireysel'!$B$4:$T$3000,15,FALSE)</f>
        <v>0</v>
      </c>
      <c r="AA377" s="148">
        <f>VLOOKUP(A377,'Kadın Bireysel'!$B$4:$T$3000,16,FALSE)</f>
        <v>6</v>
      </c>
      <c r="AB377" s="148">
        <f>VLOOKUP(A377,'Kadın Bireysel'!$B$4:$T$3000,17,FALSE)</f>
        <v>0</v>
      </c>
      <c r="AC377" s="148">
        <f>VLOOKUP(A377,'Kadın Bireysel'!$B$4:$T$3000,18,FALSE)</f>
        <v>3</v>
      </c>
      <c r="AD377" s="148">
        <f>VLOOKUP(A377,'Kadın Bireysel'!$B$4:$T$3000,19,FALSE)</f>
        <v>0</v>
      </c>
    </row>
    <row r="378" spans="1:36" ht="15" x14ac:dyDescent="0.2">
      <c r="A378" s="13" t="str">
        <f t="shared" si="398"/>
        <v>MİDYAT BELEDİYESİ SPOR KULÜBÜMARİDİN SPOR KULÜBÜ</v>
      </c>
      <c r="B378" s="128"/>
      <c r="C378" s="14"/>
      <c r="D378" s="15"/>
      <c r="E378" s="16"/>
      <c r="F378" s="17"/>
      <c r="G378" s="18"/>
      <c r="H378" s="18"/>
      <c r="I378" s="18"/>
      <c r="J378" s="18"/>
      <c r="K378" s="18"/>
      <c r="L378" s="18"/>
      <c r="M378" s="18"/>
      <c r="N378" s="19"/>
      <c r="O378" s="20"/>
      <c r="P378" s="21"/>
      <c r="Q378" s="22"/>
      <c r="R378" s="17"/>
      <c r="S378" s="23"/>
      <c r="T378" s="45" t="s">
        <v>116</v>
      </c>
      <c r="U378" s="25" t="str">
        <f>C375</f>
        <v>MİDYAT BELEDİYESİ SPOR KULÜBÜ</v>
      </c>
      <c r="V378" s="26" t="str">
        <f>C373</f>
        <v>MARİDİN SPOR KULÜBÜ</v>
      </c>
      <c r="W378" s="27">
        <f t="shared" si="409"/>
        <v>3</v>
      </c>
      <c r="X378" s="17">
        <f t="shared" si="410"/>
        <v>0</v>
      </c>
      <c r="Y378" s="148">
        <f>VLOOKUP(A378,'Kadın Bireysel'!$B$4:$T$3000,14,FALSE)</f>
        <v>36</v>
      </c>
      <c r="Z378" s="148">
        <f>VLOOKUP(A378,'Kadın Bireysel'!$B$4:$T$3000,15,FALSE)</f>
        <v>0</v>
      </c>
      <c r="AA378" s="148">
        <f>VLOOKUP(A378,'Kadın Bireysel'!$B$4:$T$3000,16,FALSE)</f>
        <v>6</v>
      </c>
      <c r="AB378" s="148">
        <f>VLOOKUP(A378,'Kadın Bireysel'!$B$4:$T$3000,17,FALSE)</f>
        <v>0</v>
      </c>
      <c r="AC378" s="148">
        <f>VLOOKUP(A378,'Kadın Bireysel'!$B$4:$T$3000,18,FALSE)</f>
        <v>3</v>
      </c>
      <c r="AD378" s="148">
        <f>VLOOKUP(A378,'Kadın Bireysel'!$B$4:$T$3000,19,FALSE)</f>
        <v>0</v>
      </c>
    </row>
    <row r="379" spans="1:36" ht="15" x14ac:dyDescent="0.2">
      <c r="A379" s="13" t="str">
        <f t="shared" si="398"/>
        <v>MİDYAT PERFORMANS SPOR KULÜBÜ FORZA EFOR TENİS SPOR KULÜBÜ</v>
      </c>
      <c r="B379" s="128"/>
      <c r="C379" s="14"/>
      <c r="D379" s="15"/>
      <c r="E379" s="16"/>
      <c r="F379" s="17"/>
      <c r="G379" s="18"/>
      <c r="H379" s="18"/>
      <c r="I379" s="18"/>
      <c r="J379" s="18"/>
      <c r="K379" s="18"/>
      <c r="L379" s="18"/>
      <c r="M379" s="18"/>
      <c r="N379" s="19"/>
      <c r="O379" s="20"/>
      <c r="P379" s="31"/>
      <c r="Q379" s="22"/>
      <c r="R379" s="17"/>
      <c r="S379" s="23"/>
      <c r="T379" s="45" t="s">
        <v>117</v>
      </c>
      <c r="U379" s="25" t="str">
        <f>C376</f>
        <v xml:space="preserve">MİDYAT PERFORMANS SPOR KULÜBÜ </v>
      </c>
      <c r="V379" s="26" t="str">
        <f>C372</f>
        <v>FORZA EFOR TENİS SPOR KULÜBÜ</v>
      </c>
      <c r="W379" s="27">
        <f t="shared" si="409"/>
        <v>3</v>
      </c>
      <c r="X379" s="17">
        <f t="shared" si="410"/>
        <v>0</v>
      </c>
      <c r="Y379" s="148">
        <f>VLOOKUP(A379,'Kadın Bireysel'!$B$4:$T$3000,14,FALSE)</f>
        <v>36</v>
      </c>
      <c r="Z379" s="148">
        <f>VLOOKUP(A379,'Kadın Bireysel'!$B$4:$T$3000,15,FALSE)</f>
        <v>4</v>
      </c>
      <c r="AA379" s="148">
        <f>VLOOKUP(A379,'Kadın Bireysel'!$B$4:$T$3000,16,FALSE)</f>
        <v>6</v>
      </c>
      <c r="AB379" s="148">
        <f>VLOOKUP(A379,'Kadın Bireysel'!$B$4:$T$3000,17,FALSE)</f>
        <v>0</v>
      </c>
      <c r="AC379" s="148">
        <f>VLOOKUP(A379,'Kadın Bireysel'!$B$4:$T$3000,18,FALSE)</f>
        <v>3</v>
      </c>
      <c r="AD379" s="148">
        <f>VLOOKUP(A379,'Kadın Bireysel'!$B$4:$T$3000,19,FALSE)</f>
        <v>0</v>
      </c>
    </row>
    <row r="380" spans="1:36" ht="15" x14ac:dyDescent="0.2">
      <c r="A380" s="13" t="str">
        <f t="shared" si="398"/>
        <v>ARTUKLU TENİS SPOR KULÜBÜMARİDİN SPOR KULÜBÜ</v>
      </c>
      <c r="B380" s="128"/>
      <c r="C380" s="14"/>
      <c r="D380" s="15"/>
      <c r="E380" s="16"/>
      <c r="F380" s="17"/>
      <c r="G380" s="18"/>
      <c r="H380" s="18"/>
      <c r="I380" s="18"/>
      <c r="J380" s="18"/>
      <c r="K380" s="18"/>
      <c r="L380" s="18"/>
      <c r="M380" s="18"/>
      <c r="N380" s="19"/>
      <c r="O380" s="20"/>
      <c r="P380" s="31"/>
      <c r="Q380" s="22"/>
      <c r="R380" s="17"/>
      <c r="S380" s="23"/>
      <c r="T380" s="48" t="s">
        <v>118</v>
      </c>
      <c r="U380" s="25" t="str">
        <f>C371</f>
        <v>ARTUKLU TENİS SPOR KULÜBÜ</v>
      </c>
      <c r="V380" s="26" t="str">
        <f>C373</f>
        <v>MARİDİN SPOR KULÜBÜ</v>
      </c>
      <c r="W380" s="27">
        <f t="shared" si="409"/>
        <v>3</v>
      </c>
      <c r="X380" s="17">
        <f t="shared" si="410"/>
        <v>0</v>
      </c>
      <c r="Y380" s="148">
        <f>VLOOKUP(A380,'Kadın Bireysel'!$B$4:$T$3000,14,FALSE)</f>
        <v>36</v>
      </c>
      <c r="Z380" s="148">
        <f>VLOOKUP(A380,'Kadın Bireysel'!$B$4:$T$3000,15,FALSE)</f>
        <v>12</v>
      </c>
      <c r="AA380" s="148">
        <f>VLOOKUP(A380,'Kadın Bireysel'!$B$4:$T$3000,16,FALSE)</f>
        <v>6</v>
      </c>
      <c r="AB380" s="148">
        <f>VLOOKUP(A380,'Kadın Bireysel'!$B$4:$T$3000,17,FALSE)</f>
        <v>0</v>
      </c>
      <c r="AC380" s="148">
        <f>VLOOKUP(A380,'Kadın Bireysel'!$B$4:$T$3000,18,FALSE)</f>
        <v>3</v>
      </c>
      <c r="AD380" s="148">
        <f>VLOOKUP(A380,'Kadın Bireysel'!$B$4:$T$3000,19,FALSE)</f>
        <v>0</v>
      </c>
    </row>
    <row r="381" spans="1:36" ht="15" x14ac:dyDescent="0.2">
      <c r="A381" s="13" t="str">
        <f t="shared" si="398"/>
        <v>MARİNA SPOR KULÜBÜFORZA EFOR TENİS SPOR KULÜBÜ</v>
      </c>
      <c r="B381" s="129"/>
      <c r="C381" s="39"/>
      <c r="D381" s="40"/>
      <c r="E381" s="49"/>
      <c r="F381" s="50"/>
      <c r="G381" s="51"/>
      <c r="H381" s="51"/>
      <c r="I381" s="51"/>
      <c r="J381" s="51"/>
      <c r="K381" s="51"/>
      <c r="L381" s="51"/>
      <c r="M381" s="51"/>
      <c r="N381" s="52"/>
      <c r="O381" s="53"/>
      <c r="P381" s="42"/>
      <c r="Q381" s="54"/>
      <c r="R381" s="50"/>
      <c r="S381" s="44"/>
      <c r="T381" s="55" t="s">
        <v>119</v>
      </c>
      <c r="U381" s="56" t="str">
        <f>C374</f>
        <v>MARİNA SPOR KULÜBÜ</v>
      </c>
      <c r="V381" s="47" t="str">
        <f>C372</f>
        <v>FORZA EFOR TENİS SPOR KULÜBÜ</v>
      </c>
      <c r="W381" s="27">
        <f t="shared" si="409"/>
        <v>3</v>
      </c>
      <c r="X381" s="17">
        <f t="shared" si="410"/>
        <v>0</v>
      </c>
      <c r="Y381" s="148">
        <f>VLOOKUP(A381,'Kadın Bireysel'!$B$4:$T$3000,14,FALSE)</f>
        <v>36</v>
      </c>
      <c r="Z381" s="148">
        <f>VLOOKUP(A381,'Kadın Bireysel'!$B$4:$T$3000,15,FALSE)</f>
        <v>5</v>
      </c>
      <c r="AA381" s="148">
        <f>VLOOKUP(A381,'Kadın Bireysel'!$B$4:$T$3000,16,FALSE)</f>
        <v>6</v>
      </c>
      <c r="AB381" s="148">
        <f>VLOOKUP(A381,'Kadın Bireysel'!$B$4:$T$3000,17,FALSE)</f>
        <v>0</v>
      </c>
      <c r="AC381" s="148">
        <f>VLOOKUP(A381,'Kadın Bireysel'!$B$4:$T$3000,18,FALSE)</f>
        <v>3</v>
      </c>
      <c r="AD381" s="148">
        <f>VLOOKUP(A381,'Kadın Bireysel'!$B$4:$T$3000,19,FALSE)</f>
        <v>0</v>
      </c>
    </row>
    <row r="382" spans="1:36" ht="15" x14ac:dyDescent="0.2">
      <c r="A382" s="13" t="str">
        <f t="shared" si="398"/>
        <v xml:space="preserve">MİDYAT BELEDİYESİ SPOR KULÜBÜMİDYAT PERFORMANS SPOR KULÜBÜ </v>
      </c>
      <c r="B382" s="128"/>
      <c r="C382" s="14"/>
      <c r="D382" s="15"/>
      <c r="E382" s="16"/>
      <c r="F382" s="17"/>
      <c r="G382" s="18"/>
      <c r="H382" s="18"/>
      <c r="I382" s="18"/>
      <c r="J382" s="18"/>
      <c r="K382" s="18"/>
      <c r="L382" s="18"/>
      <c r="M382" s="18"/>
      <c r="N382" s="19"/>
      <c r="O382" s="20"/>
      <c r="P382" s="21"/>
      <c r="Q382" s="22"/>
      <c r="R382" s="17"/>
      <c r="S382" s="23"/>
      <c r="T382" s="48" t="s">
        <v>120</v>
      </c>
      <c r="U382" s="25" t="str">
        <f>C375</f>
        <v>MİDYAT BELEDİYESİ SPOR KULÜBÜ</v>
      </c>
      <c r="V382" s="26" t="str">
        <f>C376</f>
        <v xml:space="preserve">MİDYAT PERFORMANS SPOR KULÜBÜ </v>
      </c>
      <c r="W382" s="27">
        <f t="shared" si="409"/>
        <v>3</v>
      </c>
      <c r="X382" s="17">
        <f t="shared" si="410"/>
        <v>0</v>
      </c>
      <c r="Y382" s="148">
        <f>VLOOKUP(A382,'Kadın Bireysel'!$B$4:$T$3000,14,FALSE)</f>
        <v>36</v>
      </c>
      <c r="Z382" s="148">
        <f>VLOOKUP(A382,'Kadın Bireysel'!$B$4:$T$3000,15,FALSE)</f>
        <v>5</v>
      </c>
      <c r="AA382" s="148">
        <f>VLOOKUP(A382,'Kadın Bireysel'!$B$4:$T$3000,16,FALSE)</f>
        <v>6</v>
      </c>
      <c r="AB382" s="148">
        <f>VLOOKUP(A382,'Kadın Bireysel'!$B$4:$T$3000,17,FALSE)</f>
        <v>0</v>
      </c>
      <c r="AC382" s="148">
        <f>VLOOKUP(A382,'Kadın Bireysel'!$B$4:$T$3000,18,FALSE)</f>
        <v>3</v>
      </c>
      <c r="AD382" s="148">
        <f>VLOOKUP(A382,'Kadın Bireysel'!$B$4:$T$3000,19,FALSE)</f>
        <v>0</v>
      </c>
    </row>
    <row r="383" spans="1:36" ht="15" x14ac:dyDescent="0.2">
      <c r="A383" s="13" t="str">
        <f t="shared" si="398"/>
        <v>ARTUKLU TENİS SPOR KULÜBÜFORZA EFOR TENİS SPOR KULÜBÜ</v>
      </c>
      <c r="B383" s="128"/>
      <c r="C383" s="14"/>
      <c r="D383" s="15"/>
      <c r="E383" s="16"/>
      <c r="F383" s="17"/>
      <c r="G383" s="18"/>
      <c r="H383" s="18"/>
      <c r="I383" s="18"/>
      <c r="J383" s="18"/>
      <c r="K383" s="18"/>
      <c r="L383" s="18"/>
      <c r="M383" s="18"/>
      <c r="N383" s="19"/>
      <c r="O383" s="20"/>
      <c r="P383" s="31"/>
      <c r="Q383" s="22"/>
      <c r="R383" s="17"/>
      <c r="S383" s="23"/>
      <c r="T383" s="57" t="s">
        <v>121</v>
      </c>
      <c r="U383" s="25" t="str">
        <f>C371</f>
        <v>ARTUKLU TENİS SPOR KULÜBÜ</v>
      </c>
      <c r="V383" s="26" t="str">
        <f>C372</f>
        <v>FORZA EFOR TENİS SPOR KULÜBÜ</v>
      </c>
      <c r="W383" s="27">
        <f t="shared" si="409"/>
        <v>3</v>
      </c>
      <c r="X383" s="17">
        <f t="shared" si="410"/>
        <v>0</v>
      </c>
      <c r="Y383" s="148">
        <f>VLOOKUP(A383,'Kadın Bireysel'!$B$4:$T$3000,14,FALSE)</f>
        <v>36</v>
      </c>
      <c r="Z383" s="148">
        <f>VLOOKUP(A383,'Kadın Bireysel'!$B$4:$T$3000,15,FALSE)</f>
        <v>3</v>
      </c>
      <c r="AA383" s="148">
        <f>VLOOKUP(A383,'Kadın Bireysel'!$B$4:$T$3000,16,FALSE)</f>
        <v>6</v>
      </c>
      <c r="AB383" s="148">
        <f>VLOOKUP(A383,'Kadın Bireysel'!$B$4:$T$3000,17,FALSE)</f>
        <v>0</v>
      </c>
      <c r="AC383" s="148">
        <f>VLOOKUP(A383,'Kadın Bireysel'!$B$4:$T$3000,18,FALSE)</f>
        <v>3</v>
      </c>
      <c r="AD383" s="148">
        <f>VLOOKUP(A383,'Kadın Bireysel'!$B$4:$T$3000,19,FALSE)</f>
        <v>0</v>
      </c>
    </row>
    <row r="384" spans="1:36" ht="15.75" thickBot="1" x14ac:dyDescent="0.25">
      <c r="A384" s="13" t="str">
        <f t="shared" si="398"/>
        <v xml:space="preserve">MARİDİN SPOR KULÜBÜMİDYAT PERFORMANS SPOR KULÜBÜ </v>
      </c>
      <c r="B384" s="130"/>
      <c r="C384" s="14"/>
      <c r="D384" s="15"/>
      <c r="E384" s="16"/>
      <c r="F384" s="17"/>
      <c r="G384" s="18"/>
      <c r="H384" s="18"/>
      <c r="I384" s="18"/>
      <c r="J384" s="18"/>
      <c r="K384" s="18"/>
      <c r="L384" s="18"/>
      <c r="M384" s="18"/>
      <c r="N384" s="19"/>
      <c r="O384" s="20"/>
      <c r="P384" s="31"/>
      <c r="Q384" s="22"/>
      <c r="R384" s="17"/>
      <c r="S384" s="23"/>
      <c r="T384" s="57" t="s">
        <v>122</v>
      </c>
      <c r="U384" s="25" t="str">
        <f>C373</f>
        <v>MARİDİN SPOR KULÜBÜ</v>
      </c>
      <c r="V384" s="26" t="str">
        <f>C376</f>
        <v xml:space="preserve">MİDYAT PERFORMANS SPOR KULÜBÜ </v>
      </c>
      <c r="W384" s="27">
        <f t="shared" si="409"/>
        <v>3</v>
      </c>
      <c r="X384" s="17">
        <f t="shared" si="410"/>
        <v>0</v>
      </c>
      <c r="Y384" s="148">
        <f>VLOOKUP(A384,'Kadın Bireysel'!$B$4:$T$3000,14,FALSE)</f>
        <v>36</v>
      </c>
      <c r="Z384" s="148">
        <f>VLOOKUP(A384,'Kadın Bireysel'!$B$4:$T$3000,15,FALSE)</f>
        <v>11</v>
      </c>
      <c r="AA384" s="148">
        <f>VLOOKUP(A384,'Kadın Bireysel'!$B$4:$T$3000,16,FALSE)</f>
        <v>6</v>
      </c>
      <c r="AB384" s="148">
        <f>VLOOKUP(A384,'Kadın Bireysel'!$B$4:$T$3000,17,FALSE)</f>
        <v>0</v>
      </c>
      <c r="AC384" s="148">
        <f>VLOOKUP(A384,'Kadın Bireysel'!$B$4:$T$3000,18,FALSE)</f>
        <v>3</v>
      </c>
      <c r="AD384" s="148">
        <f>VLOOKUP(A384,'Kadın Bireysel'!$B$4:$T$3000,19,FALSE)</f>
        <v>0</v>
      </c>
    </row>
    <row r="385" spans="1:36" ht="15.75" thickBot="1" x14ac:dyDescent="0.25">
      <c r="A385" s="13" t="str">
        <f t="shared" si="398"/>
        <v>MARİNA SPOR KULÜBÜMİDYAT BELEDİYESİ SPOR KULÜBÜ</v>
      </c>
      <c r="B385" s="132"/>
      <c r="C385" s="113"/>
      <c r="D385" s="114"/>
      <c r="E385" s="115"/>
      <c r="F385" s="116"/>
      <c r="G385" s="117"/>
      <c r="H385" s="117"/>
      <c r="I385" s="117"/>
      <c r="J385" s="117"/>
      <c r="K385" s="117"/>
      <c r="L385" s="117"/>
      <c r="M385" s="117"/>
      <c r="N385" s="118"/>
      <c r="O385" s="119"/>
      <c r="P385" s="120"/>
      <c r="Q385" s="121"/>
      <c r="R385" s="116"/>
      <c r="S385" s="122"/>
      <c r="T385" s="123" t="s">
        <v>123</v>
      </c>
      <c r="U385" s="124" t="str">
        <f>C374</f>
        <v>MARİNA SPOR KULÜBÜ</v>
      </c>
      <c r="V385" s="125" t="str">
        <f>C375</f>
        <v>MİDYAT BELEDİYESİ SPOR KULÜBÜ</v>
      </c>
      <c r="W385" s="126">
        <f t="shared" si="409"/>
        <v>0</v>
      </c>
      <c r="X385" s="127">
        <f t="shared" si="410"/>
        <v>3</v>
      </c>
      <c r="Y385" s="148">
        <f>VLOOKUP(A385,'Kadın Bireysel'!$B$4:$T$3000,14,FALSE)</f>
        <v>4</v>
      </c>
      <c r="Z385" s="148">
        <f>VLOOKUP(A385,'Kadın Bireysel'!$B$4:$T$3000,15,FALSE)</f>
        <v>36</v>
      </c>
      <c r="AA385" s="148">
        <f>VLOOKUP(A385,'Kadın Bireysel'!$B$4:$T$3000,16,FALSE)</f>
        <v>0</v>
      </c>
      <c r="AB385" s="148">
        <f>VLOOKUP(A385,'Kadın Bireysel'!$B$4:$T$3000,17,FALSE)</f>
        <v>6</v>
      </c>
      <c r="AC385" s="148">
        <f>VLOOKUP(A385,'Kadın Bireysel'!$B$4:$T$3000,18,FALSE)</f>
        <v>0</v>
      </c>
      <c r="AD385" s="148">
        <f>VLOOKUP(A385,'Kadın Bireysel'!$B$4:$T$3000,19,FALSE)</f>
        <v>3</v>
      </c>
    </row>
    <row r="386" spans="1:36" ht="15" thickBot="1" x14ac:dyDescent="0.25">
      <c r="Y386" s="148"/>
    </row>
    <row r="387" spans="1:36" ht="67.150000000000006" customHeight="1" thickTop="1" x14ac:dyDescent="0.2">
      <c r="B387" s="75" t="s">
        <v>68</v>
      </c>
      <c r="C387" s="6" t="s">
        <v>242</v>
      </c>
      <c r="D387" s="7" t="s">
        <v>98</v>
      </c>
      <c r="E387" s="8" t="s">
        <v>99</v>
      </c>
      <c r="F387" s="9" t="s">
        <v>100</v>
      </c>
      <c r="G387" s="8" t="s">
        <v>99</v>
      </c>
      <c r="H387" s="9" t="s">
        <v>100</v>
      </c>
      <c r="I387" s="8" t="s">
        <v>99</v>
      </c>
      <c r="J387" s="9" t="s">
        <v>100</v>
      </c>
      <c r="K387" s="8" t="s">
        <v>99</v>
      </c>
      <c r="L387" s="9" t="s">
        <v>100</v>
      </c>
      <c r="M387" s="8" t="s">
        <v>99</v>
      </c>
      <c r="N387" s="9" t="s">
        <v>100</v>
      </c>
      <c r="O387" s="61" t="s">
        <v>101</v>
      </c>
      <c r="P387" s="10" t="s">
        <v>102</v>
      </c>
      <c r="Q387" s="8" t="s">
        <v>103</v>
      </c>
      <c r="R387" s="9" t="s">
        <v>104</v>
      </c>
      <c r="S387" s="11" t="s">
        <v>105</v>
      </c>
      <c r="T387" s="12" t="s">
        <v>106</v>
      </c>
      <c r="U387" s="398" t="s">
        <v>107</v>
      </c>
      <c r="V387" s="399"/>
      <c r="W387" s="400" t="s">
        <v>108</v>
      </c>
      <c r="X387" s="401"/>
      <c r="Y387" s="144" t="s">
        <v>124</v>
      </c>
      <c r="Z387" s="145" t="s">
        <v>124</v>
      </c>
      <c r="AA387" s="145" t="s">
        <v>125</v>
      </c>
      <c r="AB387" s="145" t="s">
        <v>125</v>
      </c>
    </row>
    <row r="388" spans="1:36" ht="12.75" customHeight="1" x14ac:dyDescent="0.2">
      <c r="A388" s="13" t="str">
        <f t="shared" ref="A388:A393" si="411">U388&amp;V388</f>
        <v>1966 MALATYA GENÇLİK VE SPOR KULÜBÜBYE</v>
      </c>
      <c r="B388" s="128">
        <v>1</v>
      </c>
      <c r="C388" s="14" t="s">
        <v>182</v>
      </c>
      <c r="D388" s="15">
        <f>SUM(AF388:AJ388)</f>
        <v>2</v>
      </c>
      <c r="E388" s="16">
        <f>AA388</f>
        <v>0</v>
      </c>
      <c r="F388" s="17">
        <f>AB388</f>
        <v>0</v>
      </c>
      <c r="G388" s="18">
        <f>AA390</f>
        <v>4</v>
      </c>
      <c r="H388" s="18">
        <f>AB390</f>
        <v>2</v>
      </c>
      <c r="I388" s="18">
        <f>AA392</f>
        <v>6</v>
      </c>
      <c r="J388" s="18">
        <f>AB392</f>
        <v>0</v>
      </c>
      <c r="K388" s="18"/>
      <c r="L388" s="18"/>
      <c r="M388" s="18"/>
      <c r="N388" s="18"/>
      <c r="O388" s="20">
        <f>E388+G388+I388-F388-H388-J388</f>
        <v>8</v>
      </c>
      <c r="P388" s="21"/>
      <c r="Q388" s="22">
        <f>Y388+Y390+Y392</f>
        <v>66</v>
      </c>
      <c r="R388" s="17">
        <f>Z388+Z390+Z392</f>
        <v>23</v>
      </c>
      <c r="S388" s="23">
        <f>Q388-R388</f>
        <v>43</v>
      </c>
      <c r="T388" s="62" t="s">
        <v>115</v>
      </c>
      <c r="U388" s="25" t="str">
        <f>C388</f>
        <v>1966 MALATYA GENÇLİK VE SPOR KULÜBÜ</v>
      </c>
      <c r="V388" s="26" t="str">
        <f>C391</f>
        <v>BYE</v>
      </c>
      <c r="W388" s="27">
        <f>AC388</f>
        <v>0</v>
      </c>
      <c r="X388" s="19">
        <f>AD388</f>
        <v>0</v>
      </c>
      <c r="Y388" s="148"/>
      <c r="AF388" s="147">
        <f>IF(E388&gt;F388,1,0)</f>
        <v>0</v>
      </c>
      <c r="AG388" s="147">
        <f>IF(G388&gt;H388,1,0)</f>
        <v>1</v>
      </c>
      <c r="AH388" s="147">
        <f>IF(I388&gt;J388,1,0)</f>
        <v>1</v>
      </c>
      <c r="AI388" s="147">
        <f>IF(K388&gt;L388,1,0)</f>
        <v>0</v>
      </c>
      <c r="AJ388" s="147">
        <f>IF(M388&gt;N388,1,0)</f>
        <v>0</v>
      </c>
    </row>
    <row r="389" spans="1:36" ht="15" x14ac:dyDescent="0.2">
      <c r="A389" s="13" t="str">
        <f t="shared" si="411"/>
        <v>DOĞUKENT İHTİSAS KULÜBÜMALATYA GENÇLİK HİZMETLERİ SPOR KULÜBÜ</v>
      </c>
      <c r="B389" s="128">
        <v>2</v>
      </c>
      <c r="C389" s="14" t="s">
        <v>190</v>
      </c>
      <c r="D389" s="15">
        <f t="shared" ref="D389:D391" si="412">SUM(AF389:AJ389)</f>
        <v>0</v>
      </c>
      <c r="E389" s="16">
        <f>AA389</f>
        <v>0</v>
      </c>
      <c r="F389" s="17">
        <f>AB389</f>
        <v>6</v>
      </c>
      <c r="G389" s="18">
        <f>AA391</f>
        <v>0</v>
      </c>
      <c r="H389" s="18">
        <f>AB391</f>
        <v>0</v>
      </c>
      <c r="I389" s="18">
        <f>AB392</f>
        <v>0</v>
      </c>
      <c r="J389" s="18">
        <f>AA392</f>
        <v>6</v>
      </c>
      <c r="K389" s="18"/>
      <c r="L389" s="18"/>
      <c r="M389" s="18"/>
      <c r="N389" s="18"/>
      <c r="O389" s="20">
        <f t="shared" ref="O389:O391" si="413">E389+G389+I389-F389-H389-J389</f>
        <v>-12</v>
      </c>
      <c r="P389" s="21"/>
      <c r="Q389" s="22">
        <f>Y389+Y391+Z392</f>
        <v>14</v>
      </c>
      <c r="R389" s="17">
        <f>Z389+Z391+Y392</f>
        <v>72</v>
      </c>
      <c r="S389" s="23">
        <f t="shared" ref="S389:S391" si="414">Q389-R389</f>
        <v>-58</v>
      </c>
      <c r="T389" s="62" t="s">
        <v>114</v>
      </c>
      <c r="U389" s="25" t="str">
        <f>C389</f>
        <v>DOĞUKENT İHTİSAS KULÜBÜ</v>
      </c>
      <c r="V389" s="26" t="str">
        <f>C390</f>
        <v>MALATYA GENÇLİK HİZMETLERİ SPOR KULÜBÜ</v>
      </c>
      <c r="W389" s="27">
        <f t="shared" ref="W389:X393" si="415">AC389</f>
        <v>0</v>
      </c>
      <c r="X389" s="19">
        <f t="shared" si="415"/>
        <v>3</v>
      </c>
      <c r="Y389" s="148">
        <f>VLOOKUP(A389,'Erkek Bireysel'!$B$4:$T$3001,14,FALSE)</f>
        <v>7</v>
      </c>
      <c r="Z389" s="148">
        <f>VLOOKUP(A389,'Erkek Bireysel'!$B$4:$T$3001,15,FALSE)</f>
        <v>36</v>
      </c>
      <c r="AA389" s="148">
        <f>VLOOKUP(A389,'Erkek Bireysel'!$B$4:$T$3001,16,FALSE)</f>
        <v>0</v>
      </c>
      <c r="AB389" s="148">
        <f>VLOOKUP(A389,'Erkek Bireysel'!$B$4:$T$3001,17,FALSE)</f>
        <v>6</v>
      </c>
      <c r="AC389" s="148">
        <f>VLOOKUP(A389,'Erkek Bireysel'!$B$4:$T$3001,18,FALSE)</f>
        <v>0</v>
      </c>
      <c r="AD389" s="148">
        <f>VLOOKUP(A389,'Erkek Bireysel'!$B$4:$T$3001,19,FALSE)</f>
        <v>3</v>
      </c>
      <c r="AF389" s="147">
        <f t="shared" ref="AF389:AF391" si="416">IF(E389&gt;F389,1,0)</f>
        <v>0</v>
      </c>
      <c r="AG389" s="147">
        <f t="shared" ref="AG389:AG391" si="417">IF(G389&gt;H389,1,0)</f>
        <v>0</v>
      </c>
      <c r="AH389" s="147">
        <f t="shared" ref="AH389:AH391" si="418">IF(I389&gt;J389,1,0)</f>
        <v>0</v>
      </c>
      <c r="AI389" s="147">
        <f t="shared" ref="AI389:AI391" si="419">IF(K389&gt;L389,1,0)</f>
        <v>0</v>
      </c>
      <c r="AJ389" s="147">
        <f t="shared" ref="AJ389:AJ391" si="420">IF(M389&gt;N389,1,0)</f>
        <v>0</v>
      </c>
    </row>
    <row r="390" spans="1:36" ht="15" x14ac:dyDescent="0.2">
      <c r="A390" s="13" t="str">
        <f t="shared" si="411"/>
        <v>1966 MALATYA GENÇLİK VE SPOR KULÜBÜMALATYA GENÇLİK HİZMETLERİ SPOR KULÜBÜ</v>
      </c>
      <c r="B390" s="128">
        <v>3</v>
      </c>
      <c r="C390" s="14" t="s">
        <v>183</v>
      </c>
      <c r="D390" s="15">
        <f t="shared" si="412"/>
        <v>1</v>
      </c>
      <c r="E390" s="16">
        <f>AB389</f>
        <v>6</v>
      </c>
      <c r="F390" s="17">
        <f>AA389</f>
        <v>0</v>
      </c>
      <c r="G390" s="18">
        <f>AB390</f>
        <v>2</v>
      </c>
      <c r="H390" s="18">
        <f>AA390</f>
        <v>4</v>
      </c>
      <c r="I390" s="18">
        <f>AA393</f>
        <v>0</v>
      </c>
      <c r="J390" s="18">
        <f>AB393</f>
        <v>0</v>
      </c>
      <c r="K390" s="18"/>
      <c r="L390" s="18"/>
      <c r="M390" s="18"/>
      <c r="N390" s="18"/>
      <c r="O390" s="20">
        <f t="shared" si="413"/>
        <v>4</v>
      </c>
      <c r="P390" s="21"/>
      <c r="Q390" s="22">
        <f>Z389+Z390+Y393</f>
        <v>52</v>
      </c>
      <c r="R390" s="17">
        <f>Y389+Y390+Z393</f>
        <v>37</v>
      </c>
      <c r="S390" s="23">
        <f t="shared" si="414"/>
        <v>15</v>
      </c>
      <c r="T390" s="62" t="s">
        <v>118</v>
      </c>
      <c r="U390" s="25" t="str">
        <f>C388</f>
        <v>1966 MALATYA GENÇLİK VE SPOR KULÜBÜ</v>
      </c>
      <c r="V390" s="26" t="str">
        <f>C390</f>
        <v>MALATYA GENÇLİK HİZMETLERİ SPOR KULÜBÜ</v>
      </c>
      <c r="W390" s="27">
        <f t="shared" si="415"/>
        <v>2</v>
      </c>
      <c r="X390" s="19">
        <f t="shared" si="415"/>
        <v>1</v>
      </c>
      <c r="Y390" s="148">
        <f>VLOOKUP(A390,'Erkek Bireysel'!$B$4:$T$3001,14,FALSE)</f>
        <v>30</v>
      </c>
      <c r="Z390" s="148">
        <f>VLOOKUP(A390,'Erkek Bireysel'!$B$4:$T$3001,15,FALSE)</f>
        <v>16</v>
      </c>
      <c r="AA390" s="148">
        <f>VLOOKUP(A390,'Erkek Bireysel'!$B$4:$T$3001,16,FALSE)</f>
        <v>4</v>
      </c>
      <c r="AB390" s="148">
        <f>VLOOKUP(A390,'Erkek Bireysel'!$B$4:$T$3001,17,FALSE)</f>
        <v>2</v>
      </c>
      <c r="AC390" s="148">
        <f>VLOOKUP(A390,'Erkek Bireysel'!$B$4:$T$3001,18,FALSE)</f>
        <v>2</v>
      </c>
      <c r="AD390" s="148">
        <f>VLOOKUP(A390,'Erkek Bireysel'!$B$4:$T$3001,19,FALSE)</f>
        <v>1</v>
      </c>
      <c r="AF390" s="147">
        <f t="shared" si="416"/>
        <v>1</v>
      </c>
      <c r="AG390" s="147">
        <f t="shared" si="417"/>
        <v>0</v>
      </c>
      <c r="AH390" s="147">
        <f t="shared" si="418"/>
        <v>0</v>
      </c>
      <c r="AI390" s="147">
        <f t="shared" si="419"/>
        <v>0</v>
      </c>
      <c r="AJ390" s="147">
        <f t="shared" si="420"/>
        <v>0</v>
      </c>
    </row>
    <row r="391" spans="1:36" ht="15" x14ac:dyDescent="0.2">
      <c r="A391" s="13" t="str">
        <f t="shared" si="411"/>
        <v>DOĞUKENT İHTİSAS KULÜBÜBYE</v>
      </c>
      <c r="B391" s="128">
        <v>4</v>
      </c>
      <c r="C391" s="14" t="s">
        <v>127</v>
      </c>
      <c r="D391" s="15">
        <f t="shared" si="412"/>
        <v>0</v>
      </c>
      <c r="E391" s="16">
        <f>AB388</f>
        <v>0</v>
      </c>
      <c r="F391" s="17">
        <f>AA388</f>
        <v>0</v>
      </c>
      <c r="G391" s="18">
        <f>AB391</f>
        <v>0</v>
      </c>
      <c r="H391" s="18">
        <f>AA391</f>
        <v>0</v>
      </c>
      <c r="I391" s="18">
        <f>AB393</f>
        <v>0</v>
      </c>
      <c r="J391" s="18">
        <f>AA393</f>
        <v>0</v>
      </c>
      <c r="K391" s="18"/>
      <c r="L391" s="18"/>
      <c r="M391" s="18"/>
      <c r="N391" s="18"/>
      <c r="O391" s="20">
        <f t="shared" si="413"/>
        <v>0</v>
      </c>
      <c r="P391" s="21"/>
      <c r="Q391" s="22">
        <f>Z388+Z391+Z393</f>
        <v>0</v>
      </c>
      <c r="R391" s="17">
        <f>Y388+Y391+Y393</f>
        <v>0</v>
      </c>
      <c r="S391" s="23">
        <f t="shared" si="414"/>
        <v>0</v>
      </c>
      <c r="T391" s="62" t="s">
        <v>126</v>
      </c>
      <c r="U391" s="25" t="str">
        <f>C389</f>
        <v>DOĞUKENT İHTİSAS KULÜBÜ</v>
      </c>
      <c r="V391" s="26" t="str">
        <f>C391</f>
        <v>BYE</v>
      </c>
      <c r="W391" s="27">
        <f t="shared" si="415"/>
        <v>0</v>
      </c>
      <c r="X391" s="19">
        <f t="shared" si="415"/>
        <v>0</v>
      </c>
      <c r="Y391" s="148"/>
      <c r="AF391" s="147">
        <f t="shared" si="416"/>
        <v>0</v>
      </c>
      <c r="AG391" s="147">
        <f t="shared" si="417"/>
        <v>0</v>
      </c>
      <c r="AH391" s="147">
        <f t="shared" si="418"/>
        <v>0</v>
      </c>
      <c r="AI391" s="147">
        <f t="shared" si="419"/>
        <v>0</v>
      </c>
      <c r="AJ391" s="147">
        <f t="shared" si="420"/>
        <v>0</v>
      </c>
    </row>
    <row r="392" spans="1:36" ht="15" x14ac:dyDescent="0.2">
      <c r="A392" s="13" t="str">
        <f t="shared" si="411"/>
        <v>1966 MALATYA GENÇLİK VE SPOR KULÜBÜDOĞUKENT İHTİSAS KULÜBÜ</v>
      </c>
      <c r="B392" s="128"/>
      <c r="C392" s="14"/>
      <c r="D392" s="15"/>
      <c r="E392" s="16"/>
      <c r="F392" s="17"/>
      <c r="G392" s="18"/>
      <c r="H392" s="18"/>
      <c r="I392" s="18"/>
      <c r="J392" s="18"/>
      <c r="K392" s="18"/>
      <c r="L392" s="18"/>
      <c r="M392" s="18"/>
      <c r="N392" s="18"/>
      <c r="O392" s="20"/>
      <c r="P392" s="31"/>
      <c r="Q392" s="22"/>
      <c r="R392" s="17"/>
      <c r="S392" s="23"/>
      <c r="T392" s="62" t="s">
        <v>121</v>
      </c>
      <c r="U392" s="25" t="str">
        <f>C388</f>
        <v>1966 MALATYA GENÇLİK VE SPOR KULÜBÜ</v>
      </c>
      <c r="V392" s="26" t="str">
        <f>C389</f>
        <v>DOĞUKENT İHTİSAS KULÜBÜ</v>
      </c>
      <c r="W392" s="27">
        <f t="shared" si="415"/>
        <v>3</v>
      </c>
      <c r="X392" s="19">
        <f t="shared" si="415"/>
        <v>0</v>
      </c>
      <c r="Y392" s="148">
        <f>VLOOKUP(A392,'Erkek Bireysel'!$B$4:$T$3001,14,FALSE)</f>
        <v>36</v>
      </c>
      <c r="Z392" s="148">
        <f>VLOOKUP(A392,'Erkek Bireysel'!$B$4:$T$3001,15,FALSE)</f>
        <v>7</v>
      </c>
      <c r="AA392" s="148">
        <f>VLOOKUP(A392,'Erkek Bireysel'!$B$4:$T$3001,16,FALSE)</f>
        <v>6</v>
      </c>
      <c r="AB392" s="148">
        <f>VLOOKUP(A392,'Erkek Bireysel'!$B$4:$T$3001,17,FALSE)</f>
        <v>0</v>
      </c>
      <c r="AC392" s="148">
        <f>VLOOKUP(A392,'Erkek Bireysel'!$B$4:$T$3001,18,FALSE)</f>
        <v>3</v>
      </c>
      <c r="AD392" s="148">
        <f>VLOOKUP(A392,'Erkek Bireysel'!$B$4:$T$3001,19,FALSE)</f>
        <v>0</v>
      </c>
    </row>
    <row r="393" spans="1:36" ht="15.75" thickBot="1" x14ac:dyDescent="0.25">
      <c r="A393" s="13" t="str">
        <f t="shared" si="411"/>
        <v>MALATYA GENÇLİK HİZMETLERİ SPOR KULÜBÜBYE</v>
      </c>
      <c r="B393" s="132"/>
      <c r="C393" s="63"/>
      <c r="D393" s="64"/>
      <c r="E393" s="65"/>
      <c r="F393" s="66"/>
      <c r="G393" s="67"/>
      <c r="H393" s="67"/>
      <c r="I393" s="67"/>
      <c r="J393" s="67"/>
      <c r="K393" s="67"/>
      <c r="L393" s="67"/>
      <c r="M393" s="67"/>
      <c r="N393" s="67"/>
      <c r="O393" s="68"/>
      <c r="P393" s="69"/>
      <c r="Q393" s="70"/>
      <c r="R393" s="66"/>
      <c r="S393" s="71"/>
      <c r="T393" s="72" t="s">
        <v>111</v>
      </c>
      <c r="U393" s="73" t="str">
        <f>C390</f>
        <v>MALATYA GENÇLİK HİZMETLERİ SPOR KULÜBÜ</v>
      </c>
      <c r="V393" s="74" t="str">
        <f>C391</f>
        <v>BYE</v>
      </c>
      <c r="W393" s="58">
        <f t="shared" si="415"/>
        <v>0</v>
      </c>
      <c r="X393" s="59">
        <f t="shared" si="415"/>
        <v>0</v>
      </c>
      <c r="Y393" s="148"/>
    </row>
    <row r="394" spans="1:36" ht="15" thickBot="1" x14ac:dyDescent="0.25"/>
    <row r="395" spans="1:36" ht="66.599999999999994" customHeight="1" thickTop="1" x14ac:dyDescent="0.2">
      <c r="B395" s="76" t="s">
        <v>68</v>
      </c>
      <c r="C395" s="6" t="s">
        <v>85</v>
      </c>
      <c r="D395" s="7" t="s">
        <v>98</v>
      </c>
      <c r="E395" s="8" t="s">
        <v>99</v>
      </c>
      <c r="F395" s="9" t="s">
        <v>100</v>
      </c>
      <c r="G395" s="8" t="s">
        <v>99</v>
      </c>
      <c r="H395" s="9" t="s">
        <v>100</v>
      </c>
      <c r="I395" s="8" t="s">
        <v>99</v>
      </c>
      <c r="J395" s="9" t="s">
        <v>100</v>
      </c>
      <c r="K395" s="8" t="s">
        <v>99</v>
      </c>
      <c r="L395" s="9" t="s">
        <v>100</v>
      </c>
      <c r="M395" s="8" t="s">
        <v>99</v>
      </c>
      <c r="N395" s="9" t="s">
        <v>100</v>
      </c>
      <c r="O395" s="61" t="s">
        <v>101</v>
      </c>
      <c r="P395" s="10" t="s">
        <v>102</v>
      </c>
      <c r="Q395" s="8" t="s">
        <v>103</v>
      </c>
      <c r="R395" s="9" t="s">
        <v>104</v>
      </c>
      <c r="S395" s="11" t="s">
        <v>105</v>
      </c>
      <c r="T395" s="12" t="s">
        <v>106</v>
      </c>
      <c r="U395" s="398" t="s">
        <v>107</v>
      </c>
      <c r="V395" s="399"/>
      <c r="W395" s="400" t="s">
        <v>108</v>
      </c>
      <c r="X395" s="401"/>
      <c r="Y395" s="144" t="s">
        <v>124</v>
      </c>
      <c r="Z395" s="145" t="s">
        <v>124</v>
      </c>
      <c r="AA395" s="145" t="s">
        <v>125</v>
      </c>
      <c r="AB395" s="145" t="s">
        <v>125</v>
      </c>
    </row>
    <row r="396" spans="1:36" ht="12.75" customHeight="1" x14ac:dyDescent="0.2">
      <c r="A396" s="13" t="str">
        <f t="shared" ref="A396:A401" si="421">U396&amp;V396</f>
        <v>1966 MALATYA GENÇLİK VE SPOR KULÜBÜBYE</v>
      </c>
      <c r="B396" s="128">
        <v>1</v>
      </c>
      <c r="C396" s="14" t="s">
        <v>182</v>
      </c>
      <c r="D396" s="15">
        <f>SUM(AF396:AJ396)</f>
        <v>0</v>
      </c>
      <c r="E396" s="16">
        <f>AA396</f>
        <v>0</v>
      </c>
      <c r="F396" s="17">
        <f>AB396</f>
        <v>0</v>
      </c>
      <c r="G396" s="18">
        <f>AA398</f>
        <v>0</v>
      </c>
      <c r="H396" s="18">
        <f>AB398</f>
        <v>6</v>
      </c>
      <c r="I396" s="18">
        <f>AA400</f>
        <v>3</v>
      </c>
      <c r="J396" s="18">
        <f>AB400</f>
        <v>4</v>
      </c>
      <c r="K396" s="18"/>
      <c r="L396" s="18"/>
      <c r="M396" s="18"/>
      <c r="N396" s="18"/>
      <c r="O396" s="20">
        <f>E396+G396+I396-F396-H396-J396</f>
        <v>-7</v>
      </c>
      <c r="P396" s="21"/>
      <c r="Q396" s="22">
        <f>Y396+Y398+Y400</f>
        <v>38</v>
      </c>
      <c r="R396" s="17">
        <f>Z396+Z398+Z400</f>
        <v>75</v>
      </c>
      <c r="S396" s="23">
        <f>Q396-R396</f>
        <v>-37</v>
      </c>
      <c r="T396" s="62" t="s">
        <v>115</v>
      </c>
      <c r="U396" s="25" t="str">
        <f>C396</f>
        <v>1966 MALATYA GENÇLİK VE SPOR KULÜBÜ</v>
      </c>
      <c r="V396" s="26" t="str">
        <f>C399</f>
        <v>BYE</v>
      </c>
      <c r="W396" s="27">
        <f>AC396</f>
        <v>0</v>
      </c>
      <c r="X396" s="19">
        <f>AD396</f>
        <v>0</v>
      </c>
      <c r="Y396" s="148"/>
      <c r="AF396" s="147">
        <f>IF(E396&gt;F396,1,0)</f>
        <v>0</v>
      </c>
      <c r="AG396" s="147">
        <f>IF(G396&gt;H396,1,0)</f>
        <v>0</v>
      </c>
      <c r="AH396" s="147">
        <f>IF(I396&gt;J396,1,0)</f>
        <v>0</v>
      </c>
      <c r="AI396" s="147">
        <f>IF(K396&gt;L396,1,0)</f>
        <v>0</v>
      </c>
      <c r="AJ396" s="147">
        <f>IF(M396&gt;N396,1,0)</f>
        <v>0</v>
      </c>
    </row>
    <row r="397" spans="1:36" ht="15" x14ac:dyDescent="0.2">
      <c r="A397" s="13" t="str">
        <f t="shared" si="421"/>
        <v>DOĞUKENT İHTİSAS KULÜBÜMALATYA GENÇLİK HİZMETLERİ SPOR KULÜBÜ</v>
      </c>
      <c r="B397" s="128">
        <v>2</v>
      </c>
      <c r="C397" s="14" t="s">
        <v>190</v>
      </c>
      <c r="D397" s="15">
        <f t="shared" ref="D397:D399" si="422">SUM(AF397:AJ397)</f>
        <v>1</v>
      </c>
      <c r="E397" s="16">
        <f>AA397</f>
        <v>1</v>
      </c>
      <c r="F397" s="17">
        <f>AB397</f>
        <v>6</v>
      </c>
      <c r="G397" s="18">
        <f>AA399</f>
        <v>0</v>
      </c>
      <c r="H397" s="18">
        <f>AB399</f>
        <v>0</v>
      </c>
      <c r="I397" s="18">
        <f>AB400</f>
        <v>4</v>
      </c>
      <c r="J397" s="18">
        <f>AA400</f>
        <v>3</v>
      </c>
      <c r="K397" s="18"/>
      <c r="L397" s="18"/>
      <c r="M397" s="18"/>
      <c r="N397" s="18"/>
      <c r="O397" s="20">
        <f t="shared" ref="O397:O399" si="423">E397+G397+I397-F397-H397-J397</f>
        <v>-4</v>
      </c>
      <c r="P397" s="21"/>
      <c r="Q397" s="22">
        <f>Y397+Y399+Z400</f>
        <v>58</v>
      </c>
      <c r="R397" s="17">
        <f>Z397+Z399+Y400</f>
        <v>75</v>
      </c>
      <c r="S397" s="23">
        <f t="shared" ref="S397:S399" si="424">Q397-R397</f>
        <v>-17</v>
      </c>
      <c r="T397" s="62" t="s">
        <v>114</v>
      </c>
      <c r="U397" s="25" t="str">
        <f>C397</f>
        <v>DOĞUKENT İHTİSAS KULÜBÜ</v>
      </c>
      <c r="V397" s="26" t="str">
        <f>C398</f>
        <v>MALATYA GENÇLİK HİZMETLERİ SPOR KULÜBÜ</v>
      </c>
      <c r="W397" s="27">
        <f t="shared" ref="W397:X401" si="425">AC397</f>
        <v>0</v>
      </c>
      <c r="X397" s="19">
        <f t="shared" si="425"/>
        <v>3</v>
      </c>
      <c r="Y397" s="148">
        <f>VLOOKUP(A397,'Kadın Bireysel'!$B$4:$T$3000,14,FALSE)</f>
        <v>19</v>
      </c>
      <c r="Z397" s="148">
        <f>VLOOKUP(A397,'Kadın Bireysel'!$B$4:$T$3000,15,FALSE)</f>
        <v>42</v>
      </c>
      <c r="AA397" s="148">
        <f>VLOOKUP(A397,'Kadın Bireysel'!$B$4:$T$3000,16,FALSE)</f>
        <v>1</v>
      </c>
      <c r="AB397" s="148">
        <f>VLOOKUP(A397,'Kadın Bireysel'!$B$4:$T$3000,17,FALSE)</f>
        <v>6</v>
      </c>
      <c r="AC397" s="148">
        <f>VLOOKUP(A397,'Kadın Bireysel'!$B$4:$T$3000,18,FALSE)</f>
        <v>0</v>
      </c>
      <c r="AD397" s="148">
        <f>VLOOKUP(A397,'Kadın Bireysel'!$B$4:$T$3000,19,FALSE)</f>
        <v>3</v>
      </c>
      <c r="AF397" s="147">
        <f t="shared" ref="AF397:AF399" si="426">IF(E397&gt;F397,1,0)</f>
        <v>0</v>
      </c>
      <c r="AG397" s="147">
        <f t="shared" ref="AG397:AG399" si="427">IF(G397&gt;H397,1,0)</f>
        <v>0</v>
      </c>
      <c r="AH397" s="147">
        <f t="shared" ref="AH397:AH399" si="428">IF(I397&gt;J397,1,0)</f>
        <v>1</v>
      </c>
      <c r="AI397" s="147">
        <f t="shared" ref="AI397:AI399" si="429">IF(K397&gt;L397,1,0)</f>
        <v>0</v>
      </c>
      <c r="AJ397" s="147">
        <f t="shared" ref="AJ397:AJ399" si="430">IF(M397&gt;N397,1,0)</f>
        <v>0</v>
      </c>
    </row>
    <row r="398" spans="1:36" ht="15" x14ac:dyDescent="0.2">
      <c r="A398" s="13" t="str">
        <f t="shared" si="421"/>
        <v>1966 MALATYA GENÇLİK VE SPOR KULÜBÜMALATYA GENÇLİK HİZMETLERİ SPOR KULÜBÜ</v>
      </c>
      <c r="B398" s="128">
        <v>3</v>
      </c>
      <c r="C398" s="14" t="s">
        <v>183</v>
      </c>
      <c r="D398" s="15">
        <f t="shared" si="422"/>
        <v>2</v>
      </c>
      <c r="E398" s="16">
        <f>AB397</f>
        <v>6</v>
      </c>
      <c r="F398" s="17">
        <f>AA397</f>
        <v>1</v>
      </c>
      <c r="G398" s="18">
        <f>AB398</f>
        <v>6</v>
      </c>
      <c r="H398" s="18">
        <f>AA398</f>
        <v>0</v>
      </c>
      <c r="I398" s="18">
        <f>AA401</f>
        <v>0</v>
      </c>
      <c r="J398" s="18">
        <f>AB401</f>
        <v>0</v>
      </c>
      <c r="K398" s="18"/>
      <c r="L398" s="18"/>
      <c r="M398" s="18"/>
      <c r="N398" s="18"/>
      <c r="O398" s="20">
        <f t="shared" si="423"/>
        <v>11</v>
      </c>
      <c r="P398" s="21"/>
      <c r="Q398" s="22">
        <f>Z397+Z398+Y401</f>
        <v>78</v>
      </c>
      <c r="R398" s="17">
        <f>Y397+Y398+Z401</f>
        <v>24</v>
      </c>
      <c r="S398" s="23">
        <f t="shared" si="424"/>
        <v>54</v>
      </c>
      <c r="T398" s="62" t="s">
        <v>118</v>
      </c>
      <c r="U398" s="25" t="str">
        <f>C396</f>
        <v>1966 MALATYA GENÇLİK VE SPOR KULÜBÜ</v>
      </c>
      <c r="V398" s="26" t="str">
        <f>C398</f>
        <v>MALATYA GENÇLİK HİZMETLERİ SPOR KULÜBÜ</v>
      </c>
      <c r="W398" s="27">
        <f t="shared" si="425"/>
        <v>0</v>
      </c>
      <c r="X398" s="19">
        <f t="shared" si="425"/>
        <v>3</v>
      </c>
      <c r="Y398" s="148">
        <f>VLOOKUP(A398,'Kadın Bireysel'!$B$4:$T$3000,14,FALSE)</f>
        <v>5</v>
      </c>
      <c r="Z398" s="148">
        <f>VLOOKUP(A398,'Kadın Bireysel'!$B$4:$T$3000,15,FALSE)</f>
        <v>36</v>
      </c>
      <c r="AA398" s="148">
        <f>VLOOKUP(A398,'Kadın Bireysel'!$B$4:$T$3000,16,FALSE)</f>
        <v>0</v>
      </c>
      <c r="AB398" s="148">
        <f>VLOOKUP(A398,'Kadın Bireysel'!$B$4:$T$3000,17,FALSE)</f>
        <v>6</v>
      </c>
      <c r="AC398" s="148">
        <f>VLOOKUP(A398,'Kadın Bireysel'!$B$4:$T$3000,18,FALSE)</f>
        <v>0</v>
      </c>
      <c r="AD398" s="148">
        <f>VLOOKUP(A398,'Kadın Bireysel'!$B$4:$T$3000,19,FALSE)</f>
        <v>3</v>
      </c>
      <c r="AF398" s="147">
        <f t="shared" si="426"/>
        <v>1</v>
      </c>
      <c r="AG398" s="147">
        <f t="shared" si="427"/>
        <v>1</v>
      </c>
      <c r="AH398" s="147">
        <f t="shared" si="428"/>
        <v>0</v>
      </c>
      <c r="AI398" s="147">
        <f t="shared" si="429"/>
        <v>0</v>
      </c>
      <c r="AJ398" s="147">
        <f t="shared" si="430"/>
        <v>0</v>
      </c>
    </row>
    <row r="399" spans="1:36" ht="15" x14ac:dyDescent="0.2">
      <c r="A399" s="13" t="str">
        <f t="shared" si="421"/>
        <v>DOĞUKENT İHTİSAS KULÜBÜBYE</v>
      </c>
      <c r="B399" s="128">
        <v>4</v>
      </c>
      <c r="C399" s="14" t="s">
        <v>127</v>
      </c>
      <c r="D399" s="15">
        <f t="shared" si="422"/>
        <v>0</v>
      </c>
      <c r="E399" s="16">
        <f>AB396</f>
        <v>0</v>
      </c>
      <c r="F399" s="17">
        <f>AA396</f>
        <v>0</v>
      </c>
      <c r="G399" s="18">
        <f>AB399</f>
        <v>0</v>
      </c>
      <c r="H399" s="18">
        <f>AA399</f>
        <v>0</v>
      </c>
      <c r="I399" s="18">
        <f>AB401</f>
        <v>0</v>
      </c>
      <c r="J399" s="18">
        <f>AA401</f>
        <v>0</v>
      </c>
      <c r="K399" s="18"/>
      <c r="L399" s="18"/>
      <c r="M399" s="18"/>
      <c r="N399" s="18"/>
      <c r="O399" s="20">
        <f t="shared" si="423"/>
        <v>0</v>
      </c>
      <c r="P399" s="21"/>
      <c r="Q399" s="22">
        <f>Z396+Z399+Z401</f>
        <v>0</v>
      </c>
      <c r="R399" s="17">
        <f>Y396+Y399+Y401</f>
        <v>0</v>
      </c>
      <c r="S399" s="23">
        <f t="shared" si="424"/>
        <v>0</v>
      </c>
      <c r="T399" s="62" t="s">
        <v>126</v>
      </c>
      <c r="U399" s="25" t="str">
        <f>C397</f>
        <v>DOĞUKENT İHTİSAS KULÜBÜ</v>
      </c>
      <c r="V399" s="26" t="str">
        <f>C399</f>
        <v>BYE</v>
      </c>
      <c r="W399" s="27">
        <f t="shared" si="425"/>
        <v>0</v>
      </c>
      <c r="X399" s="19">
        <f t="shared" si="425"/>
        <v>0</v>
      </c>
      <c r="Y399" s="148"/>
      <c r="Z399" s="148"/>
      <c r="AA399" s="148"/>
      <c r="AB399" s="148"/>
      <c r="AC399" s="148"/>
      <c r="AD399" s="148"/>
      <c r="AF399" s="147">
        <f t="shared" si="426"/>
        <v>0</v>
      </c>
      <c r="AG399" s="147">
        <f t="shared" si="427"/>
        <v>0</v>
      </c>
      <c r="AH399" s="147">
        <f t="shared" si="428"/>
        <v>0</v>
      </c>
      <c r="AI399" s="147">
        <f t="shared" si="429"/>
        <v>0</v>
      </c>
      <c r="AJ399" s="147">
        <f t="shared" si="430"/>
        <v>0</v>
      </c>
    </row>
    <row r="400" spans="1:36" ht="15" x14ac:dyDescent="0.2">
      <c r="A400" s="13" t="str">
        <f t="shared" si="421"/>
        <v>1966 MALATYA GENÇLİK VE SPOR KULÜBÜDOĞUKENT İHTİSAS KULÜBÜ</v>
      </c>
      <c r="B400" s="128"/>
      <c r="C400" s="14"/>
      <c r="D400" s="15"/>
      <c r="E400" s="16"/>
      <c r="F400" s="17"/>
      <c r="G400" s="18"/>
      <c r="H400" s="18"/>
      <c r="I400" s="18"/>
      <c r="J400" s="18"/>
      <c r="K400" s="18"/>
      <c r="L400" s="18"/>
      <c r="M400" s="18"/>
      <c r="N400" s="18"/>
      <c r="O400" s="20"/>
      <c r="P400" s="31"/>
      <c r="Q400" s="22"/>
      <c r="R400" s="17"/>
      <c r="S400" s="23"/>
      <c r="T400" s="62" t="s">
        <v>121</v>
      </c>
      <c r="U400" s="25" t="str">
        <f>C396</f>
        <v>1966 MALATYA GENÇLİK VE SPOR KULÜBÜ</v>
      </c>
      <c r="V400" s="26" t="str">
        <f>C397</f>
        <v>DOĞUKENT İHTİSAS KULÜBÜ</v>
      </c>
      <c r="W400" s="27">
        <f t="shared" si="425"/>
        <v>1</v>
      </c>
      <c r="X400" s="19">
        <f t="shared" si="425"/>
        <v>2</v>
      </c>
      <c r="Y400" s="148">
        <f>VLOOKUP(A400,'Kadın Bireysel'!$B$4:$T$3000,14,FALSE)</f>
        <v>33</v>
      </c>
      <c r="Z400" s="148">
        <f>VLOOKUP(A400,'Kadın Bireysel'!$B$4:$T$3000,15,FALSE)</f>
        <v>39</v>
      </c>
      <c r="AA400" s="148">
        <f>VLOOKUP(A400,'Kadın Bireysel'!$B$4:$T$3000,16,FALSE)</f>
        <v>3</v>
      </c>
      <c r="AB400" s="148">
        <f>VLOOKUP(A400,'Kadın Bireysel'!$B$4:$T$3000,17,FALSE)</f>
        <v>4</v>
      </c>
      <c r="AC400" s="148">
        <f>VLOOKUP(A400,'Kadın Bireysel'!$B$4:$T$3000,18,FALSE)</f>
        <v>1</v>
      </c>
      <c r="AD400" s="148">
        <f>VLOOKUP(A400,'Kadın Bireysel'!$B$4:$T$3000,19,FALSE)</f>
        <v>2</v>
      </c>
    </row>
    <row r="401" spans="1:36" ht="15.75" thickBot="1" x14ac:dyDescent="0.25">
      <c r="A401" s="13" t="str">
        <f t="shared" si="421"/>
        <v>MALATYA GENÇLİK HİZMETLERİ SPOR KULÜBÜBYE</v>
      </c>
      <c r="B401" s="132"/>
      <c r="C401" s="63"/>
      <c r="D401" s="64"/>
      <c r="E401" s="65"/>
      <c r="F401" s="66"/>
      <c r="G401" s="67"/>
      <c r="H401" s="67"/>
      <c r="I401" s="67"/>
      <c r="J401" s="67"/>
      <c r="K401" s="67"/>
      <c r="L401" s="67"/>
      <c r="M401" s="67"/>
      <c r="N401" s="67"/>
      <c r="O401" s="68"/>
      <c r="P401" s="69"/>
      <c r="Q401" s="70"/>
      <c r="R401" s="66"/>
      <c r="S401" s="71"/>
      <c r="T401" s="72" t="s">
        <v>111</v>
      </c>
      <c r="U401" s="73" t="str">
        <f>C398</f>
        <v>MALATYA GENÇLİK HİZMETLERİ SPOR KULÜBÜ</v>
      </c>
      <c r="V401" s="74" t="str">
        <f>C399</f>
        <v>BYE</v>
      </c>
      <c r="W401" s="58">
        <f t="shared" si="425"/>
        <v>0</v>
      </c>
      <c r="X401" s="59">
        <f t="shared" si="425"/>
        <v>0</v>
      </c>
      <c r="Y401" s="148"/>
      <c r="Z401" s="148"/>
      <c r="AA401" s="148"/>
      <c r="AB401" s="148"/>
      <c r="AC401" s="148"/>
      <c r="AD401" s="148"/>
    </row>
    <row r="402" spans="1:36" ht="15" thickBot="1" x14ac:dyDescent="0.25"/>
    <row r="403" spans="1:36" ht="57" customHeight="1" thickTop="1" x14ac:dyDescent="0.2">
      <c r="B403" s="76" t="s">
        <v>72</v>
      </c>
      <c r="C403" s="6" t="s">
        <v>84</v>
      </c>
      <c r="D403" s="7" t="s">
        <v>98</v>
      </c>
      <c r="E403" s="8" t="s">
        <v>99</v>
      </c>
      <c r="F403" s="9" t="s">
        <v>100</v>
      </c>
      <c r="G403" s="8" t="s">
        <v>99</v>
      </c>
      <c r="H403" s="9" t="s">
        <v>100</v>
      </c>
      <c r="I403" s="8" t="s">
        <v>99</v>
      </c>
      <c r="J403" s="9" t="s">
        <v>100</v>
      </c>
      <c r="K403" s="8" t="s">
        <v>99</v>
      </c>
      <c r="L403" s="9" t="s">
        <v>100</v>
      </c>
      <c r="M403" s="8" t="s">
        <v>99</v>
      </c>
      <c r="N403" s="9" t="s">
        <v>100</v>
      </c>
      <c r="O403" s="61" t="s">
        <v>101</v>
      </c>
      <c r="P403" s="10" t="s">
        <v>102</v>
      </c>
      <c r="Q403" s="8" t="s">
        <v>103</v>
      </c>
      <c r="R403" s="9" t="s">
        <v>104</v>
      </c>
      <c r="S403" s="11" t="s">
        <v>105</v>
      </c>
      <c r="T403" s="12" t="s">
        <v>106</v>
      </c>
      <c r="U403" s="398" t="s">
        <v>107</v>
      </c>
      <c r="V403" s="399"/>
      <c r="W403" s="400" t="s">
        <v>108</v>
      </c>
      <c r="X403" s="401"/>
      <c r="Y403" s="144" t="s">
        <v>124</v>
      </c>
      <c r="Z403" s="145" t="s">
        <v>124</v>
      </c>
      <c r="AA403" s="145" t="s">
        <v>125</v>
      </c>
      <c r="AB403" s="145" t="s">
        <v>125</v>
      </c>
    </row>
    <row r="404" spans="1:36" ht="12.75" customHeight="1" x14ac:dyDescent="0.2">
      <c r="A404" s="13" t="str">
        <f t="shared" ref="A404:A409" si="431">U404&amp;V404</f>
        <v>ŞIRNAK GELİŞİM GENÇLİK VE SPOR KULÜBÜBYE</v>
      </c>
      <c r="B404" s="128">
        <v>1</v>
      </c>
      <c r="C404" s="14" t="s">
        <v>34</v>
      </c>
      <c r="D404" s="15">
        <f>SUM(AF404:AJ404)</f>
        <v>0</v>
      </c>
      <c r="E404" s="16">
        <f>AA404</f>
        <v>0</v>
      </c>
      <c r="F404" s="17">
        <f>AB404</f>
        <v>0</v>
      </c>
      <c r="G404" s="18">
        <f>AA406</f>
        <v>0</v>
      </c>
      <c r="H404" s="18">
        <f>AB406</f>
        <v>6</v>
      </c>
      <c r="I404" s="18">
        <f>AA408</f>
        <v>0</v>
      </c>
      <c r="J404" s="18">
        <f>AB408</f>
        <v>6</v>
      </c>
      <c r="K404" s="18"/>
      <c r="L404" s="18"/>
      <c r="M404" s="18"/>
      <c r="N404" s="18"/>
      <c r="O404" s="20">
        <f>E404+G404+I404-F404-H404-J404</f>
        <v>-12</v>
      </c>
      <c r="P404" s="21"/>
      <c r="Q404" s="22">
        <f>Y404+Y406+Y408</f>
        <v>21</v>
      </c>
      <c r="R404" s="17">
        <f>Z404+Z406+Z408</f>
        <v>72</v>
      </c>
      <c r="S404" s="23">
        <f>Q404-R404</f>
        <v>-51</v>
      </c>
      <c r="T404" s="62" t="s">
        <v>115</v>
      </c>
      <c r="U404" s="25" t="str">
        <f>C404</f>
        <v>ŞIRNAK GELİŞİM GENÇLİK VE SPOR KULÜBÜ</v>
      </c>
      <c r="V404" s="26" t="str">
        <f>C407</f>
        <v>BYE</v>
      </c>
      <c r="W404" s="27">
        <f>AC404</f>
        <v>0</v>
      </c>
      <c r="X404" s="19">
        <f>AD404</f>
        <v>0</v>
      </c>
      <c r="Y404" s="148"/>
      <c r="AF404" s="147">
        <f>IF(E404&gt;F404,1,0)</f>
        <v>0</v>
      </c>
      <c r="AG404" s="147">
        <f>IF(G404&gt;H404,1,0)</f>
        <v>0</v>
      </c>
      <c r="AH404" s="147">
        <f>IF(I404&gt;J404,1,0)</f>
        <v>0</v>
      </c>
      <c r="AI404" s="147">
        <f>IF(K404&gt;L404,1,0)</f>
        <v>0</v>
      </c>
      <c r="AJ404" s="147">
        <f>IF(M404&gt;N404,1,0)</f>
        <v>0</v>
      </c>
    </row>
    <row r="405" spans="1:36" ht="15" x14ac:dyDescent="0.2">
      <c r="A405" s="13" t="str">
        <f t="shared" si="431"/>
        <v>ŞIRNAK YURDUM GENÇLİK VE SPOR KULÜBÜŞIRNAK TENİS SPOR KULÜBÜ</v>
      </c>
      <c r="B405" s="128">
        <v>2</v>
      </c>
      <c r="C405" s="14" t="s">
        <v>184</v>
      </c>
      <c r="D405" s="15">
        <f t="shared" ref="D405:D407" si="432">SUM(AF405:AJ405)</f>
        <v>2</v>
      </c>
      <c r="E405" s="16">
        <f>AA405</f>
        <v>6</v>
      </c>
      <c r="F405" s="17">
        <f>AB405</f>
        <v>0</v>
      </c>
      <c r="G405" s="18">
        <f>AA407</f>
        <v>0</v>
      </c>
      <c r="H405" s="18">
        <f>AB407</f>
        <v>0</v>
      </c>
      <c r="I405" s="18">
        <f>AB408</f>
        <v>6</v>
      </c>
      <c r="J405" s="18">
        <f>AA408</f>
        <v>0</v>
      </c>
      <c r="K405" s="18"/>
      <c r="L405" s="18"/>
      <c r="M405" s="18"/>
      <c r="N405" s="18"/>
      <c r="O405" s="20">
        <f t="shared" ref="O405:O407" si="433">E405+G405+I405-F405-H405-J405</f>
        <v>12</v>
      </c>
      <c r="P405" s="21"/>
      <c r="Q405" s="22">
        <f>Y405+Y407+Z408</f>
        <v>72</v>
      </c>
      <c r="R405" s="17">
        <f>Z405+Z407+Y408</f>
        <v>17</v>
      </c>
      <c r="S405" s="23">
        <f t="shared" ref="S405:S407" si="434">Q405-R405</f>
        <v>55</v>
      </c>
      <c r="T405" s="62" t="s">
        <v>114</v>
      </c>
      <c r="U405" s="25" t="str">
        <f>C405</f>
        <v>ŞIRNAK YURDUM GENÇLİK VE SPOR KULÜBÜ</v>
      </c>
      <c r="V405" s="26" t="str">
        <f>C406</f>
        <v>ŞIRNAK TENİS SPOR KULÜBÜ</v>
      </c>
      <c r="W405" s="27">
        <f t="shared" ref="W405:X409" si="435">AC405</f>
        <v>3</v>
      </c>
      <c r="X405" s="19">
        <f t="shared" si="435"/>
        <v>0</v>
      </c>
      <c r="Y405" s="148">
        <f>VLOOKUP(A405,'Erkek Bireysel'!$B$4:$T$3001,14,FALSE)</f>
        <v>36</v>
      </c>
      <c r="Z405" s="148">
        <f>VLOOKUP(A405,'Erkek Bireysel'!$B$4:$T$3001,15,FALSE)</f>
        <v>10</v>
      </c>
      <c r="AA405" s="148">
        <f>VLOOKUP(A405,'Erkek Bireysel'!$B$4:$T$3001,16,FALSE)</f>
        <v>6</v>
      </c>
      <c r="AB405" s="148">
        <f>VLOOKUP(A405,'Erkek Bireysel'!$B$4:$T$3001,17,FALSE)</f>
        <v>0</v>
      </c>
      <c r="AC405" s="148">
        <f>VLOOKUP(A405,'Erkek Bireysel'!$B$4:$T$3001,18,FALSE)</f>
        <v>3</v>
      </c>
      <c r="AD405" s="148">
        <f>VLOOKUP(A405,'Erkek Bireysel'!$B$4:$T$3001,19,FALSE)</f>
        <v>0</v>
      </c>
      <c r="AF405" s="147">
        <f t="shared" ref="AF405:AF407" si="436">IF(E405&gt;F405,1,0)</f>
        <v>1</v>
      </c>
      <c r="AG405" s="147">
        <f t="shared" ref="AG405:AG407" si="437">IF(G405&gt;H405,1,0)</f>
        <v>0</v>
      </c>
      <c r="AH405" s="147">
        <f t="shared" ref="AH405:AH407" si="438">IF(I405&gt;J405,1,0)</f>
        <v>1</v>
      </c>
      <c r="AI405" s="147">
        <f t="shared" ref="AI405:AI407" si="439">IF(K405&gt;L405,1,0)</f>
        <v>0</v>
      </c>
      <c r="AJ405" s="147">
        <f t="shared" ref="AJ405:AJ407" si="440">IF(M405&gt;N405,1,0)</f>
        <v>0</v>
      </c>
    </row>
    <row r="406" spans="1:36" ht="15" x14ac:dyDescent="0.2">
      <c r="A406" s="13" t="str">
        <f t="shared" si="431"/>
        <v>ŞIRNAK GELİŞİM GENÇLİK VE SPOR KULÜBÜŞIRNAK TENİS SPOR KULÜBÜ</v>
      </c>
      <c r="B406" s="128">
        <v>3</v>
      </c>
      <c r="C406" s="14" t="s">
        <v>35</v>
      </c>
      <c r="D406" s="15">
        <f t="shared" si="432"/>
        <v>1</v>
      </c>
      <c r="E406" s="16">
        <f>AB405</f>
        <v>0</v>
      </c>
      <c r="F406" s="17">
        <f>AA405</f>
        <v>6</v>
      </c>
      <c r="G406" s="18">
        <f>AB406</f>
        <v>6</v>
      </c>
      <c r="H406" s="18">
        <f>AA406</f>
        <v>0</v>
      </c>
      <c r="I406" s="18">
        <f>AA409</f>
        <v>0</v>
      </c>
      <c r="J406" s="18">
        <f>AB409</f>
        <v>0</v>
      </c>
      <c r="K406" s="18"/>
      <c r="L406" s="18"/>
      <c r="M406" s="18"/>
      <c r="N406" s="18"/>
      <c r="O406" s="20">
        <f t="shared" si="433"/>
        <v>0</v>
      </c>
      <c r="P406" s="21"/>
      <c r="Q406" s="22">
        <f>Z405+Z406+Y409</f>
        <v>46</v>
      </c>
      <c r="R406" s="17">
        <f>Y405+Y406+Z409</f>
        <v>50</v>
      </c>
      <c r="S406" s="23">
        <f t="shared" si="434"/>
        <v>-4</v>
      </c>
      <c r="T406" s="62" t="s">
        <v>118</v>
      </c>
      <c r="U406" s="25" t="str">
        <f>C404</f>
        <v>ŞIRNAK GELİŞİM GENÇLİK VE SPOR KULÜBÜ</v>
      </c>
      <c r="V406" s="26" t="str">
        <f>C406</f>
        <v>ŞIRNAK TENİS SPOR KULÜBÜ</v>
      </c>
      <c r="W406" s="27">
        <f t="shared" si="435"/>
        <v>0</v>
      </c>
      <c r="X406" s="19">
        <f t="shared" si="435"/>
        <v>3</v>
      </c>
      <c r="Y406" s="148">
        <f>VLOOKUP(A406,'Erkek Bireysel'!$B$4:$T$3001,14,FALSE)</f>
        <v>14</v>
      </c>
      <c r="Z406" s="148">
        <f>VLOOKUP(A406,'Erkek Bireysel'!$B$4:$T$3001,15,FALSE)</f>
        <v>36</v>
      </c>
      <c r="AA406" s="148">
        <f>VLOOKUP(A406,'Erkek Bireysel'!$B$4:$T$3001,16,FALSE)</f>
        <v>0</v>
      </c>
      <c r="AB406" s="148">
        <f>VLOOKUP(A406,'Erkek Bireysel'!$B$4:$T$3001,17,FALSE)</f>
        <v>6</v>
      </c>
      <c r="AC406" s="148">
        <f>VLOOKUP(A406,'Erkek Bireysel'!$B$4:$T$3001,18,FALSE)</f>
        <v>0</v>
      </c>
      <c r="AD406" s="148">
        <f>VLOOKUP(A406,'Erkek Bireysel'!$B$4:$T$3001,19,FALSE)</f>
        <v>3</v>
      </c>
      <c r="AF406" s="147">
        <f t="shared" si="436"/>
        <v>0</v>
      </c>
      <c r="AG406" s="147">
        <f t="shared" si="437"/>
        <v>1</v>
      </c>
      <c r="AH406" s="147">
        <f t="shared" si="438"/>
        <v>0</v>
      </c>
      <c r="AI406" s="147">
        <f t="shared" si="439"/>
        <v>0</v>
      </c>
      <c r="AJ406" s="147">
        <f t="shared" si="440"/>
        <v>0</v>
      </c>
    </row>
    <row r="407" spans="1:36" ht="15" x14ac:dyDescent="0.2">
      <c r="A407" s="13" t="str">
        <f t="shared" si="431"/>
        <v>ŞIRNAK YURDUM GENÇLİK VE SPOR KULÜBÜBYE</v>
      </c>
      <c r="B407" s="128">
        <v>4</v>
      </c>
      <c r="C407" s="14" t="s">
        <v>127</v>
      </c>
      <c r="D407" s="15">
        <f t="shared" si="432"/>
        <v>0</v>
      </c>
      <c r="E407" s="16">
        <f>AB404</f>
        <v>0</v>
      </c>
      <c r="F407" s="17">
        <f>AA404</f>
        <v>0</v>
      </c>
      <c r="G407" s="18">
        <f>AB407</f>
        <v>0</v>
      </c>
      <c r="H407" s="18">
        <f>AA407</f>
        <v>0</v>
      </c>
      <c r="I407" s="18">
        <f>AB409</f>
        <v>0</v>
      </c>
      <c r="J407" s="18">
        <f>AA409</f>
        <v>0</v>
      </c>
      <c r="K407" s="18"/>
      <c r="L407" s="18"/>
      <c r="M407" s="18"/>
      <c r="N407" s="18"/>
      <c r="O407" s="20">
        <f t="shared" si="433"/>
        <v>0</v>
      </c>
      <c r="P407" s="21"/>
      <c r="Q407" s="22">
        <f>Z404+Z407+Z409</f>
        <v>0</v>
      </c>
      <c r="R407" s="17">
        <f>Y404+Y407+Y409</f>
        <v>0</v>
      </c>
      <c r="S407" s="23">
        <f t="shared" si="434"/>
        <v>0</v>
      </c>
      <c r="T407" s="62" t="s">
        <v>126</v>
      </c>
      <c r="U407" s="25" t="str">
        <f>C405</f>
        <v>ŞIRNAK YURDUM GENÇLİK VE SPOR KULÜBÜ</v>
      </c>
      <c r="V407" s="26" t="str">
        <f>C407</f>
        <v>BYE</v>
      </c>
      <c r="W407" s="27">
        <f t="shared" si="435"/>
        <v>0</v>
      </c>
      <c r="X407" s="19">
        <f t="shared" si="435"/>
        <v>0</v>
      </c>
      <c r="Y407" s="148"/>
      <c r="AF407" s="147">
        <f t="shared" si="436"/>
        <v>0</v>
      </c>
      <c r="AG407" s="147">
        <f t="shared" si="437"/>
        <v>0</v>
      </c>
      <c r="AH407" s="147">
        <f t="shared" si="438"/>
        <v>0</v>
      </c>
      <c r="AI407" s="147">
        <f t="shared" si="439"/>
        <v>0</v>
      </c>
      <c r="AJ407" s="147">
        <f t="shared" si="440"/>
        <v>0</v>
      </c>
    </row>
    <row r="408" spans="1:36" ht="15" x14ac:dyDescent="0.2">
      <c r="A408" s="13" t="str">
        <f t="shared" si="431"/>
        <v>ŞIRNAK GELİŞİM GENÇLİK VE SPOR KULÜBÜŞIRNAK YURDUM GENÇLİK VE SPOR KULÜBÜ</v>
      </c>
      <c r="B408" s="128"/>
      <c r="C408" s="14"/>
      <c r="D408" s="15"/>
      <c r="E408" s="16"/>
      <c r="F408" s="17"/>
      <c r="G408" s="18"/>
      <c r="H408" s="18"/>
      <c r="I408" s="18"/>
      <c r="J408" s="18"/>
      <c r="K408" s="18"/>
      <c r="L408" s="18"/>
      <c r="M408" s="18"/>
      <c r="N408" s="18"/>
      <c r="O408" s="20"/>
      <c r="P408" s="31"/>
      <c r="Q408" s="22"/>
      <c r="R408" s="17"/>
      <c r="S408" s="23"/>
      <c r="T408" s="62" t="s">
        <v>121</v>
      </c>
      <c r="U408" s="25" t="str">
        <f>C404</f>
        <v>ŞIRNAK GELİŞİM GENÇLİK VE SPOR KULÜBÜ</v>
      </c>
      <c r="V408" s="26" t="str">
        <f>C405</f>
        <v>ŞIRNAK YURDUM GENÇLİK VE SPOR KULÜBÜ</v>
      </c>
      <c r="W408" s="27">
        <f t="shared" si="435"/>
        <v>0</v>
      </c>
      <c r="X408" s="19">
        <f t="shared" si="435"/>
        <v>3</v>
      </c>
      <c r="Y408" s="148">
        <f>VLOOKUP(A408,'Erkek Bireysel'!$B$4:$T$3001,14,FALSE)</f>
        <v>7</v>
      </c>
      <c r="Z408" s="148">
        <f>VLOOKUP(A408,'Erkek Bireysel'!$B$4:$T$3001,15,FALSE)</f>
        <v>36</v>
      </c>
      <c r="AA408" s="148">
        <f>VLOOKUP(A408,'Erkek Bireysel'!$B$4:$T$3001,16,FALSE)</f>
        <v>0</v>
      </c>
      <c r="AB408" s="148">
        <f>VLOOKUP(A408,'Erkek Bireysel'!$B$4:$T$3001,17,FALSE)</f>
        <v>6</v>
      </c>
      <c r="AC408" s="148">
        <f>VLOOKUP(A408,'Erkek Bireysel'!$B$4:$T$3001,18,FALSE)</f>
        <v>0</v>
      </c>
      <c r="AD408" s="148">
        <f>VLOOKUP(A408,'Erkek Bireysel'!$B$4:$T$3001,19,FALSE)</f>
        <v>3</v>
      </c>
    </row>
    <row r="409" spans="1:36" ht="15.75" thickBot="1" x14ac:dyDescent="0.25">
      <c r="A409" s="13" t="str">
        <f t="shared" si="431"/>
        <v>ŞIRNAK TENİS SPOR KULÜBÜBYE</v>
      </c>
      <c r="B409" s="132"/>
      <c r="C409" s="63"/>
      <c r="D409" s="64"/>
      <c r="E409" s="65"/>
      <c r="F409" s="66"/>
      <c r="G409" s="67"/>
      <c r="H409" s="67"/>
      <c r="I409" s="67"/>
      <c r="J409" s="67"/>
      <c r="K409" s="67"/>
      <c r="L409" s="67"/>
      <c r="M409" s="67"/>
      <c r="N409" s="67"/>
      <c r="O409" s="68"/>
      <c r="P409" s="69"/>
      <c r="Q409" s="70"/>
      <c r="R409" s="66"/>
      <c r="S409" s="71"/>
      <c r="T409" s="72" t="s">
        <v>111</v>
      </c>
      <c r="U409" s="73" t="str">
        <f>C406</f>
        <v>ŞIRNAK TENİS SPOR KULÜBÜ</v>
      </c>
      <c r="V409" s="74" t="str">
        <f>C407</f>
        <v>BYE</v>
      </c>
      <c r="W409" s="58">
        <f t="shared" si="435"/>
        <v>0</v>
      </c>
      <c r="X409" s="59">
        <f t="shared" si="435"/>
        <v>0</v>
      </c>
      <c r="Y409" s="148"/>
    </row>
    <row r="410" spans="1:36" ht="7.9" customHeight="1" thickBot="1" x14ac:dyDescent="0.25"/>
    <row r="411" spans="1:36" ht="57" customHeight="1" thickTop="1" x14ac:dyDescent="0.2">
      <c r="B411" s="76" t="s">
        <v>254</v>
      </c>
      <c r="C411" s="6" t="s">
        <v>85</v>
      </c>
      <c r="D411" s="7" t="s">
        <v>98</v>
      </c>
      <c r="E411" s="8" t="s">
        <v>99</v>
      </c>
      <c r="F411" s="9" t="s">
        <v>100</v>
      </c>
      <c r="G411" s="8" t="s">
        <v>99</v>
      </c>
      <c r="H411" s="9" t="s">
        <v>100</v>
      </c>
      <c r="I411" s="8" t="s">
        <v>99</v>
      </c>
      <c r="J411" s="9" t="s">
        <v>100</v>
      </c>
      <c r="K411" s="8" t="s">
        <v>99</v>
      </c>
      <c r="L411" s="9" t="s">
        <v>100</v>
      </c>
      <c r="M411" s="8" t="s">
        <v>99</v>
      </c>
      <c r="N411" s="9" t="s">
        <v>100</v>
      </c>
      <c r="O411" s="61" t="s">
        <v>101</v>
      </c>
      <c r="P411" s="10" t="s">
        <v>102</v>
      </c>
      <c r="Q411" s="8" t="s">
        <v>103</v>
      </c>
      <c r="R411" s="9" t="s">
        <v>104</v>
      </c>
      <c r="S411" s="11" t="s">
        <v>105</v>
      </c>
      <c r="T411" s="12" t="s">
        <v>106</v>
      </c>
      <c r="U411" s="398" t="s">
        <v>107</v>
      </c>
      <c r="V411" s="399"/>
      <c r="W411" s="400" t="s">
        <v>108</v>
      </c>
      <c r="X411" s="401"/>
      <c r="Y411" s="144" t="s">
        <v>124</v>
      </c>
      <c r="Z411" s="145" t="s">
        <v>124</v>
      </c>
      <c r="AA411" s="145" t="s">
        <v>125</v>
      </c>
      <c r="AB411" s="145" t="s">
        <v>125</v>
      </c>
    </row>
    <row r="412" spans="1:36" ht="12.75" customHeight="1" x14ac:dyDescent="0.2">
      <c r="A412" s="13" t="str">
        <f t="shared" ref="A412:A417" si="441">U412&amp;V412</f>
        <v>ŞIRNAK GELİŞİM GENÇLİK VE SPOR KULÜBÜBYE</v>
      </c>
      <c r="B412" s="128">
        <v>1</v>
      </c>
      <c r="C412" s="14" t="s">
        <v>34</v>
      </c>
      <c r="D412" s="15">
        <f>SUM(AF412:AJ412)</f>
        <v>0</v>
      </c>
      <c r="E412" s="16">
        <f>AA412</f>
        <v>0</v>
      </c>
      <c r="F412" s="17">
        <f>AB412</f>
        <v>0</v>
      </c>
      <c r="G412" s="18">
        <f>AA414</f>
        <v>0</v>
      </c>
      <c r="H412" s="18">
        <f>AB414</f>
        <v>6</v>
      </c>
      <c r="I412" s="18">
        <f>AA416</f>
        <v>0</v>
      </c>
      <c r="J412" s="18">
        <f>AB416</f>
        <v>6</v>
      </c>
      <c r="K412" s="18"/>
      <c r="L412" s="18"/>
      <c r="M412" s="18"/>
      <c r="N412" s="18"/>
      <c r="O412" s="20">
        <f>E412+G412+I412-F412-H412-J412</f>
        <v>-12</v>
      </c>
      <c r="P412" s="21"/>
      <c r="Q412" s="22">
        <f>Y412+Y414+Y416</f>
        <v>7</v>
      </c>
      <c r="R412" s="17">
        <f>Z412+Z414+Z416</f>
        <v>72</v>
      </c>
      <c r="S412" s="23">
        <f>Q412-R412</f>
        <v>-65</v>
      </c>
      <c r="T412" s="62" t="s">
        <v>115</v>
      </c>
      <c r="U412" s="25" t="str">
        <f>C412</f>
        <v>ŞIRNAK GELİŞİM GENÇLİK VE SPOR KULÜBÜ</v>
      </c>
      <c r="V412" s="26" t="str">
        <f>C415</f>
        <v>BYE</v>
      </c>
      <c r="W412" s="27">
        <f>AC412</f>
        <v>0</v>
      </c>
      <c r="X412" s="19">
        <f>AD412</f>
        <v>0</v>
      </c>
      <c r="Y412" s="148"/>
      <c r="AF412" s="147">
        <f>IF(E412&gt;F412,1,0)</f>
        <v>0</v>
      </c>
      <c r="AG412" s="147">
        <f>IF(G412&gt;H412,1,0)</f>
        <v>0</v>
      </c>
      <c r="AH412" s="147">
        <f>IF(I412&gt;J412,1,0)</f>
        <v>0</v>
      </c>
      <c r="AI412" s="147">
        <f>IF(K412&gt;L412,1,0)</f>
        <v>0</v>
      </c>
      <c r="AJ412" s="147">
        <f>IF(M412&gt;N412,1,0)</f>
        <v>0</v>
      </c>
    </row>
    <row r="413" spans="1:36" ht="15" x14ac:dyDescent="0.2">
      <c r="A413" s="13" t="str">
        <f t="shared" si="441"/>
        <v>ŞIRNAK YURDUM GENÇLİK VE SPOR KULÜBÜŞIRNAK TENİS SPOR KULÜBÜ</v>
      </c>
      <c r="B413" s="128">
        <v>2</v>
      </c>
      <c r="C413" s="14" t="s">
        <v>184</v>
      </c>
      <c r="D413" s="15">
        <f t="shared" ref="D413:D415" si="442">SUM(AF413:AJ413)</f>
        <v>2</v>
      </c>
      <c r="E413" s="16">
        <f>AA413</f>
        <v>6</v>
      </c>
      <c r="F413" s="17">
        <f>AB413</f>
        <v>0</v>
      </c>
      <c r="G413" s="18">
        <f>AA415</f>
        <v>0</v>
      </c>
      <c r="H413" s="18">
        <f>AB415</f>
        <v>0</v>
      </c>
      <c r="I413" s="18">
        <f>AB416</f>
        <v>6</v>
      </c>
      <c r="J413" s="18">
        <f>AA416</f>
        <v>0</v>
      </c>
      <c r="K413" s="18"/>
      <c r="L413" s="18"/>
      <c r="M413" s="18"/>
      <c r="N413" s="18"/>
      <c r="O413" s="20">
        <f t="shared" ref="O413:O415" si="443">E413+G413+I413-F413-H413-J413</f>
        <v>12</v>
      </c>
      <c r="P413" s="21"/>
      <c r="Q413" s="22">
        <f>Y413+Y415+Z416</f>
        <v>72</v>
      </c>
      <c r="R413" s="17">
        <f>Z413+Z415+Y416</f>
        <v>14</v>
      </c>
      <c r="S413" s="23">
        <f t="shared" ref="S413:S415" si="444">Q413-R413</f>
        <v>58</v>
      </c>
      <c r="T413" s="62" t="s">
        <v>114</v>
      </c>
      <c r="U413" s="25" t="str">
        <f>C413</f>
        <v>ŞIRNAK YURDUM GENÇLİK VE SPOR KULÜBÜ</v>
      </c>
      <c r="V413" s="26" t="str">
        <f>C414</f>
        <v>ŞIRNAK TENİS SPOR KULÜBÜ</v>
      </c>
      <c r="W413" s="27">
        <f t="shared" ref="W413:W417" si="445">AC413</f>
        <v>3</v>
      </c>
      <c r="X413" s="19">
        <f t="shared" ref="X413:X417" si="446">AD413</f>
        <v>0</v>
      </c>
      <c r="Y413" s="148">
        <f>VLOOKUP(A413,'Kadın Bireysel'!$B$4:$T$3000,14,FALSE)</f>
        <v>36</v>
      </c>
      <c r="Z413" s="148">
        <f>VLOOKUP(A413,'Kadın Bireysel'!$B$4:$T$3000,15,FALSE)</f>
        <v>14</v>
      </c>
      <c r="AA413" s="148">
        <f>VLOOKUP(A413,'Kadın Bireysel'!$B$4:$T$3000,16,FALSE)</f>
        <v>6</v>
      </c>
      <c r="AB413" s="148">
        <f>VLOOKUP(A413,'Kadın Bireysel'!$B$4:$T$3000,17,FALSE)</f>
        <v>0</v>
      </c>
      <c r="AC413" s="148">
        <f>VLOOKUP(A413,'Kadın Bireysel'!$B$4:$T$3000,18,FALSE)</f>
        <v>3</v>
      </c>
      <c r="AD413" s="148">
        <f>VLOOKUP(A413,'Kadın Bireysel'!$B$4:$T$3000,19,FALSE)</f>
        <v>0</v>
      </c>
      <c r="AF413" s="147">
        <f t="shared" ref="AF413:AF415" si="447">IF(E413&gt;F413,1,0)</f>
        <v>1</v>
      </c>
      <c r="AG413" s="147">
        <f t="shared" ref="AG413:AG415" si="448">IF(G413&gt;H413,1,0)</f>
        <v>0</v>
      </c>
      <c r="AH413" s="147">
        <f t="shared" ref="AH413:AH415" si="449">IF(I413&gt;J413,1,0)</f>
        <v>1</v>
      </c>
      <c r="AI413" s="147">
        <f t="shared" ref="AI413:AI415" si="450">IF(K413&gt;L413,1,0)</f>
        <v>0</v>
      </c>
      <c r="AJ413" s="147">
        <f t="shared" ref="AJ413:AJ415" si="451">IF(M413&gt;N413,1,0)</f>
        <v>0</v>
      </c>
    </row>
    <row r="414" spans="1:36" ht="15" x14ac:dyDescent="0.2">
      <c r="A414" s="13" t="str">
        <f t="shared" si="441"/>
        <v>ŞIRNAK GELİŞİM GENÇLİK VE SPOR KULÜBÜŞIRNAK TENİS SPOR KULÜBÜ</v>
      </c>
      <c r="B414" s="128">
        <v>3</v>
      </c>
      <c r="C414" s="14" t="s">
        <v>35</v>
      </c>
      <c r="D414" s="15">
        <f t="shared" si="442"/>
        <v>1</v>
      </c>
      <c r="E414" s="16">
        <f>AB413</f>
        <v>0</v>
      </c>
      <c r="F414" s="17">
        <f>AA413</f>
        <v>6</v>
      </c>
      <c r="G414" s="18">
        <f>AB414</f>
        <v>6</v>
      </c>
      <c r="H414" s="18">
        <f>AA414</f>
        <v>0</v>
      </c>
      <c r="I414" s="18">
        <f>AA417</f>
        <v>0</v>
      </c>
      <c r="J414" s="18">
        <f>AB417</f>
        <v>0</v>
      </c>
      <c r="K414" s="18"/>
      <c r="L414" s="18"/>
      <c r="M414" s="18"/>
      <c r="N414" s="18"/>
      <c r="O414" s="20">
        <f t="shared" si="443"/>
        <v>0</v>
      </c>
      <c r="P414" s="21"/>
      <c r="Q414" s="22">
        <f>Z413+Z414+Y417</f>
        <v>50</v>
      </c>
      <c r="R414" s="17">
        <f>Y413+Y414+Z417</f>
        <v>43</v>
      </c>
      <c r="S414" s="23">
        <f t="shared" si="444"/>
        <v>7</v>
      </c>
      <c r="T414" s="62" t="s">
        <v>118</v>
      </c>
      <c r="U414" s="25" t="str">
        <f>C412</f>
        <v>ŞIRNAK GELİŞİM GENÇLİK VE SPOR KULÜBÜ</v>
      </c>
      <c r="V414" s="26" t="str">
        <f>C414</f>
        <v>ŞIRNAK TENİS SPOR KULÜBÜ</v>
      </c>
      <c r="W414" s="27">
        <f t="shared" si="445"/>
        <v>0</v>
      </c>
      <c r="X414" s="19">
        <f t="shared" si="446"/>
        <v>3</v>
      </c>
      <c r="Y414" s="148">
        <f>VLOOKUP(A414,'Kadın Bireysel'!$B$4:$T$3000,14,FALSE)</f>
        <v>7</v>
      </c>
      <c r="Z414" s="148">
        <f>VLOOKUP(A414,'Kadın Bireysel'!$B$4:$T$3000,15,FALSE)</f>
        <v>36</v>
      </c>
      <c r="AA414" s="148">
        <f>VLOOKUP(A414,'Kadın Bireysel'!$B$4:$T$3000,16,FALSE)</f>
        <v>0</v>
      </c>
      <c r="AB414" s="148">
        <f>VLOOKUP(A414,'Kadın Bireysel'!$B$4:$T$3000,17,FALSE)</f>
        <v>6</v>
      </c>
      <c r="AC414" s="148">
        <f>VLOOKUP(A414,'Kadın Bireysel'!$B$4:$T$3000,18,FALSE)</f>
        <v>0</v>
      </c>
      <c r="AD414" s="148">
        <f>VLOOKUP(A414,'Kadın Bireysel'!$B$4:$T$3000,19,FALSE)</f>
        <v>3</v>
      </c>
      <c r="AF414" s="147">
        <f t="shared" si="447"/>
        <v>0</v>
      </c>
      <c r="AG414" s="147">
        <f t="shared" si="448"/>
        <v>1</v>
      </c>
      <c r="AH414" s="147">
        <f t="shared" si="449"/>
        <v>0</v>
      </c>
      <c r="AI414" s="147">
        <f t="shared" si="450"/>
        <v>0</v>
      </c>
      <c r="AJ414" s="147">
        <f t="shared" si="451"/>
        <v>0</v>
      </c>
    </row>
    <row r="415" spans="1:36" ht="15" x14ac:dyDescent="0.2">
      <c r="A415" s="13" t="str">
        <f t="shared" si="441"/>
        <v>ŞIRNAK YURDUM GENÇLİK VE SPOR KULÜBÜBYE</v>
      </c>
      <c r="B415" s="128">
        <v>4</v>
      </c>
      <c r="C415" s="14" t="s">
        <v>127</v>
      </c>
      <c r="D415" s="15">
        <f t="shared" si="442"/>
        <v>0</v>
      </c>
      <c r="E415" s="16">
        <f>AB412</f>
        <v>0</v>
      </c>
      <c r="F415" s="17">
        <f>AA412</f>
        <v>0</v>
      </c>
      <c r="G415" s="18">
        <f>AB415</f>
        <v>0</v>
      </c>
      <c r="H415" s="18">
        <f>AA415</f>
        <v>0</v>
      </c>
      <c r="I415" s="18">
        <f>AB417</f>
        <v>0</v>
      </c>
      <c r="J415" s="18">
        <f>AA417</f>
        <v>0</v>
      </c>
      <c r="K415" s="18"/>
      <c r="L415" s="18"/>
      <c r="M415" s="18"/>
      <c r="N415" s="18"/>
      <c r="O415" s="20">
        <f t="shared" si="443"/>
        <v>0</v>
      </c>
      <c r="P415" s="21"/>
      <c r="Q415" s="22">
        <f>Z412+Z415+Z417</f>
        <v>0</v>
      </c>
      <c r="R415" s="17">
        <f>Y412+Y415+Y417</f>
        <v>0</v>
      </c>
      <c r="S415" s="23">
        <f t="shared" si="444"/>
        <v>0</v>
      </c>
      <c r="T415" s="62" t="s">
        <v>126</v>
      </c>
      <c r="U415" s="25" t="str">
        <f>C413</f>
        <v>ŞIRNAK YURDUM GENÇLİK VE SPOR KULÜBÜ</v>
      </c>
      <c r="V415" s="26" t="str">
        <f>C415</f>
        <v>BYE</v>
      </c>
      <c r="W415" s="27">
        <f t="shared" si="445"/>
        <v>0</v>
      </c>
      <c r="X415" s="19">
        <f t="shared" si="446"/>
        <v>0</v>
      </c>
      <c r="Y415" s="148"/>
      <c r="Z415" s="148"/>
      <c r="AA415" s="148"/>
      <c r="AB415" s="148"/>
      <c r="AC415" s="148"/>
      <c r="AD415" s="148"/>
      <c r="AF415" s="147">
        <f t="shared" si="447"/>
        <v>0</v>
      </c>
      <c r="AG415" s="147">
        <f t="shared" si="448"/>
        <v>0</v>
      </c>
      <c r="AH415" s="147">
        <f t="shared" si="449"/>
        <v>0</v>
      </c>
      <c r="AI415" s="147">
        <f t="shared" si="450"/>
        <v>0</v>
      </c>
      <c r="AJ415" s="147">
        <f t="shared" si="451"/>
        <v>0</v>
      </c>
    </row>
    <row r="416" spans="1:36" ht="15" x14ac:dyDescent="0.2">
      <c r="A416" s="13" t="str">
        <f t="shared" si="441"/>
        <v>ŞIRNAK GELİŞİM GENÇLİK VE SPOR KULÜBÜŞIRNAK YURDUM GENÇLİK VE SPOR KULÜBÜ</v>
      </c>
      <c r="B416" s="128"/>
      <c r="C416" s="14"/>
      <c r="D416" s="15"/>
      <c r="E416" s="16"/>
      <c r="F416" s="17"/>
      <c r="G416" s="18"/>
      <c r="H416" s="18"/>
      <c r="I416" s="18"/>
      <c r="J416" s="18"/>
      <c r="K416" s="18"/>
      <c r="L416" s="18"/>
      <c r="M416" s="18"/>
      <c r="N416" s="18"/>
      <c r="O416" s="20"/>
      <c r="P416" s="31"/>
      <c r="Q416" s="22"/>
      <c r="R416" s="17"/>
      <c r="S416" s="23"/>
      <c r="T416" s="62" t="s">
        <v>121</v>
      </c>
      <c r="U416" s="25" t="str">
        <f>C412</f>
        <v>ŞIRNAK GELİŞİM GENÇLİK VE SPOR KULÜBÜ</v>
      </c>
      <c r="V416" s="26" t="str">
        <f>C413</f>
        <v>ŞIRNAK YURDUM GENÇLİK VE SPOR KULÜBÜ</v>
      </c>
      <c r="W416" s="27">
        <f t="shared" si="445"/>
        <v>0</v>
      </c>
      <c r="X416" s="19">
        <f t="shared" si="446"/>
        <v>3</v>
      </c>
      <c r="Y416" s="148">
        <f>VLOOKUP(A416,'Kadın Bireysel'!$B$4:$T$3000,14,FALSE)</f>
        <v>0</v>
      </c>
      <c r="Z416" s="148">
        <f>VLOOKUP(A416,'Kadın Bireysel'!$B$4:$T$3000,15,FALSE)</f>
        <v>36</v>
      </c>
      <c r="AA416" s="148">
        <f>VLOOKUP(A416,'Kadın Bireysel'!$B$4:$T$3000,16,FALSE)</f>
        <v>0</v>
      </c>
      <c r="AB416" s="148">
        <f>VLOOKUP(A416,'Kadın Bireysel'!$B$4:$T$3000,17,FALSE)</f>
        <v>6</v>
      </c>
      <c r="AC416" s="148">
        <f>VLOOKUP(A416,'Kadın Bireysel'!$B$4:$T$3000,18,FALSE)</f>
        <v>0</v>
      </c>
      <c r="AD416" s="148">
        <f>VLOOKUP(A416,'Kadın Bireysel'!$B$4:$T$3000,19,FALSE)</f>
        <v>3</v>
      </c>
    </row>
    <row r="417" spans="1:36" ht="15.75" thickBot="1" x14ac:dyDescent="0.25">
      <c r="A417" s="13" t="str">
        <f t="shared" si="441"/>
        <v>ŞIRNAK TENİS SPOR KULÜBÜBYE</v>
      </c>
      <c r="B417" s="132"/>
      <c r="C417" s="63"/>
      <c r="D417" s="64"/>
      <c r="E417" s="65"/>
      <c r="F417" s="66"/>
      <c r="G417" s="67"/>
      <c r="H417" s="67"/>
      <c r="I417" s="67"/>
      <c r="J417" s="67"/>
      <c r="K417" s="67"/>
      <c r="L417" s="67"/>
      <c r="M417" s="67"/>
      <c r="N417" s="67"/>
      <c r="O417" s="68"/>
      <c r="P417" s="69"/>
      <c r="Q417" s="70"/>
      <c r="R417" s="66"/>
      <c r="S417" s="71"/>
      <c r="T417" s="72" t="s">
        <v>111</v>
      </c>
      <c r="U417" s="73" t="str">
        <f>C414</f>
        <v>ŞIRNAK TENİS SPOR KULÜBÜ</v>
      </c>
      <c r="V417" s="74" t="str">
        <f>C415</f>
        <v>BYE</v>
      </c>
      <c r="W417" s="58">
        <f t="shared" si="445"/>
        <v>0</v>
      </c>
      <c r="X417" s="59">
        <f t="shared" si="446"/>
        <v>0</v>
      </c>
      <c r="Y417" s="148"/>
      <c r="Z417" s="148"/>
      <c r="AA417" s="148"/>
      <c r="AB417" s="148"/>
      <c r="AC417" s="148"/>
      <c r="AD417" s="148"/>
    </row>
    <row r="418" spans="1:36" ht="15" thickBot="1" x14ac:dyDescent="0.25">
      <c r="E418" s="13">
        <f>E417+E416+E415+E414+E413+E412+G417+G416+G415+G414+G413+G412+I417+I416+I415+I414+I413+I412+K417+K416+K415+K414+K413+K412+M417+M416+M415+M414+M413+M412</f>
        <v>18</v>
      </c>
      <c r="H418" s="13">
        <f>F417+F416+F415+F414+F413+F412+H417+H416+H415+H414+H413+H412+J417+J416+J415+J414+J413+J412+L417+L416+L415+L414+L413+L412+N417+N416+N415+N414+N413+N412</f>
        <v>18</v>
      </c>
      <c r="O418" s="13">
        <f>SUM(O412:O417)</f>
        <v>0</v>
      </c>
      <c r="Q418" s="13">
        <f>SUM(Q412:Q417)</f>
        <v>129</v>
      </c>
      <c r="R418" s="13">
        <f>SUM(R412:R417)</f>
        <v>129</v>
      </c>
      <c r="S418" s="13">
        <f>SUM(S412:S417)</f>
        <v>0</v>
      </c>
    </row>
    <row r="419" spans="1:36" ht="57" customHeight="1" thickTop="1" x14ac:dyDescent="0.2">
      <c r="B419" s="76" t="s">
        <v>185</v>
      </c>
      <c r="C419" s="6" t="s">
        <v>84</v>
      </c>
      <c r="D419" s="7" t="s">
        <v>98</v>
      </c>
      <c r="E419" s="8" t="s">
        <v>99</v>
      </c>
      <c r="F419" s="9" t="s">
        <v>100</v>
      </c>
      <c r="G419" s="8" t="s">
        <v>99</v>
      </c>
      <c r="H419" s="9" t="s">
        <v>100</v>
      </c>
      <c r="I419" s="8" t="s">
        <v>99</v>
      </c>
      <c r="J419" s="9" t="s">
        <v>100</v>
      </c>
      <c r="K419" s="8" t="s">
        <v>99</v>
      </c>
      <c r="L419" s="9" t="s">
        <v>100</v>
      </c>
      <c r="M419" s="8" t="s">
        <v>99</v>
      </c>
      <c r="N419" s="9" t="s">
        <v>100</v>
      </c>
      <c r="O419" s="61" t="s">
        <v>101</v>
      </c>
      <c r="P419" s="10" t="s">
        <v>102</v>
      </c>
      <c r="Q419" s="8" t="s">
        <v>103</v>
      </c>
      <c r="R419" s="9" t="s">
        <v>104</v>
      </c>
      <c r="S419" s="11" t="s">
        <v>105</v>
      </c>
      <c r="T419" s="12" t="s">
        <v>106</v>
      </c>
      <c r="U419" s="398" t="s">
        <v>107</v>
      </c>
      <c r="V419" s="399"/>
      <c r="W419" s="400" t="s">
        <v>108</v>
      </c>
      <c r="X419" s="401"/>
      <c r="Y419" s="144" t="s">
        <v>124</v>
      </c>
      <c r="Z419" s="145" t="s">
        <v>124</v>
      </c>
      <c r="AA419" s="145" t="s">
        <v>125</v>
      </c>
      <c r="AB419" s="145" t="s">
        <v>125</v>
      </c>
    </row>
    <row r="420" spans="1:36" ht="12.75" customHeight="1" x14ac:dyDescent="0.2">
      <c r="A420" s="13" t="str">
        <f t="shared" ref="A420:A425" si="452">U420&amp;V420</f>
        <v>VAN ATİK SPOR KULÜBÜBYE</v>
      </c>
      <c r="B420" s="128">
        <v>1</v>
      </c>
      <c r="C420" s="14" t="s">
        <v>187</v>
      </c>
      <c r="D420" s="15">
        <f>SUM(AF420:AJ420)</f>
        <v>1</v>
      </c>
      <c r="E420" s="16">
        <f>AA420</f>
        <v>0</v>
      </c>
      <c r="F420" s="17">
        <f>AB420</f>
        <v>0</v>
      </c>
      <c r="G420" s="18">
        <f>AA422</f>
        <v>6</v>
      </c>
      <c r="H420" s="18">
        <f>AB422</f>
        <v>1</v>
      </c>
      <c r="I420" s="18">
        <f>AA424</f>
        <v>3</v>
      </c>
      <c r="J420" s="18">
        <f>AB424</f>
        <v>4</v>
      </c>
      <c r="K420" s="18"/>
      <c r="L420" s="18"/>
      <c r="M420" s="18"/>
      <c r="N420" s="18"/>
      <c r="O420" s="20">
        <f>E420+G420+I420-F420-H420-J420</f>
        <v>4</v>
      </c>
      <c r="P420" s="21"/>
      <c r="Q420" s="22">
        <f>Y420+Y422+Y424</f>
        <v>74</v>
      </c>
      <c r="R420" s="17">
        <f>Z420+Z422+Z424</f>
        <v>55</v>
      </c>
      <c r="S420" s="23">
        <f>Q420-R420</f>
        <v>19</v>
      </c>
      <c r="T420" s="62" t="s">
        <v>115</v>
      </c>
      <c r="U420" s="25" t="str">
        <f>C420</f>
        <v>VAN ATİK SPOR KULÜBÜ</v>
      </c>
      <c r="V420" s="26" t="str">
        <f>C423</f>
        <v>BYE</v>
      </c>
      <c r="W420" s="27">
        <f>AC420</f>
        <v>0</v>
      </c>
      <c r="X420" s="19">
        <f>AD420</f>
        <v>0</v>
      </c>
      <c r="Y420" s="148"/>
      <c r="AF420" s="147">
        <f>IF(E420&gt;F420,1,0)</f>
        <v>0</v>
      </c>
      <c r="AG420" s="147">
        <f>IF(G420&gt;H420,1,0)</f>
        <v>1</v>
      </c>
      <c r="AH420" s="147">
        <f>IF(I420&gt;J420,1,0)</f>
        <v>0</v>
      </c>
      <c r="AI420" s="147">
        <f>IF(K420&gt;L420,1,0)</f>
        <v>0</v>
      </c>
      <c r="AJ420" s="147">
        <f>IF(M420&gt;N420,1,0)</f>
        <v>0</v>
      </c>
    </row>
    <row r="421" spans="1:36" ht="15" x14ac:dyDescent="0.2">
      <c r="A421" s="13" t="str">
        <f t="shared" si="452"/>
        <v>GÜRPINAR KAYAK VE SPOR KULÜBÜYENİVAN TENİS KULÜBÜ</v>
      </c>
      <c r="B421" s="128">
        <v>2</v>
      </c>
      <c r="C421" s="14" t="s">
        <v>189</v>
      </c>
      <c r="D421" s="15">
        <f t="shared" ref="D421:D423" si="453">SUM(AF421:AJ421)</f>
        <v>2</v>
      </c>
      <c r="E421" s="16">
        <f>AA421</f>
        <v>6</v>
      </c>
      <c r="F421" s="17">
        <f>AB421</f>
        <v>0</v>
      </c>
      <c r="G421" s="18">
        <f>AA423</f>
        <v>0</v>
      </c>
      <c r="H421" s="18">
        <f>AB423</f>
        <v>0</v>
      </c>
      <c r="I421" s="18">
        <f>AB424</f>
        <v>4</v>
      </c>
      <c r="J421" s="18">
        <f>AA424</f>
        <v>3</v>
      </c>
      <c r="K421" s="18"/>
      <c r="L421" s="18"/>
      <c r="M421" s="18"/>
      <c r="N421" s="18"/>
      <c r="O421" s="20">
        <f t="shared" ref="O421:O423" si="454">E421+G421+I421-F421-H421-J421</f>
        <v>7</v>
      </c>
      <c r="P421" s="21"/>
      <c r="Q421" s="22">
        <f>Y421+Y423+Z424</f>
        <v>71</v>
      </c>
      <c r="R421" s="17">
        <f>Z421+Z423+Y424</f>
        <v>49</v>
      </c>
      <c r="S421" s="23">
        <f t="shared" ref="S421:S423" si="455">Q421-R421</f>
        <v>22</v>
      </c>
      <c r="T421" s="62" t="s">
        <v>114</v>
      </c>
      <c r="U421" s="25" t="str">
        <f>C421</f>
        <v>GÜRPINAR KAYAK VE SPOR KULÜBÜ</v>
      </c>
      <c r="V421" s="26" t="str">
        <f>C422</f>
        <v>YENİVAN TENİS KULÜBÜ</v>
      </c>
      <c r="W421" s="27">
        <f t="shared" ref="W421:X425" si="456">AC421</f>
        <v>3</v>
      </c>
      <c r="X421" s="19">
        <f t="shared" si="456"/>
        <v>0</v>
      </c>
      <c r="Y421" s="148">
        <f>VLOOKUP(A421,'Erkek Bireysel'!$B$4:$T$3001,14,FALSE)</f>
        <v>38</v>
      </c>
      <c r="Z421" s="148">
        <f>VLOOKUP(A421,'Erkek Bireysel'!$B$4:$T$3001,15,FALSE)</f>
        <v>19</v>
      </c>
      <c r="AA421" s="148">
        <f>VLOOKUP(A421,'Erkek Bireysel'!$B$4:$T$3001,16,FALSE)</f>
        <v>6</v>
      </c>
      <c r="AB421" s="148">
        <f>VLOOKUP(A421,'Erkek Bireysel'!$B$4:$T$3001,17,FALSE)</f>
        <v>0</v>
      </c>
      <c r="AC421" s="148">
        <f>VLOOKUP(A421,'Erkek Bireysel'!$B$4:$T$3001,18,FALSE)</f>
        <v>3</v>
      </c>
      <c r="AD421" s="148">
        <f>VLOOKUP(A421,'Erkek Bireysel'!$B$4:$T$3001,19,FALSE)</f>
        <v>0</v>
      </c>
      <c r="AF421" s="147">
        <f t="shared" ref="AF421:AF423" si="457">IF(E421&gt;F421,1,0)</f>
        <v>1</v>
      </c>
      <c r="AG421" s="147">
        <f t="shared" ref="AG421:AG423" si="458">IF(G421&gt;H421,1,0)</f>
        <v>0</v>
      </c>
      <c r="AH421" s="147">
        <f t="shared" ref="AH421:AH423" si="459">IF(I421&gt;J421,1,0)</f>
        <v>1</v>
      </c>
      <c r="AI421" s="147">
        <f t="shared" ref="AI421:AI423" si="460">IF(K421&gt;L421,1,0)</f>
        <v>0</v>
      </c>
      <c r="AJ421" s="147">
        <f t="shared" ref="AJ421:AJ423" si="461">IF(M421&gt;N421,1,0)</f>
        <v>0</v>
      </c>
    </row>
    <row r="422" spans="1:36" ht="15" x14ac:dyDescent="0.2">
      <c r="A422" s="13" t="str">
        <f t="shared" si="452"/>
        <v>VAN ATİK SPOR KULÜBÜYENİVAN TENİS KULÜBÜ</v>
      </c>
      <c r="B422" s="128">
        <v>3</v>
      </c>
      <c r="C422" s="14" t="s">
        <v>186</v>
      </c>
      <c r="D422" s="15">
        <f t="shared" si="453"/>
        <v>0</v>
      </c>
      <c r="E422" s="16">
        <f>AB421</f>
        <v>0</v>
      </c>
      <c r="F422" s="17">
        <f>AA421</f>
        <v>6</v>
      </c>
      <c r="G422" s="18">
        <f>AB422</f>
        <v>1</v>
      </c>
      <c r="H422" s="18">
        <f>AA422</f>
        <v>6</v>
      </c>
      <c r="I422" s="18">
        <f>AA425</f>
        <v>0</v>
      </c>
      <c r="J422" s="18">
        <f>AB425</f>
        <v>0</v>
      </c>
      <c r="K422" s="18"/>
      <c r="L422" s="18"/>
      <c r="M422" s="18"/>
      <c r="N422" s="18"/>
      <c r="O422" s="20">
        <f t="shared" si="454"/>
        <v>-11</v>
      </c>
      <c r="P422" s="21"/>
      <c r="Q422" s="22">
        <f>Z421+Z422+Y425</f>
        <v>41</v>
      </c>
      <c r="R422" s="17">
        <f>Y421+Y422+Z425</f>
        <v>82</v>
      </c>
      <c r="S422" s="23">
        <f t="shared" si="455"/>
        <v>-41</v>
      </c>
      <c r="T422" s="62" t="s">
        <v>118</v>
      </c>
      <c r="U422" s="25" t="str">
        <f>C420</f>
        <v>VAN ATİK SPOR KULÜBÜ</v>
      </c>
      <c r="V422" s="26" t="str">
        <f>C422</f>
        <v>YENİVAN TENİS KULÜBÜ</v>
      </c>
      <c r="W422" s="27">
        <f t="shared" si="456"/>
        <v>3</v>
      </c>
      <c r="X422" s="19">
        <f t="shared" si="456"/>
        <v>0</v>
      </c>
      <c r="Y422" s="148">
        <f>VLOOKUP(A422,'Erkek Bireysel'!$B$4:$T$3001,14,FALSE)</f>
        <v>44</v>
      </c>
      <c r="Z422" s="148">
        <f>VLOOKUP(A422,'Erkek Bireysel'!$B$4:$T$3001,15,FALSE)</f>
        <v>22</v>
      </c>
      <c r="AA422" s="148">
        <f>VLOOKUP(A422,'Erkek Bireysel'!$B$4:$T$3001,16,FALSE)</f>
        <v>6</v>
      </c>
      <c r="AB422" s="148">
        <f>VLOOKUP(A422,'Erkek Bireysel'!$B$4:$T$3001,17,FALSE)</f>
        <v>1</v>
      </c>
      <c r="AC422" s="148">
        <f>VLOOKUP(A422,'Erkek Bireysel'!$B$4:$T$3001,18,FALSE)</f>
        <v>3</v>
      </c>
      <c r="AD422" s="148">
        <f>VLOOKUP(A422,'Erkek Bireysel'!$B$4:$T$3001,19,FALSE)</f>
        <v>0</v>
      </c>
      <c r="AF422" s="147">
        <f t="shared" si="457"/>
        <v>0</v>
      </c>
      <c r="AG422" s="147">
        <f t="shared" si="458"/>
        <v>0</v>
      </c>
      <c r="AH422" s="147">
        <f t="shared" si="459"/>
        <v>0</v>
      </c>
      <c r="AI422" s="147">
        <f t="shared" si="460"/>
        <v>0</v>
      </c>
      <c r="AJ422" s="147">
        <f t="shared" si="461"/>
        <v>0</v>
      </c>
    </row>
    <row r="423" spans="1:36" ht="15" x14ac:dyDescent="0.2">
      <c r="A423" s="13" t="str">
        <f t="shared" si="452"/>
        <v>GÜRPINAR KAYAK VE SPOR KULÜBÜBYE</v>
      </c>
      <c r="B423" s="128">
        <v>4</v>
      </c>
      <c r="C423" s="14" t="s">
        <v>127</v>
      </c>
      <c r="D423" s="15">
        <f t="shared" si="453"/>
        <v>0</v>
      </c>
      <c r="E423" s="16">
        <f>AB420</f>
        <v>0</v>
      </c>
      <c r="F423" s="17">
        <f>AA420</f>
        <v>0</v>
      </c>
      <c r="G423" s="18">
        <f>AB423</f>
        <v>0</v>
      </c>
      <c r="H423" s="18">
        <f>AA423</f>
        <v>0</v>
      </c>
      <c r="I423" s="18">
        <f>AB425</f>
        <v>0</v>
      </c>
      <c r="J423" s="18">
        <f>AA425</f>
        <v>0</v>
      </c>
      <c r="K423" s="18"/>
      <c r="L423" s="18"/>
      <c r="M423" s="18"/>
      <c r="N423" s="18"/>
      <c r="O423" s="20">
        <f t="shared" si="454"/>
        <v>0</v>
      </c>
      <c r="P423" s="21"/>
      <c r="Q423" s="22">
        <f>Z420+Z423+Z425</f>
        <v>0</v>
      </c>
      <c r="R423" s="17">
        <f>Y420+Y423+Y425</f>
        <v>0</v>
      </c>
      <c r="S423" s="23">
        <f t="shared" si="455"/>
        <v>0</v>
      </c>
      <c r="T423" s="62" t="s">
        <v>126</v>
      </c>
      <c r="U423" s="25" t="str">
        <f>C421</f>
        <v>GÜRPINAR KAYAK VE SPOR KULÜBÜ</v>
      </c>
      <c r="V423" s="26" t="str">
        <f>C423</f>
        <v>BYE</v>
      </c>
      <c r="W423" s="27">
        <f t="shared" si="456"/>
        <v>0</v>
      </c>
      <c r="X423" s="19">
        <f t="shared" si="456"/>
        <v>0</v>
      </c>
      <c r="Y423" s="148"/>
      <c r="AF423" s="147">
        <f t="shared" si="457"/>
        <v>0</v>
      </c>
      <c r="AG423" s="147">
        <f t="shared" si="458"/>
        <v>0</v>
      </c>
      <c r="AH423" s="147">
        <f t="shared" si="459"/>
        <v>0</v>
      </c>
      <c r="AI423" s="147">
        <f t="shared" si="460"/>
        <v>0</v>
      </c>
      <c r="AJ423" s="147">
        <f t="shared" si="461"/>
        <v>0</v>
      </c>
    </row>
    <row r="424" spans="1:36" ht="15" x14ac:dyDescent="0.2">
      <c r="A424" s="13" t="str">
        <f t="shared" si="452"/>
        <v>VAN ATİK SPOR KULÜBÜGÜRPINAR KAYAK VE SPOR KULÜBÜ</v>
      </c>
      <c r="B424" s="128"/>
      <c r="C424" s="14"/>
      <c r="D424" s="15"/>
      <c r="E424" s="16"/>
      <c r="F424" s="17"/>
      <c r="G424" s="18"/>
      <c r="H424" s="18"/>
      <c r="I424" s="18"/>
      <c r="J424" s="18"/>
      <c r="K424" s="18"/>
      <c r="L424" s="18"/>
      <c r="M424" s="18"/>
      <c r="N424" s="18"/>
      <c r="O424" s="20"/>
      <c r="P424" s="31"/>
      <c r="Q424" s="22"/>
      <c r="R424" s="17"/>
      <c r="S424" s="23"/>
      <c r="T424" s="62" t="s">
        <v>121</v>
      </c>
      <c r="U424" s="25" t="str">
        <f>C420</f>
        <v>VAN ATİK SPOR KULÜBÜ</v>
      </c>
      <c r="V424" s="26" t="str">
        <f>C421</f>
        <v>GÜRPINAR KAYAK VE SPOR KULÜBÜ</v>
      </c>
      <c r="W424" s="27">
        <f t="shared" si="456"/>
        <v>1</v>
      </c>
      <c r="X424" s="19">
        <f t="shared" si="456"/>
        <v>2</v>
      </c>
      <c r="Y424" s="148">
        <f>VLOOKUP(A424,'Erkek Bireysel'!$B$4:$T$3001,14,FALSE)</f>
        <v>30</v>
      </c>
      <c r="Z424" s="148">
        <f>VLOOKUP(A424,'Erkek Bireysel'!$B$4:$T$3001,15,FALSE)</f>
        <v>33</v>
      </c>
      <c r="AA424" s="148">
        <f>VLOOKUP(A424,'Erkek Bireysel'!$B$4:$T$3001,16,FALSE)</f>
        <v>3</v>
      </c>
      <c r="AB424" s="148">
        <f>VLOOKUP(A424,'Erkek Bireysel'!$B$4:$T$3001,17,FALSE)</f>
        <v>4</v>
      </c>
      <c r="AC424" s="148">
        <f>VLOOKUP(A424,'Erkek Bireysel'!$B$4:$T$3001,18,FALSE)</f>
        <v>1</v>
      </c>
      <c r="AD424" s="148">
        <f>VLOOKUP(A424,'Erkek Bireysel'!$B$4:$T$3001,19,FALSE)</f>
        <v>2</v>
      </c>
    </row>
    <row r="425" spans="1:36" ht="15.75" thickBot="1" x14ac:dyDescent="0.25">
      <c r="A425" s="13" t="str">
        <f t="shared" si="452"/>
        <v>YENİVAN TENİS KULÜBÜBYE</v>
      </c>
      <c r="B425" s="132"/>
      <c r="C425" s="63"/>
      <c r="D425" s="64"/>
      <c r="E425" s="65"/>
      <c r="F425" s="66"/>
      <c r="G425" s="67"/>
      <c r="H425" s="67"/>
      <c r="I425" s="67"/>
      <c r="J425" s="67"/>
      <c r="K425" s="67"/>
      <c r="L425" s="67"/>
      <c r="M425" s="67"/>
      <c r="N425" s="67"/>
      <c r="O425" s="68"/>
      <c r="P425" s="69"/>
      <c r="Q425" s="70"/>
      <c r="R425" s="66"/>
      <c r="S425" s="71"/>
      <c r="T425" s="72" t="s">
        <v>111</v>
      </c>
      <c r="U425" s="73" t="str">
        <f>C422</f>
        <v>YENİVAN TENİS KULÜBÜ</v>
      </c>
      <c r="V425" s="74" t="str">
        <f>C423</f>
        <v>BYE</v>
      </c>
      <c r="W425" s="58">
        <f t="shared" si="456"/>
        <v>0</v>
      </c>
      <c r="X425" s="59">
        <f t="shared" si="456"/>
        <v>0</v>
      </c>
      <c r="Y425" s="148"/>
    </row>
    <row r="426" spans="1:36" ht="7.9" customHeight="1" thickBot="1" x14ac:dyDescent="0.25"/>
    <row r="427" spans="1:36" ht="57" customHeight="1" thickTop="1" x14ac:dyDescent="0.2">
      <c r="B427" s="76" t="s">
        <v>185</v>
      </c>
      <c r="C427" s="6" t="s">
        <v>85</v>
      </c>
      <c r="D427" s="7" t="s">
        <v>98</v>
      </c>
      <c r="E427" s="8" t="s">
        <v>99</v>
      </c>
      <c r="F427" s="9" t="s">
        <v>100</v>
      </c>
      <c r="G427" s="8" t="s">
        <v>99</v>
      </c>
      <c r="H427" s="9" t="s">
        <v>100</v>
      </c>
      <c r="I427" s="8" t="s">
        <v>99</v>
      </c>
      <c r="J427" s="9" t="s">
        <v>100</v>
      </c>
      <c r="K427" s="8" t="s">
        <v>99</v>
      </c>
      <c r="L427" s="9" t="s">
        <v>100</v>
      </c>
      <c r="M427" s="8" t="s">
        <v>99</v>
      </c>
      <c r="N427" s="9" t="s">
        <v>100</v>
      </c>
      <c r="O427" s="61" t="s">
        <v>101</v>
      </c>
      <c r="P427" s="10" t="s">
        <v>102</v>
      </c>
      <c r="Q427" s="8" t="s">
        <v>103</v>
      </c>
      <c r="R427" s="9" t="s">
        <v>104</v>
      </c>
      <c r="S427" s="11" t="s">
        <v>105</v>
      </c>
      <c r="T427" s="12" t="s">
        <v>106</v>
      </c>
      <c r="U427" s="398" t="s">
        <v>107</v>
      </c>
      <c r="V427" s="399"/>
      <c r="W427" s="400" t="s">
        <v>108</v>
      </c>
      <c r="X427" s="401"/>
      <c r="Y427" s="144" t="s">
        <v>124</v>
      </c>
      <c r="Z427" s="145" t="s">
        <v>124</v>
      </c>
      <c r="AA427" s="145" t="s">
        <v>125</v>
      </c>
      <c r="AB427" s="145" t="s">
        <v>125</v>
      </c>
    </row>
    <row r="428" spans="1:36" ht="12.75" customHeight="1" x14ac:dyDescent="0.2">
      <c r="A428" s="13" t="str">
        <f t="shared" ref="A428:A433" si="462">U428&amp;V428</f>
        <v>GÜRPINAR KAYAK VE SPOR KULÜBÜBYE</v>
      </c>
      <c r="B428" s="128">
        <v>1</v>
      </c>
      <c r="C428" s="14" t="s">
        <v>189</v>
      </c>
      <c r="D428" s="15">
        <f>SUM(AF428:AJ428)</f>
        <v>2</v>
      </c>
      <c r="E428" s="16">
        <f>AA428</f>
        <v>0</v>
      </c>
      <c r="F428" s="17">
        <f>AB428</f>
        <v>0</v>
      </c>
      <c r="G428" s="18">
        <f>AA430</f>
        <v>6</v>
      </c>
      <c r="H428" s="18">
        <f>AB430</f>
        <v>0</v>
      </c>
      <c r="I428" s="18">
        <f>AA432</f>
        <v>6</v>
      </c>
      <c r="J428" s="18">
        <f>AB432</f>
        <v>0</v>
      </c>
      <c r="K428" s="18"/>
      <c r="L428" s="18"/>
      <c r="M428" s="18"/>
      <c r="N428" s="18"/>
      <c r="O428" s="20">
        <f>E428+G428+I428-F428-H428-J428</f>
        <v>12</v>
      </c>
      <c r="P428" s="21"/>
      <c r="Q428" s="22">
        <f>Y428+Y430+Y432</f>
        <v>73</v>
      </c>
      <c r="R428" s="17">
        <f>Z428+Z430+Z432</f>
        <v>23</v>
      </c>
      <c r="S428" s="23">
        <f>Q428-R428</f>
        <v>50</v>
      </c>
      <c r="T428" s="62" t="s">
        <v>115</v>
      </c>
      <c r="U428" s="25" t="str">
        <f>C428</f>
        <v>GÜRPINAR KAYAK VE SPOR KULÜBÜ</v>
      </c>
      <c r="V428" s="26" t="str">
        <f>C431</f>
        <v>BYE</v>
      </c>
      <c r="W428" s="27">
        <f>AC428</f>
        <v>0</v>
      </c>
      <c r="X428" s="19">
        <f>AD428</f>
        <v>0</v>
      </c>
      <c r="Y428" s="148"/>
      <c r="AF428" s="147">
        <f>IF(E428&gt;F428,1,0)</f>
        <v>0</v>
      </c>
      <c r="AG428" s="147">
        <f>IF(G428&gt;H428,1,0)</f>
        <v>1</v>
      </c>
      <c r="AH428" s="147">
        <f>IF(I428&gt;J428,1,0)</f>
        <v>1</v>
      </c>
      <c r="AI428" s="147">
        <f>IF(K428&gt;L428,1,0)</f>
        <v>0</v>
      </c>
      <c r="AJ428" s="147">
        <f>IF(M428&gt;N428,1,0)</f>
        <v>0</v>
      </c>
    </row>
    <row r="429" spans="1:36" ht="15" x14ac:dyDescent="0.2">
      <c r="A429" s="13" t="str">
        <f t="shared" si="462"/>
        <v>VAN ATİK SPOR KULÜBÜYENİVAN TENİS KULÜBÜ</v>
      </c>
      <c r="B429" s="128">
        <v>2</v>
      </c>
      <c r="C429" s="14" t="s">
        <v>187</v>
      </c>
      <c r="D429" s="15">
        <f t="shared" ref="D429:D431" si="463">SUM(AF429:AJ429)</f>
        <v>1</v>
      </c>
      <c r="E429" s="16">
        <f>AA429</f>
        <v>4</v>
      </c>
      <c r="F429" s="17">
        <f>AB429</f>
        <v>2</v>
      </c>
      <c r="G429" s="18">
        <f>AA431</f>
        <v>0</v>
      </c>
      <c r="H429" s="18">
        <f>AB431</f>
        <v>0</v>
      </c>
      <c r="I429" s="18">
        <f>AB432</f>
        <v>0</v>
      </c>
      <c r="J429" s="18">
        <f>AA432</f>
        <v>6</v>
      </c>
      <c r="K429" s="18"/>
      <c r="L429" s="18"/>
      <c r="M429" s="18"/>
      <c r="N429" s="18"/>
      <c r="O429" s="20">
        <f t="shared" ref="O429:O431" si="464">E429+G429+I429-F429-H429-J429</f>
        <v>-4</v>
      </c>
      <c r="P429" s="21"/>
      <c r="Q429" s="22">
        <f>Y429+Y431+Z432</f>
        <v>38</v>
      </c>
      <c r="R429" s="17">
        <f>Z429+Z431+Y432</f>
        <v>64</v>
      </c>
      <c r="S429" s="23">
        <f t="shared" ref="S429:S431" si="465">Q429-R429</f>
        <v>-26</v>
      </c>
      <c r="T429" s="62" t="s">
        <v>114</v>
      </c>
      <c r="U429" s="25" t="str">
        <f>C429</f>
        <v>VAN ATİK SPOR KULÜBÜ</v>
      </c>
      <c r="V429" s="26" t="str">
        <f>C430</f>
        <v>YENİVAN TENİS KULÜBÜ</v>
      </c>
      <c r="W429" s="27">
        <f t="shared" ref="W429:X433" si="466">AC429</f>
        <v>2</v>
      </c>
      <c r="X429" s="19">
        <f t="shared" si="466"/>
        <v>1</v>
      </c>
      <c r="Y429" s="148">
        <f>VLOOKUP(A429,'Kadın Bireysel'!$B$4:$T$3000,14,FALSE)</f>
        <v>31</v>
      </c>
      <c r="Z429" s="148">
        <f>VLOOKUP(A429,'Kadın Bireysel'!$B$4:$T$3000,15,FALSE)</f>
        <v>28</v>
      </c>
      <c r="AA429" s="148">
        <f>VLOOKUP(A429,'Kadın Bireysel'!$B$4:$T$3000,16,FALSE)</f>
        <v>4</v>
      </c>
      <c r="AB429" s="148">
        <f>VLOOKUP(A429,'Kadın Bireysel'!$B$4:$T$3000,17,FALSE)</f>
        <v>2</v>
      </c>
      <c r="AC429" s="148">
        <f>VLOOKUP(A429,'Kadın Bireysel'!$B$4:$T$3000,18,FALSE)</f>
        <v>2</v>
      </c>
      <c r="AD429" s="148">
        <f>VLOOKUP(A429,'Kadın Bireysel'!$B$4:$T$3000,19,FALSE)</f>
        <v>1</v>
      </c>
      <c r="AF429" s="147">
        <f t="shared" ref="AF429:AF431" si="467">IF(E429&gt;F429,1,0)</f>
        <v>1</v>
      </c>
      <c r="AG429" s="147">
        <f t="shared" ref="AG429:AG431" si="468">IF(G429&gt;H429,1,0)</f>
        <v>0</v>
      </c>
      <c r="AH429" s="147">
        <f t="shared" ref="AH429:AH431" si="469">IF(I429&gt;J429,1,0)</f>
        <v>0</v>
      </c>
      <c r="AI429" s="147">
        <f t="shared" ref="AI429:AI431" si="470">IF(K429&gt;L429,1,0)</f>
        <v>0</v>
      </c>
      <c r="AJ429" s="147">
        <f t="shared" ref="AJ429:AJ431" si="471">IF(M429&gt;N429,1,0)</f>
        <v>0</v>
      </c>
    </row>
    <row r="430" spans="1:36" ht="15" x14ac:dyDescent="0.2">
      <c r="A430" s="13" t="str">
        <f t="shared" si="462"/>
        <v>GÜRPINAR KAYAK VE SPOR KULÜBÜYENİVAN TENİS KULÜBÜ</v>
      </c>
      <c r="B430" s="128">
        <v>3</v>
      </c>
      <c r="C430" s="14" t="s">
        <v>186</v>
      </c>
      <c r="D430" s="15">
        <f t="shared" si="463"/>
        <v>0</v>
      </c>
      <c r="E430" s="16">
        <f>AB429</f>
        <v>2</v>
      </c>
      <c r="F430" s="17">
        <f>AA429</f>
        <v>4</v>
      </c>
      <c r="G430" s="18">
        <f>AB430</f>
        <v>0</v>
      </c>
      <c r="H430" s="18">
        <f>AA430</f>
        <v>6</v>
      </c>
      <c r="I430" s="18">
        <f>AA433</f>
        <v>0</v>
      </c>
      <c r="J430" s="18">
        <f>AB433</f>
        <v>0</v>
      </c>
      <c r="K430" s="18"/>
      <c r="L430" s="18"/>
      <c r="M430" s="18"/>
      <c r="N430" s="18"/>
      <c r="O430" s="20">
        <f t="shared" si="464"/>
        <v>-8</v>
      </c>
      <c r="P430" s="21"/>
      <c r="Q430" s="22">
        <f>Z429+Z430+Y433</f>
        <v>44</v>
      </c>
      <c r="R430" s="17">
        <f>Y429+Y430+Z433</f>
        <v>68</v>
      </c>
      <c r="S430" s="23">
        <f t="shared" si="465"/>
        <v>-24</v>
      </c>
      <c r="T430" s="62" t="s">
        <v>118</v>
      </c>
      <c r="U430" s="25" t="str">
        <f>C428</f>
        <v>GÜRPINAR KAYAK VE SPOR KULÜBÜ</v>
      </c>
      <c r="V430" s="26" t="str">
        <f>C430</f>
        <v>YENİVAN TENİS KULÜBÜ</v>
      </c>
      <c r="W430" s="27">
        <f t="shared" si="466"/>
        <v>3</v>
      </c>
      <c r="X430" s="19">
        <f t="shared" si="466"/>
        <v>0</v>
      </c>
      <c r="Y430" s="148">
        <f>VLOOKUP(A430,'Kadın Bireysel'!$B$4:$T$3000,14,FALSE)</f>
        <v>37</v>
      </c>
      <c r="Z430" s="148">
        <f>VLOOKUP(A430,'Kadın Bireysel'!$B$4:$T$3000,15,FALSE)</f>
        <v>16</v>
      </c>
      <c r="AA430" s="148">
        <f>VLOOKUP(A430,'Kadın Bireysel'!$B$4:$T$3000,16,FALSE)</f>
        <v>6</v>
      </c>
      <c r="AB430" s="148">
        <f>VLOOKUP(A430,'Kadın Bireysel'!$B$4:$T$3000,17,FALSE)</f>
        <v>0</v>
      </c>
      <c r="AC430" s="148">
        <f>VLOOKUP(A430,'Kadın Bireysel'!$B$4:$T$3000,18,FALSE)</f>
        <v>3</v>
      </c>
      <c r="AD430" s="148">
        <f>VLOOKUP(A430,'Kadın Bireysel'!$B$4:$T$3000,19,FALSE)</f>
        <v>0</v>
      </c>
      <c r="AF430" s="147">
        <f t="shared" si="467"/>
        <v>0</v>
      </c>
      <c r="AG430" s="147">
        <f t="shared" si="468"/>
        <v>0</v>
      </c>
      <c r="AH430" s="147">
        <f t="shared" si="469"/>
        <v>0</v>
      </c>
      <c r="AI430" s="147">
        <f t="shared" si="470"/>
        <v>0</v>
      </c>
      <c r="AJ430" s="147">
        <f t="shared" si="471"/>
        <v>0</v>
      </c>
    </row>
    <row r="431" spans="1:36" ht="15" x14ac:dyDescent="0.2">
      <c r="A431" s="13" t="str">
        <f t="shared" si="462"/>
        <v>VAN ATİK SPOR KULÜBÜBYE</v>
      </c>
      <c r="B431" s="128">
        <v>4</v>
      </c>
      <c r="C431" s="14" t="s">
        <v>127</v>
      </c>
      <c r="D431" s="15">
        <f t="shared" si="463"/>
        <v>0</v>
      </c>
      <c r="E431" s="16">
        <f>AB428</f>
        <v>0</v>
      </c>
      <c r="F431" s="17">
        <f>AA428</f>
        <v>0</v>
      </c>
      <c r="G431" s="18">
        <f>AB431</f>
        <v>0</v>
      </c>
      <c r="H431" s="18">
        <f>AA431</f>
        <v>0</v>
      </c>
      <c r="I431" s="18">
        <f>AB433</f>
        <v>0</v>
      </c>
      <c r="J431" s="18">
        <f>AA433</f>
        <v>0</v>
      </c>
      <c r="K431" s="18"/>
      <c r="L431" s="18"/>
      <c r="M431" s="18"/>
      <c r="N431" s="18"/>
      <c r="O431" s="20">
        <f t="shared" si="464"/>
        <v>0</v>
      </c>
      <c r="P431" s="21"/>
      <c r="Q431" s="22">
        <f>Z428+Z431+Z433</f>
        <v>0</v>
      </c>
      <c r="R431" s="17">
        <f>Y428+Y431+Y433</f>
        <v>0</v>
      </c>
      <c r="S431" s="23">
        <f t="shared" si="465"/>
        <v>0</v>
      </c>
      <c r="T431" s="62" t="s">
        <v>126</v>
      </c>
      <c r="U431" s="25" t="str">
        <f>C429</f>
        <v>VAN ATİK SPOR KULÜBÜ</v>
      </c>
      <c r="V431" s="26" t="str">
        <f>C431</f>
        <v>BYE</v>
      </c>
      <c r="W431" s="27">
        <f t="shared" si="466"/>
        <v>0</v>
      </c>
      <c r="X431" s="19">
        <f t="shared" si="466"/>
        <v>0</v>
      </c>
      <c r="Y431" s="148"/>
      <c r="Z431" s="148"/>
      <c r="AA431" s="148"/>
      <c r="AB431" s="148"/>
      <c r="AC431" s="148"/>
      <c r="AD431" s="148"/>
      <c r="AF431" s="147">
        <f t="shared" si="467"/>
        <v>0</v>
      </c>
      <c r="AG431" s="147">
        <f t="shared" si="468"/>
        <v>0</v>
      </c>
      <c r="AH431" s="147">
        <f t="shared" si="469"/>
        <v>0</v>
      </c>
      <c r="AI431" s="147">
        <f t="shared" si="470"/>
        <v>0</v>
      </c>
      <c r="AJ431" s="147">
        <f t="shared" si="471"/>
        <v>0</v>
      </c>
    </row>
    <row r="432" spans="1:36" ht="15" x14ac:dyDescent="0.2">
      <c r="A432" s="13" t="str">
        <f t="shared" si="462"/>
        <v>GÜRPINAR KAYAK VE SPOR KULÜBÜVAN ATİK SPOR KULÜBÜ</v>
      </c>
      <c r="B432" s="128"/>
      <c r="C432" s="14"/>
      <c r="D432" s="15"/>
      <c r="E432" s="16"/>
      <c r="F432" s="17"/>
      <c r="G432" s="18"/>
      <c r="H432" s="18"/>
      <c r="I432" s="18"/>
      <c r="J432" s="18"/>
      <c r="K432" s="18"/>
      <c r="L432" s="18"/>
      <c r="M432" s="18"/>
      <c r="N432" s="18"/>
      <c r="O432" s="20"/>
      <c r="P432" s="31"/>
      <c r="Q432" s="22"/>
      <c r="R432" s="17"/>
      <c r="S432" s="23"/>
      <c r="T432" s="62" t="s">
        <v>121</v>
      </c>
      <c r="U432" s="25" t="str">
        <f>C428</f>
        <v>GÜRPINAR KAYAK VE SPOR KULÜBÜ</v>
      </c>
      <c r="V432" s="26" t="str">
        <f>C429</f>
        <v>VAN ATİK SPOR KULÜBÜ</v>
      </c>
      <c r="W432" s="27">
        <f t="shared" si="466"/>
        <v>3</v>
      </c>
      <c r="X432" s="19">
        <f t="shared" si="466"/>
        <v>0</v>
      </c>
      <c r="Y432" s="148">
        <f>VLOOKUP(A432,'Kadın Bireysel'!$B$4:$T$3000,14,FALSE)</f>
        <v>36</v>
      </c>
      <c r="Z432" s="148">
        <f>VLOOKUP(A432,'Kadın Bireysel'!$B$4:$T$3000,15,FALSE)</f>
        <v>7</v>
      </c>
      <c r="AA432" s="148">
        <f>VLOOKUP(A432,'Kadın Bireysel'!$B$4:$T$3000,16,FALSE)</f>
        <v>6</v>
      </c>
      <c r="AB432" s="148">
        <f>VLOOKUP(A432,'Kadın Bireysel'!$B$4:$T$3000,17,FALSE)</f>
        <v>0</v>
      </c>
      <c r="AC432" s="148">
        <f>VLOOKUP(A432,'Kadın Bireysel'!$B$4:$T$3000,18,FALSE)</f>
        <v>3</v>
      </c>
      <c r="AD432" s="148">
        <f>VLOOKUP(A432,'Kadın Bireysel'!$B$4:$T$3000,19,FALSE)</f>
        <v>0</v>
      </c>
    </row>
    <row r="433" spans="1:36" ht="15.75" thickBot="1" x14ac:dyDescent="0.25">
      <c r="A433" s="13" t="str">
        <f t="shared" si="462"/>
        <v>YENİVAN TENİS KULÜBÜBYE</v>
      </c>
      <c r="B433" s="132"/>
      <c r="C433" s="63"/>
      <c r="D433" s="64"/>
      <c r="E433" s="65"/>
      <c r="F433" s="66"/>
      <c r="G433" s="67"/>
      <c r="H433" s="67"/>
      <c r="I433" s="67"/>
      <c r="J433" s="67"/>
      <c r="K433" s="67"/>
      <c r="L433" s="67"/>
      <c r="M433" s="67"/>
      <c r="N433" s="67"/>
      <c r="O433" s="68"/>
      <c r="P433" s="69"/>
      <c r="Q433" s="70"/>
      <c r="R433" s="66"/>
      <c r="S433" s="71"/>
      <c r="T433" s="72" t="s">
        <v>111</v>
      </c>
      <c r="U433" s="73" t="str">
        <f>C430</f>
        <v>YENİVAN TENİS KULÜBÜ</v>
      </c>
      <c r="V433" s="74" t="str">
        <f>C431</f>
        <v>BYE</v>
      </c>
      <c r="W433" s="58">
        <f t="shared" si="466"/>
        <v>0</v>
      </c>
      <c r="X433" s="59">
        <f t="shared" si="466"/>
        <v>0</v>
      </c>
      <c r="Y433" s="148"/>
      <c r="Z433" s="148"/>
      <c r="AA433" s="148"/>
      <c r="AB433" s="148"/>
      <c r="AC433" s="148"/>
      <c r="AD433" s="148"/>
    </row>
    <row r="434" spans="1:36" ht="7.9" customHeight="1" thickBot="1" x14ac:dyDescent="0.25"/>
    <row r="435" spans="1:36" ht="71.650000000000006" customHeight="1" x14ac:dyDescent="0.2">
      <c r="B435" s="76" t="s">
        <v>54</v>
      </c>
      <c r="C435" s="104" t="s">
        <v>84</v>
      </c>
      <c r="D435" s="105" t="s">
        <v>98</v>
      </c>
      <c r="E435" s="106" t="s">
        <v>99</v>
      </c>
      <c r="F435" s="107" t="s">
        <v>100</v>
      </c>
      <c r="G435" s="106" t="s">
        <v>99</v>
      </c>
      <c r="H435" s="107" t="s">
        <v>100</v>
      </c>
      <c r="I435" s="106" t="s">
        <v>99</v>
      </c>
      <c r="J435" s="107" t="s">
        <v>100</v>
      </c>
      <c r="K435" s="106" t="s">
        <v>99</v>
      </c>
      <c r="L435" s="107" t="s">
        <v>100</v>
      </c>
      <c r="M435" s="106" t="s">
        <v>99</v>
      </c>
      <c r="N435" s="108" t="s">
        <v>100</v>
      </c>
      <c r="O435" s="109" t="s">
        <v>101</v>
      </c>
      <c r="P435" s="110" t="s">
        <v>102</v>
      </c>
      <c r="Q435" s="106" t="s">
        <v>103</v>
      </c>
      <c r="R435" s="107" t="s">
        <v>104</v>
      </c>
      <c r="S435" s="111" t="s">
        <v>105</v>
      </c>
      <c r="T435" s="112" t="s">
        <v>106</v>
      </c>
      <c r="U435" s="394" t="s">
        <v>107</v>
      </c>
      <c r="V435" s="395"/>
      <c r="W435" s="396" t="s">
        <v>108</v>
      </c>
      <c r="X435" s="397"/>
      <c r="Y435" s="148"/>
    </row>
    <row r="436" spans="1:36" ht="15" x14ac:dyDescent="0.2">
      <c r="A436" s="13" t="str">
        <f t="shared" ref="A436:A450" si="472">U436&amp;V436</f>
        <v>TOPSPİN TENİS GENÇLİK VE SPOR K.BYE</v>
      </c>
      <c r="B436" s="128">
        <v>1</v>
      </c>
      <c r="C436" s="14" t="s">
        <v>229</v>
      </c>
      <c r="D436" s="15">
        <f t="shared" ref="D436:D441" si="473">SUM(AF436:AJ436)</f>
        <v>3</v>
      </c>
      <c r="E436" s="16">
        <f t="shared" ref="E436:E438" si="474">AA436</f>
        <v>0</v>
      </c>
      <c r="F436" s="17">
        <f t="shared" ref="F436:F438" si="475">AB436</f>
        <v>0</v>
      </c>
      <c r="G436" s="18">
        <f>AA439</f>
        <v>6</v>
      </c>
      <c r="H436" s="18">
        <f>AB439</f>
        <v>0</v>
      </c>
      <c r="I436" s="18">
        <f>AA442</f>
        <v>4</v>
      </c>
      <c r="J436" s="18">
        <f>AB442</f>
        <v>2</v>
      </c>
      <c r="K436" s="18">
        <f>AA445</f>
        <v>6</v>
      </c>
      <c r="L436" s="18">
        <f>AB445</f>
        <v>0</v>
      </c>
      <c r="M436" s="18">
        <f>AA448</f>
        <v>0</v>
      </c>
      <c r="N436" s="19">
        <f>AB448</f>
        <v>6</v>
      </c>
      <c r="O436" s="20">
        <f>E436+G436+I436-F436-H436-J436+K436-L436+M436-N436</f>
        <v>8</v>
      </c>
      <c r="P436" s="21"/>
      <c r="Q436" s="22">
        <f>Y436+Y439+Y442+Y445+Y448</f>
        <v>96</v>
      </c>
      <c r="R436" s="17">
        <f>Z436+Z439+Z442+Z445+Z448</f>
        <v>59</v>
      </c>
      <c r="S436" s="23">
        <f>Q436-R436</f>
        <v>37</v>
      </c>
      <c r="T436" s="24" t="s">
        <v>109</v>
      </c>
      <c r="U436" s="25" t="str">
        <f>C436</f>
        <v>TOPSPİN TENİS GENÇLİK VE SPOR K.</v>
      </c>
      <c r="V436" s="26" t="str">
        <f>C441</f>
        <v>BYE</v>
      </c>
      <c r="W436" s="27">
        <f>AC436</f>
        <v>0</v>
      </c>
      <c r="X436" s="17">
        <f>AD436</f>
        <v>0</v>
      </c>
      <c r="Y436" s="148"/>
      <c r="AF436" s="147">
        <f t="shared" ref="AF436:AF441" si="476">IF(E436&gt;F436,1,0)</f>
        <v>0</v>
      </c>
      <c r="AG436" s="147">
        <f t="shared" ref="AG436:AG441" si="477">IF(G436&gt;H436,1,0)</f>
        <v>1</v>
      </c>
      <c r="AH436" s="147">
        <f t="shared" ref="AH436:AH441" si="478">IF(I436&gt;J436,1,0)</f>
        <v>1</v>
      </c>
      <c r="AI436" s="147">
        <f t="shared" ref="AI436:AI441" si="479">IF(K436&gt;L436,1,0)</f>
        <v>1</v>
      </c>
      <c r="AJ436" s="147">
        <f t="shared" ref="AJ436:AJ441" si="480">IF(M436&gt;N436,1,0)</f>
        <v>0</v>
      </c>
    </row>
    <row r="437" spans="1:36" ht="15" x14ac:dyDescent="0.2">
      <c r="A437" s="13" t="str">
        <f t="shared" si="472"/>
        <v>ANKARA TENİS KULÜBÜANKARA TENİS AKADEMİSİ</v>
      </c>
      <c r="B437" s="128">
        <v>2</v>
      </c>
      <c r="C437" s="14" t="s">
        <v>11</v>
      </c>
      <c r="D437" s="15">
        <f t="shared" si="473"/>
        <v>3</v>
      </c>
      <c r="E437" s="16">
        <f t="shared" si="474"/>
        <v>6</v>
      </c>
      <c r="F437" s="17">
        <f t="shared" si="475"/>
        <v>0</v>
      </c>
      <c r="G437" s="18">
        <f>AA441</f>
        <v>6</v>
      </c>
      <c r="H437" s="18">
        <f>AB441</f>
        <v>0</v>
      </c>
      <c r="I437" s="18">
        <f>AB444</f>
        <v>0</v>
      </c>
      <c r="J437" s="18">
        <f>AA444</f>
        <v>0</v>
      </c>
      <c r="K437" s="18">
        <f>AB446</f>
        <v>2</v>
      </c>
      <c r="L437" s="18">
        <f>AA446</f>
        <v>4</v>
      </c>
      <c r="M437" s="18">
        <f>AB448</f>
        <v>6</v>
      </c>
      <c r="N437" s="19">
        <f>AA448</f>
        <v>0</v>
      </c>
      <c r="O437" s="20">
        <f t="shared" ref="O437:O441" si="481">E437+G437+I437-F437-H437-J437+K437-L437+M437-N437</f>
        <v>16</v>
      </c>
      <c r="P437" s="21"/>
      <c r="Q437" s="22">
        <f>Y437+Y441+Z444+Z446+Z448</f>
        <v>124</v>
      </c>
      <c r="R437" s="17">
        <f>Z437+Z441+Y444+Y446+Y448</f>
        <v>42</v>
      </c>
      <c r="S437" s="23">
        <f t="shared" ref="S437:S441" si="482">Q437-R437</f>
        <v>82</v>
      </c>
      <c r="T437" s="24" t="s">
        <v>110</v>
      </c>
      <c r="U437" s="25" t="str">
        <f>C437</f>
        <v>ANKARA TENİS KULÜBÜ</v>
      </c>
      <c r="V437" s="26" t="str">
        <f>C440</f>
        <v>ANKARA TENİS AKADEMİSİ</v>
      </c>
      <c r="W437" s="27">
        <f t="shared" ref="W437:W450" si="483">AC437</f>
        <v>3</v>
      </c>
      <c r="X437" s="17">
        <f t="shared" ref="X437:X450" si="484">AD437</f>
        <v>0</v>
      </c>
      <c r="Y437" s="148">
        <f>VLOOKUP(A437,'Erkek Bireysel'!$B$4:$T$3001,14,FALSE)</f>
        <v>36</v>
      </c>
      <c r="Z437" s="148">
        <f>VLOOKUP(A437,'Erkek Bireysel'!$B$4:$T$3001,15,FALSE)</f>
        <v>7</v>
      </c>
      <c r="AA437" s="148">
        <f>VLOOKUP(A437,'Erkek Bireysel'!$B$4:$T$3001,16,FALSE)</f>
        <v>6</v>
      </c>
      <c r="AB437" s="148">
        <f>VLOOKUP(A437,'Erkek Bireysel'!$B$4:$T$3001,17,FALSE)</f>
        <v>0</v>
      </c>
      <c r="AC437" s="148">
        <f>VLOOKUP(A437,'Erkek Bireysel'!$B$4:$T$3001,18,FALSE)</f>
        <v>3</v>
      </c>
      <c r="AD437" s="148">
        <f>VLOOKUP(A437,'Erkek Bireysel'!$B$4:$T$3001,19,FALSE)</f>
        <v>0</v>
      </c>
      <c r="AF437" s="147">
        <f t="shared" si="476"/>
        <v>1</v>
      </c>
      <c r="AG437" s="147">
        <f t="shared" si="477"/>
        <v>1</v>
      </c>
      <c r="AH437" s="147">
        <f t="shared" si="478"/>
        <v>0</v>
      </c>
      <c r="AI437" s="147">
        <f t="shared" si="479"/>
        <v>0</v>
      </c>
      <c r="AJ437" s="147">
        <f t="shared" si="480"/>
        <v>1</v>
      </c>
    </row>
    <row r="438" spans="1:36" ht="15" x14ac:dyDescent="0.2">
      <c r="A438" s="13" t="str">
        <f t="shared" si="472"/>
        <v>İNCEK TENİS PLUS SPOR KULÜBÜUYAR TENİS KULÜBÜ</v>
      </c>
      <c r="B438" s="128">
        <v>3</v>
      </c>
      <c r="C438" s="14" t="s">
        <v>41</v>
      </c>
      <c r="D438" s="15">
        <f t="shared" si="473"/>
        <v>1</v>
      </c>
      <c r="E438" s="16">
        <f t="shared" si="474"/>
        <v>6</v>
      </c>
      <c r="F438" s="17">
        <f t="shared" si="475"/>
        <v>1</v>
      </c>
      <c r="G438" s="18">
        <f>AB441</f>
        <v>0</v>
      </c>
      <c r="H438" s="18">
        <f>AA441</f>
        <v>6</v>
      </c>
      <c r="I438" s="18">
        <f>AB443</f>
        <v>3</v>
      </c>
      <c r="J438" s="18">
        <f>AA443</f>
        <v>4</v>
      </c>
      <c r="K438" s="18">
        <f>AB445</f>
        <v>0</v>
      </c>
      <c r="L438" s="18">
        <f>AA445</f>
        <v>6</v>
      </c>
      <c r="M438" s="18">
        <f>AA449</f>
        <v>0</v>
      </c>
      <c r="N438" s="19">
        <f>AB449</f>
        <v>0</v>
      </c>
      <c r="O438" s="20">
        <f t="shared" si="481"/>
        <v>-8</v>
      </c>
      <c r="P438" s="21"/>
      <c r="Q438" s="22">
        <f>Y438+Z441+Z443+Z445+Y449</f>
        <v>81</v>
      </c>
      <c r="R438" s="17">
        <f>Z438+Y441+Y443+Y445+Z449</f>
        <v>129</v>
      </c>
      <c r="S438" s="23">
        <f t="shared" si="482"/>
        <v>-48</v>
      </c>
      <c r="T438" s="24" t="s">
        <v>111</v>
      </c>
      <c r="U438" s="25" t="str">
        <f>C438</f>
        <v>İNCEK TENİS PLUS SPOR KULÜBÜ</v>
      </c>
      <c r="V438" s="26" t="str">
        <f>C439</f>
        <v>UYAR TENİS KULÜBÜ</v>
      </c>
      <c r="W438" s="27">
        <f t="shared" si="483"/>
        <v>3</v>
      </c>
      <c r="X438" s="17">
        <f t="shared" si="484"/>
        <v>0</v>
      </c>
      <c r="Y438" s="148">
        <f>VLOOKUP(A438,'Erkek Bireysel'!$B$4:$T$3001,14,FALSE)</f>
        <v>42</v>
      </c>
      <c r="Z438" s="148">
        <f>VLOOKUP(A438,'Erkek Bireysel'!$B$4:$T$3001,15,FALSE)</f>
        <v>18</v>
      </c>
      <c r="AA438" s="148">
        <f>VLOOKUP(A438,'Erkek Bireysel'!$B$4:$T$3001,16,FALSE)</f>
        <v>6</v>
      </c>
      <c r="AB438" s="148">
        <f>VLOOKUP(A438,'Erkek Bireysel'!$B$4:$T$3001,17,FALSE)</f>
        <v>1</v>
      </c>
      <c r="AC438" s="148">
        <f>VLOOKUP(A438,'Erkek Bireysel'!$B$4:$T$3001,18,FALSE)</f>
        <v>3</v>
      </c>
      <c r="AD438" s="148">
        <f>VLOOKUP(A438,'Erkek Bireysel'!$B$4:$T$3001,19,FALSE)</f>
        <v>0</v>
      </c>
      <c r="AF438" s="147">
        <f t="shared" si="476"/>
        <v>1</v>
      </c>
      <c r="AG438" s="147">
        <f t="shared" si="477"/>
        <v>0</v>
      </c>
      <c r="AH438" s="147">
        <f t="shared" si="478"/>
        <v>0</v>
      </c>
      <c r="AI438" s="147">
        <f t="shared" si="479"/>
        <v>0</v>
      </c>
      <c r="AJ438" s="147">
        <f t="shared" si="480"/>
        <v>0</v>
      </c>
    </row>
    <row r="439" spans="1:36" ht="15" x14ac:dyDescent="0.2">
      <c r="A439" s="13" t="str">
        <f t="shared" si="472"/>
        <v>TOPSPİN TENİS GENÇLİK VE SPOR K.ANKARA TENİS AKADEMİSİ</v>
      </c>
      <c r="B439" s="128">
        <v>4</v>
      </c>
      <c r="C439" s="14" t="s">
        <v>188</v>
      </c>
      <c r="D439" s="15">
        <f t="shared" si="473"/>
        <v>1</v>
      </c>
      <c r="E439" s="16">
        <f>AB438</f>
        <v>1</v>
      </c>
      <c r="F439" s="17">
        <f>AA438</f>
        <v>6</v>
      </c>
      <c r="G439" s="18">
        <f>AB440</f>
        <v>0</v>
      </c>
      <c r="H439" s="18">
        <f>AA440</f>
        <v>0</v>
      </c>
      <c r="I439" s="18">
        <f>AB442</f>
        <v>2</v>
      </c>
      <c r="J439" s="18">
        <f>AA442</f>
        <v>4</v>
      </c>
      <c r="K439" s="18">
        <f>AA446</f>
        <v>4</v>
      </c>
      <c r="L439" s="18">
        <f>AB446</f>
        <v>2</v>
      </c>
      <c r="M439" s="18">
        <f>AA450</f>
        <v>2</v>
      </c>
      <c r="N439" s="19">
        <f>AB450</f>
        <v>4</v>
      </c>
      <c r="O439" s="20">
        <f t="shared" si="481"/>
        <v>-7</v>
      </c>
      <c r="P439" s="21"/>
      <c r="Q439" s="22">
        <f>Z438+Z440+Z442+Y446+Y450</f>
        <v>82</v>
      </c>
      <c r="R439" s="17">
        <f>Y438+Y440+Y442+Z446+Z450</f>
        <v>108</v>
      </c>
      <c r="S439" s="23">
        <f t="shared" si="482"/>
        <v>-26</v>
      </c>
      <c r="T439" s="30" t="s">
        <v>112</v>
      </c>
      <c r="U439" s="25" t="str">
        <f>C436</f>
        <v>TOPSPİN TENİS GENÇLİK VE SPOR K.</v>
      </c>
      <c r="V439" s="26" t="str">
        <f>C440</f>
        <v>ANKARA TENİS AKADEMİSİ</v>
      </c>
      <c r="W439" s="27">
        <f t="shared" si="483"/>
        <v>3</v>
      </c>
      <c r="X439" s="17">
        <f t="shared" si="484"/>
        <v>0</v>
      </c>
      <c r="Y439" s="148">
        <f>VLOOKUP(A439,'Erkek Bireysel'!$B$4:$T$3001,14,FALSE)</f>
        <v>36</v>
      </c>
      <c r="Z439" s="148">
        <f>VLOOKUP(A439,'Erkek Bireysel'!$B$4:$T$3001,15,FALSE)</f>
        <v>8</v>
      </c>
      <c r="AA439" s="148">
        <f>VLOOKUP(A439,'Erkek Bireysel'!$B$4:$T$3001,16,FALSE)</f>
        <v>6</v>
      </c>
      <c r="AB439" s="148">
        <f>VLOOKUP(A439,'Erkek Bireysel'!$B$4:$T$3001,17,FALSE)</f>
        <v>0</v>
      </c>
      <c r="AC439" s="148">
        <f>VLOOKUP(A439,'Erkek Bireysel'!$B$4:$T$3001,18,FALSE)</f>
        <v>3</v>
      </c>
      <c r="AD439" s="148">
        <f>VLOOKUP(A439,'Erkek Bireysel'!$B$4:$T$3001,19,FALSE)</f>
        <v>0</v>
      </c>
      <c r="AF439" s="147">
        <f t="shared" si="476"/>
        <v>0</v>
      </c>
      <c r="AG439" s="147">
        <f t="shared" si="477"/>
        <v>0</v>
      </c>
      <c r="AH439" s="147">
        <f t="shared" si="478"/>
        <v>0</v>
      </c>
      <c r="AI439" s="147">
        <f t="shared" si="479"/>
        <v>1</v>
      </c>
      <c r="AJ439" s="147">
        <f t="shared" si="480"/>
        <v>0</v>
      </c>
    </row>
    <row r="440" spans="1:36" ht="15" x14ac:dyDescent="0.2">
      <c r="A440" s="13" t="str">
        <f t="shared" si="472"/>
        <v>BYEUYAR TENİS KULÜBÜ</v>
      </c>
      <c r="B440" s="128">
        <v>5</v>
      </c>
      <c r="C440" s="14" t="s">
        <v>90</v>
      </c>
      <c r="D440" s="15">
        <f t="shared" si="473"/>
        <v>2</v>
      </c>
      <c r="E440" s="16">
        <f>AB437</f>
        <v>0</v>
      </c>
      <c r="F440" s="17">
        <f>AA437</f>
        <v>6</v>
      </c>
      <c r="G440" s="18">
        <f>AB439</f>
        <v>0</v>
      </c>
      <c r="H440" s="18">
        <f>AA439</f>
        <v>6</v>
      </c>
      <c r="I440" s="18">
        <f>AA443</f>
        <v>4</v>
      </c>
      <c r="J440" s="18">
        <f>AB443</f>
        <v>3</v>
      </c>
      <c r="K440" s="18">
        <f>AA447</f>
        <v>0</v>
      </c>
      <c r="L440" s="18">
        <f>AB447</f>
        <v>0</v>
      </c>
      <c r="M440" s="18">
        <f>AB450</f>
        <v>4</v>
      </c>
      <c r="N440" s="19">
        <f>AA450</f>
        <v>2</v>
      </c>
      <c r="O440" s="20">
        <f t="shared" si="481"/>
        <v>-9</v>
      </c>
      <c r="P440" s="31"/>
      <c r="Q440" s="22">
        <f>Z437+Z439+Y443+Y447+Z450</f>
        <v>80</v>
      </c>
      <c r="R440" s="17">
        <f>Y437+Y439+Z443+Z447+Y450</f>
        <v>125</v>
      </c>
      <c r="S440" s="23">
        <f t="shared" si="482"/>
        <v>-45</v>
      </c>
      <c r="T440" s="30" t="s">
        <v>113</v>
      </c>
      <c r="U440" s="25" t="str">
        <f>C441</f>
        <v>BYE</v>
      </c>
      <c r="V440" s="26" t="str">
        <f>C439</f>
        <v>UYAR TENİS KULÜBÜ</v>
      </c>
      <c r="W440" s="27">
        <f t="shared" si="483"/>
        <v>0</v>
      </c>
      <c r="X440" s="17">
        <f t="shared" si="484"/>
        <v>0</v>
      </c>
      <c r="Y440" s="148"/>
      <c r="AF440" s="147">
        <f t="shared" si="476"/>
        <v>0</v>
      </c>
      <c r="AG440" s="147">
        <f t="shared" si="477"/>
        <v>0</v>
      </c>
      <c r="AH440" s="147">
        <f t="shared" si="478"/>
        <v>1</v>
      </c>
      <c r="AI440" s="147">
        <f t="shared" si="479"/>
        <v>0</v>
      </c>
      <c r="AJ440" s="147">
        <f t="shared" si="480"/>
        <v>1</v>
      </c>
    </row>
    <row r="441" spans="1:36" ht="15" x14ac:dyDescent="0.2">
      <c r="A441" s="13" t="str">
        <f t="shared" si="472"/>
        <v>ANKARA TENİS KULÜBÜİNCEK TENİS PLUS SPOR KULÜBÜ</v>
      </c>
      <c r="B441" s="128">
        <v>6</v>
      </c>
      <c r="C441" s="14" t="s">
        <v>127</v>
      </c>
      <c r="D441" s="15">
        <f t="shared" si="473"/>
        <v>0</v>
      </c>
      <c r="E441" s="32">
        <f>AB436</f>
        <v>0</v>
      </c>
      <c r="F441" s="33">
        <f>AA436</f>
        <v>0</v>
      </c>
      <c r="G441" s="34">
        <f>AA440</f>
        <v>0</v>
      </c>
      <c r="H441" s="34">
        <f>AB440</f>
        <v>0</v>
      </c>
      <c r="I441" s="34">
        <f>AA444</f>
        <v>0</v>
      </c>
      <c r="J441" s="34">
        <f>AB444</f>
        <v>0</v>
      </c>
      <c r="K441" s="34">
        <f>AB447</f>
        <v>0</v>
      </c>
      <c r="L441" s="34">
        <f>AA447</f>
        <v>0</v>
      </c>
      <c r="M441" s="34">
        <f>AB449</f>
        <v>0</v>
      </c>
      <c r="N441" s="35">
        <f>AA449</f>
        <v>0</v>
      </c>
      <c r="O441" s="20">
        <f t="shared" si="481"/>
        <v>0</v>
      </c>
      <c r="P441" s="31"/>
      <c r="Q441" s="36">
        <f>Z436+Y440+Y444+Z447+Z449</f>
        <v>0</v>
      </c>
      <c r="R441" s="33">
        <f>Y436+Z440+Z444+Y447+Y449</f>
        <v>0</v>
      </c>
      <c r="S441" s="23">
        <f t="shared" si="482"/>
        <v>0</v>
      </c>
      <c r="T441" s="37" t="s">
        <v>114</v>
      </c>
      <c r="U441" s="38" t="str">
        <f>C437</f>
        <v>ANKARA TENİS KULÜBÜ</v>
      </c>
      <c r="V441" s="26" t="str">
        <f>C438</f>
        <v>İNCEK TENİS PLUS SPOR KULÜBÜ</v>
      </c>
      <c r="W441" s="27">
        <f t="shared" si="483"/>
        <v>3</v>
      </c>
      <c r="X441" s="17">
        <f t="shared" si="484"/>
        <v>0</v>
      </c>
      <c r="Y441" s="148">
        <f>VLOOKUP(A441,'Erkek Bireysel'!$B$4:$T$3001,14,FALSE)</f>
        <v>36</v>
      </c>
      <c r="Z441" s="148">
        <f>VLOOKUP(A441,'Erkek Bireysel'!$B$4:$T$3001,15,FALSE)</f>
        <v>5</v>
      </c>
      <c r="AA441" s="148">
        <f>VLOOKUP(A441,'Erkek Bireysel'!$B$4:$T$3001,16,FALSE)</f>
        <v>6</v>
      </c>
      <c r="AB441" s="148">
        <f>VLOOKUP(A441,'Erkek Bireysel'!$B$4:$T$3001,17,FALSE)</f>
        <v>0</v>
      </c>
      <c r="AC441" s="148">
        <f>VLOOKUP(A441,'Erkek Bireysel'!$B$4:$T$3001,18,FALSE)</f>
        <v>3</v>
      </c>
      <c r="AD441" s="148">
        <f>VLOOKUP(A441,'Erkek Bireysel'!$B$4:$T$3001,19,FALSE)</f>
        <v>0</v>
      </c>
      <c r="AF441" s="147">
        <f t="shared" si="476"/>
        <v>0</v>
      </c>
      <c r="AG441" s="147">
        <f t="shared" si="477"/>
        <v>0</v>
      </c>
      <c r="AH441" s="147">
        <f t="shared" si="478"/>
        <v>0</v>
      </c>
      <c r="AI441" s="147">
        <f t="shared" si="479"/>
        <v>0</v>
      </c>
      <c r="AJ441" s="147">
        <f t="shared" si="480"/>
        <v>0</v>
      </c>
    </row>
    <row r="442" spans="1:36" ht="15" x14ac:dyDescent="0.2">
      <c r="A442" s="13" t="str">
        <f t="shared" si="472"/>
        <v>TOPSPİN TENİS GENÇLİK VE SPOR K.UYAR TENİS KULÜBÜ</v>
      </c>
      <c r="B442" s="129"/>
      <c r="C442" s="39"/>
      <c r="D442" s="40"/>
      <c r="E442" s="16"/>
      <c r="F442" s="41"/>
      <c r="G442" s="18"/>
      <c r="H442" s="18"/>
      <c r="I442" s="18"/>
      <c r="J442" s="18"/>
      <c r="K442" s="18"/>
      <c r="L442" s="18"/>
      <c r="M442" s="18"/>
      <c r="N442" s="19"/>
      <c r="O442" s="20"/>
      <c r="P442" s="42"/>
      <c r="Q442" s="43"/>
      <c r="R442" s="41"/>
      <c r="S442" s="44"/>
      <c r="T442" s="45" t="s">
        <v>115</v>
      </c>
      <c r="U442" s="46" t="str">
        <f>C436</f>
        <v>TOPSPİN TENİS GENÇLİK VE SPOR K.</v>
      </c>
      <c r="V442" s="47" t="str">
        <f>C439</f>
        <v>UYAR TENİS KULÜBÜ</v>
      </c>
      <c r="W442" s="27">
        <f t="shared" si="483"/>
        <v>2</v>
      </c>
      <c r="X442" s="17">
        <f t="shared" si="484"/>
        <v>1</v>
      </c>
      <c r="Y442" s="148">
        <f>VLOOKUP(A442,'Erkek Bireysel'!$B$4:$T$3001,14,FALSE)</f>
        <v>24</v>
      </c>
      <c r="Z442" s="148">
        <f>VLOOKUP(A442,'Erkek Bireysel'!$B$4:$T$3001,15,FALSE)</f>
        <v>13</v>
      </c>
      <c r="AA442" s="148">
        <f>VLOOKUP(A442,'Erkek Bireysel'!$B$4:$T$3001,16,FALSE)</f>
        <v>4</v>
      </c>
      <c r="AB442" s="148">
        <f>VLOOKUP(A442,'Erkek Bireysel'!$B$4:$T$3001,17,FALSE)</f>
        <v>2</v>
      </c>
      <c r="AC442" s="148">
        <f>VLOOKUP(A442,'Erkek Bireysel'!$B$4:$T$3001,18,FALSE)</f>
        <v>2</v>
      </c>
      <c r="AD442" s="148">
        <f>VLOOKUP(A442,'Erkek Bireysel'!$B$4:$T$3001,19,FALSE)</f>
        <v>1</v>
      </c>
    </row>
    <row r="443" spans="1:36" ht="15" x14ac:dyDescent="0.2">
      <c r="A443" s="13" t="str">
        <f t="shared" si="472"/>
        <v>ANKARA TENİS AKADEMİSİİNCEK TENİS PLUS SPOR KULÜBÜ</v>
      </c>
      <c r="B443" s="128"/>
      <c r="C443" s="14"/>
      <c r="D443" s="15"/>
      <c r="E443" s="16"/>
      <c r="F443" s="17"/>
      <c r="G443" s="18"/>
      <c r="H443" s="18"/>
      <c r="I443" s="18"/>
      <c r="J443" s="18"/>
      <c r="K443" s="18"/>
      <c r="L443" s="18"/>
      <c r="M443" s="18"/>
      <c r="N443" s="19"/>
      <c r="O443" s="20"/>
      <c r="P443" s="21"/>
      <c r="Q443" s="22"/>
      <c r="R443" s="17"/>
      <c r="S443" s="23"/>
      <c r="T443" s="45" t="s">
        <v>116</v>
      </c>
      <c r="U443" s="25" t="str">
        <f>C440</f>
        <v>ANKARA TENİS AKADEMİSİ</v>
      </c>
      <c r="V443" s="26" t="str">
        <f>C438</f>
        <v>İNCEK TENİS PLUS SPOR KULÜBÜ</v>
      </c>
      <c r="W443" s="27">
        <f t="shared" si="483"/>
        <v>2</v>
      </c>
      <c r="X443" s="17">
        <f t="shared" si="484"/>
        <v>1</v>
      </c>
      <c r="Y443" s="148">
        <f>VLOOKUP(A443,'Erkek Bireysel'!$B$4:$T$3001,14,FALSE)</f>
        <v>39</v>
      </c>
      <c r="Z443" s="148">
        <f>VLOOKUP(A443,'Erkek Bireysel'!$B$4:$T$3001,15,FALSE)</f>
        <v>32</v>
      </c>
      <c r="AA443" s="148">
        <f>VLOOKUP(A443,'Erkek Bireysel'!$B$4:$T$3001,16,FALSE)</f>
        <v>4</v>
      </c>
      <c r="AB443" s="148">
        <f>VLOOKUP(A443,'Erkek Bireysel'!$B$4:$T$3001,17,FALSE)</f>
        <v>3</v>
      </c>
      <c r="AC443" s="148">
        <f>VLOOKUP(A443,'Erkek Bireysel'!$B$4:$T$3001,18,FALSE)</f>
        <v>2</v>
      </c>
      <c r="AD443" s="148">
        <f>VLOOKUP(A443,'Erkek Bireysel'!$B$4:$T$3001,19,FALSE)</f>
        <v>1</v>
      </c>
    </row>
    <row r="444" spans="1:36" ht="15" x14ac:dyDescent="0.2">
      <c r="A444" s="13" t="str">
        <f t="shared" si="472"/>
        <v>BYEANKARA TENİS KULÜBÜ</v>
      </c>
      <c r="B444" s="128"/>
      <c r="C444" s="14"/>
      <c r="D444" s="15"/>
      <c r="E444" s="16"/>
      <c r="F444" s="17"/>
      <c r="G444" s="18"/>
      <c r="H444" s="18"/>
      <c r="I444" s="18"/>
      <c r="J444" s="18"/>
      <c r="K444" s="18"/>
      <c r="L444" s="18"/>
      <c r="M444" s="18"/>
      <c r="N444" s="19"/>
      <c r="O444" s="20"/>
      <c r="P444" s="31"/>
      <c r="Q444" s="22"/>
      <c r="R444" s="17"/>
      <c r="S444" s="23"/>
      <c r="T444" s="45" t="s">
        <v>117</v>
      </c>
      <c r="U444" s="25" t="str">
        <f>C441</f>
        <v>BYE</v>
      </c>
      <c r="V444" s="26" t="str">
        <f>C437</f>
        <v>ANKARA TENİS KULÜBÜ</v>
      </c>
      <c r="W444" s="27">
        <f t="shared" si="483"/>
        <v>0</v>
      </c>
      <c r="X444" s="17">
        <f t="shared" si="484"/>
        <v>0</v>
      </c>
      <c r="Y444" s="148"/>
    </row>
    <row r="445" spans="1:36" ht="15" x14ac:dyDescent="0.2">
      <c r="A445" s="13" t="str">
        <f t="shared" si="472"/>
        <v>TOPSPİN TENİS GENÇLİK VE SPOR K.İNCEK TENİS PLUS SPOR KULÜBÜ</v>
      </c>
      <c r="B445" s="128"/>
      <c r="C445" s="14"/>
      <c r="D445" s="15"/>
      <c r="E445" s="16"/>
      <c r="F445" s="17"/>
      <c r="G445" s="18"/>
      <c r="H445" s="18"/>
      <c r="I445" s="18"/>
      <c r="J445" s="18"/>
      <c r="K445" s="18"/>
      <c r="L445" s="18"/>
      <c r="M445" s="18"/>
      <c r="N445" s="19"/>
      <c r="O445" s="20"/>
      <c r="P445" s="31"/>
      <c r="Q445" s="22"/>
      <c r="R445" s="17"/>
      <c r="S445" s="23"/>
      <c r="T445" s="48" t="s">
        <v>118</v>
      </c>
      <c r="U445" s="25" t="str">
        <f>C436</f>
        <v>TOPSPİN TENİS GENÇLİK VE SPOR K.</v>
      </c>
      <c r="V445" s="26" t="str">
        <f>C438</f>
        <v>İNCEK TENİS PLUS SPOR KULÜBÜ</v>
      </c>
      <c r="W445" s="27">
        <f t="shared" si="483"/>
        <v>3</v>
      </c>
      <c r="X445" s="17">
        <f t="shared" si="484"/>
        <v>0</v>
      </c>
      <c r="Y445" s="148">
        <f>VLOOKUP(A445,'Erkek Bireysel'!$B$4:$T$3001,14,FALSE)</f>
        <v>36</v>
      </c>
      <c r="Z445" s="148">
        <f>VLOOKUP(A445,'Erkek Bireysel'!$B$4:$T$3001,15,FALSE)</f>
        <v>2</v>
      </c>
      <c r="AA445" s="148">
        <f>VLOOKUP(A445,'Erkek Bireysel'!$B$4:$T$3001,16,FALSE)</f>
        <v>6</v>
      </c>
      <c r="AB445" s="148">
        <f>VLOOKUP(A445,'Erkek Bireysel'!$B$4:$T$3001,17,FALSE)</f>
        <v>0</v>
      </c>
      <c r="AC445" s="148">
        <f>VLOOKUP(A445,'Erkek Bireysel'!$B$4:$T$3001,18,FALSE)</f>
        <v>3</v>
      </c>
      <c r="AD445" s="148">
        <f>VLOOKUP(A445,'Erkek Bireysel'!$B$4:$T$3001,19,FALSE)</f>
        <v>0</v>
      </c>
    </row>
    <row r="446" spans="1:36" ht="15" x14ac:dyDescent="0.2">
      <c r="A446" s="13" t="str">
        <f t="shared" si="472"/>
        <v>UYAR TENİS KULÜBÜANKARA TENİS KULÜBÜ</v>
      </c>
      <c r="B446" s="129"/>
      <c r="C446" s="39"/>
      <c r="D446" s="40"/>
      <c r="E446" s="49"/>
      <c r="F446" s="50"/>
      <c r="G446" s="51"/>
      <c r="H446" s="51"/>
      <c r="I446" s="51"/>
      <c r="J446" s="51"/>
      <c r="K446" s="51"/>
      <c r="L446" s="51"/>
      <c r="M446" s="51"/>
      <c r="N446" s="52"/>
      <c r="O446" s="53"/>
      <c r="P446" s="42"/>
      <c r="Q446" s="54"/>
      <c r="R446" s="50"/>
      <c r="S446" s="44"/>
      <c r="T446" s="55" t="s">
        <v>119</v>
      </c>
      <c r="U446" s="56" t="str">
        <f>C439</f>
        <v>UYAR TENİS KULÜBÜ</v>
      </c>
      <c r="V446" s="47" t="str">
        <f>C437</f>
        <v>ANKARA TENİS KULÜBÜ</v>
      </c>
      <c r="W446" s="27">
        <f t="shared" si="483"/>
        <v>2</v>
      </c>
      <c r="X446" s="17">
        <f t="shared" si="484"/>
        <v>1</v>
      </c>
      <c r="Y446" s="148">
        <f>VLOOKUP(A446,'Erkek Bireysel'!$B$4:$T$3001,14,FALSE)</f>
        <v>30</v>
      </c>
      <c r="Z446" s="148">
        <f>VLOOKUP(A446,'Erkek Bireysel'!$B$4:$T$3001,15,FALSE)</f>
        <v>16</v>
      </c>
      <c r="AA446" s="148">
        <f>VLOOKUP(A446,'Erkek Bireysel'!$B$4:$T$3001,16,FALSE)</f>
        <v>4</v>
      </c>
      <c r="AB446" s="148">
        <f>VLOOKUP(A446,'Erkek Bireysel'!$B$4:$T$3001,17,FALSE)</f>
        <v>2</v>
      </c>
      <c r="AC446" s="148">
        <f>VLOOKUP(A446,'Erkek Bireysel'!$B$4:$T$3001,18,FALSE)</f>
        <v>2</v>
      </c>
      <c r="AD446" s="148">
        <f>VLOOKUP(A446,'Erkek Bireysel'!$B$4:$T$3001,19,FALSE)</f>
        <v>1</v>
      </c>
    </row>
    <row r="447" spans="1:36" ht="15" x14ac:dyDescent="0.2">
      <c r="A447" s="13" t="str">
        <f t="shared" si="472"/>
        <v>ANKARA TENİS AKADEMİSİBYE</v>
      </c>
      <c r="B447" s="128"/>
      <c r="C447" s="14"/>
      <c r="D447" s="15"/>
      <c r="E447" s="16"/>
      <c r="F447" s="17"/>
      <c r="G447" s="18"/>
      <c r="H447" s="18"/>
      <c r="I447" s="18"/>
      <c r="J447" s="18"/>
      <c r="K447" s="18"/>
      <c r="L447" s="18"/>
      <c r="M447" s="18"/>
      <c r="N447" s="19"/>
      <c r="O447" s="20"/>
      <c r="P447" s="21"/>
      <c r="Q447" s="22"/>
      <c r="R447" s="17"/>
      <c r="S447" s="23"/>
      <c r="T447" s="48" t="s">
        <v>120</v>
      </c>
      <c r="U447" s="25" t="str">
        <f>C440</f>
        <v>ANKARA TENİS AKADEMİSİ</v>
      </c>
      <c r="V447" s="26" t="str">
        <f>C441</f>
        <v>BYE</v>
      </c>
      <c r="W447" s="27">
        <f t="shared" si="483"/>
        <v>0</v>
      </c>
      <c r="X447" s="17">
        <f t="shared" si="484"/>
        <v>0</v>
      </c>
      <c r="Y447" s="148"/>
    </row>
    <row r="448" spans="1:36" ht="15" x14ac:dyDescent="0.2">
      <c r="A448" s="13" t="str">
        <f t="shared" si="472"/>
        <v>TOPSPİN TENİS GENÇLİK VE SPOR K.ANKARA TENİS KULÜBÜ</v>
      </c>
      <c r="B448" s="128"/>
      <c r="C448" s="14"/>
      <c r="D448" s="15"/>
      <c r="E448" s="16"/>
      <c r="F448" s="17"/>
      <c r="G448" s="18"/>
      <c r="H448" s="18"/>
      <c r="I448" s="18"/>
      <c r="J448" s="18"/>
      <c r="K448" s="18"/>
      <c r="L448" s="18"/>
      <c r="M448" s="18"/>
      <c r="N448" s="19"/>
      <c r="O448" s="20"/>
      <c r="P448" s="31"/>
      <c r="Q448" s="22"/>
      <c r="R448" s="17"/>
      <c r="S448" s="23"/>
      <c r="T448" s="57" t="s">
        <v>121</v>
      </c>
      <c r="U448" s="25" t="str">
        <f>C436</f>
        <v>TOPSPİN TENİS GENÇLİK VE SPOR K.</v>
      </c>
      <c r="V448" s="26" t="str">
        <f>C437</f>
        <v>ANKARA TENİS KULÜBÜ</v>
      </c>
      <c r="W448" s="27">
        <f t="shared" si="483"/>
        <v>0</v>
      </c>
      <c r="X448" s="17">
        <f t="shared" si="484"/>
        <v>3</v>
      </c>
      <c r="Y448" s="148">
        <f>VLOOKUP(A448,'Erkek Bireysel'!$B$4:$T$3001,14,FALSE)</f>
        <v>0</v>
      </c>
      <c r="Z448" s="148">
        <f>VLOOKUP(A448,'Erkek Bireysel'!$B$4:$T$3001,15,FALSE)</f>
        <v>36</v>
      </c>
      <c r="AA448" s="148">
        <f>VLOOKUP(A448,'Erkek Bireysel'!$B$4:$T$3001,16,FALSE)</f>
        <v>0</v>
      </c>
      <c r="AB448" s="148">
        <f>VLOOKUP(A448,'Erkek Bireysel'!$B$4:$T$3001,17,FALSE)</f>
        <v>6</v>
      </c>
      <c r="AC448" s="148">
        <f>VLOOKUP(A448,'Erkek Bireysel'!$B$4:$T$3001,18,FALSE)</f>
        <v>0</v>
      </c>
      <c r="AD448" s="148">
        <f>VLOOKUP(A448,'Erkek Bireysel'!$B$4:$T$3001,19,FALSE)</f>
        <v>3</v>
      </c>
    </row>
    <row r="449" spans="1:36" ht="15.75" thickBot="1" x14ac:dyDescent="0.25">
      <c r="A449" s="13" t="str">
        <f t="shared" si="472"/>
        <v>İNCEK TENİS PLUS SPOR KULÜBÜBYE</v>
      </c>
      <c r="B449" s="130"/>
      <c r="C449" s="14"/>
      <c r="D449" s="15"/>
      <c r="E449" s="16"/>
      <c r="F449" s="17"/>
      <c r="G449" s="18"/>
      <c r="H449" s="18"/>
      <c r="I449" s="18"/>
      <c r="J449" s="18"/>
      <c r="K449" s="18"/>
      <c r="L449" s="18"/>
      <c r="M449" s="18"/>
      <c r="N449" s="19"/>
      <c r="O449" s="20"/>
      <c r="P449" s="31"/>
      <c r="Q449" s="22"/>
      <c r="R449" s="17"/>
      <c r="S449" s="23"/>
      <c r="T449" s="57" t="s">
        <v>122</v>
      </c>
      <c r="U449" s="25" t="str">
        <f>C438</f>
        <v>İNCEK TENİS PLUS SPOR KULÜBÜ</v>
      </c>
      <c r="V449" s="26" t="str">
        <f>C441</f>
        <v>BYE</v>
      </c>
      <c r="W449" s="27">
        <f t="shared" si="483"/>
        <v>0</v>
      </c>
      <c r="X449" s="17">
        <f t="shared" si="484"/>
        <v>0</v>
      </c>
      <c r="Y449" s="148"/>
    </row>
    <row r="450" spans="1:36" ht="15.75" thickBot="1" x14ac:dyDescent="0.25">
      <c r="A450" s="13" t="str">
        <f t="shared" si="472"/>
        <v>UYAR TENİS KULÜBÜANKARA TENİS AKADEMİSİ</v>
      </c>
      <c r="B450" s="132"/>
      <c r="C450" s="113"/>
      <c r="D450" s="114"/>
      <c r="E450" s="115"/>
      <c r="F450" s="116"/>
      <c r="G450" s="117"/>
      <c r="H450" s="117"/>
      <c r="I450" s="117"/>
      <c r="J450" s="117"/>
      <c r="K450" s="117"/>
      <c r="L450" s="117"/>
      <c r="M450" s="117"/>
      <c r="N450" s="118"/>
      <c r="O450" s="119"/>
      <c r="P450" s="120"/>
      <c r="Q450" s="121"/>
      <c r="R450" s="116"/>
      <c r="S450" s="122"/>
      <c r="T450" s="123" t="s">
        <v>123</v>
      </c>
      <c r="U450" s="124" t="str">
        <f>C439</f>
        <v>UYAR TENİS KULÜBÜ</v>
      </c>
      <c r="V450" s="125" t="str">
        <f>C440</f>
        <v>ANKARA TENİS AKADEMİSİ</v>
      </c>
      <c r="W450" s="126">
        <f t="shared" si="483"/>
        <v>1</v>
      </c>
      <c r="X450" s="127">
        <f t="shared" si="484"/>
        <v>2</v>
      </c>
      <c r="Y450" s="148">
        <f>VLOOKUP(A450,'Erkek Bireysel'!$B$4:$T$3001,14,FALSE)</f>
        <v>21</v>
      </c>
      <c r="Z450" s="148">
        <f>VLOOKUP(A450,'Erkek Bireysel'!$B$4:$T$3001,15,FALSE)</f>
        <v>26</v>
      </c>
      <c r="AA450" s="148">
        <f>VLOOKUP(A450,'Erkek Bireysel'!$B$4:$T$3001,16,FALSE)</f>
        <v>2</v>
      </c>
      <c r="AB450" s="148">
        <f>VLOOKUP(A450,'Erkek Bireysel'!$B$4:$T$3001,17,FALSE)</f>
        <v>4</v>
      </c>
      <c r="AC450" s="148">
        <f>VLOOKUP(A450,'Erkek Bireysel'!$B$4:$T$3001,18,FALSE)</f>
        <v>1</v>
      </c>
      <c r="AD450" s="148">
        <f>VLOOKUP(A450,'Erkek Bireysel'!$B$4:$T$3001,19,FALSE)</f>
        <v>2</v>
      </c>
    </row>
    <row r="451" spans="1:36" ht="15" thickBot="1" x14ac:dyDescent="0.25">
      <c r="Y451" s="148"/>
    </row>
    <row r="452" spans="1:36" ht="57" customHeight="1" thickTop="1" x14ac:dyDescent="0.2">
      <c r="B452" s="76" t="s">
        <v>54</v>
      </c>
      <c r="C452" s="6" t="s">
        <v>85</v>
      </c>
      <c r="D452" s="7" t="s">
        <v>98</v>
      </c>
      <c r="E452" s="8" t="s">
        <v>99</v>
      </c>
      <c r="F452" s="9" t="s">
        <v>100</v>
      </c>
      <c r="G452" s="8" t="s">
        <v>99</v>
      </c>
      <c r="H452" s="9" t="s">
        <v>100</v>
      </c>
      <c r="I452" s="8" t="s">
        <v>99</v>
      </c>
      <c r="J452" s="9" t="s">
        <v>100</v>
      </c>
      <c r="K452" s="8" t="s">
        <v>99</v>
      </c>
      <c r="L452" s="9" t="s">
        <v>100</v>
      </c>
      <c r="M452" s="8" t="s">
        <v>99</v>
      </c>
      <c r="N452" s="9" t="s">
        <v>100</v>
      </c>
      <c r="O452" s="61" t="s">
        <v>101</v>
      </c>
      <c r="P452" s="10" t="s">
        <v>102</v>
      </c>
      <c r="Q452" s="8" t="s">
        <v>103</v>
      </c>
      <c r="R452" s="9" t="s">
        <v>104</v>
      </c>
      <c r="S452" s="11" t="s">
        <v>105</v>
      </c>
      <c r="T452" s="12" t="s">
        <v>106</v>
      </c>
      <c r="U452" s="398" t="s">
        <v>107</v>
      </c>
      <c r="V452" s="399"/>
      <c r="W452" s="400" t="s">
        <v>108</v>
      </c>
      <c r="X452" s="401"/>
      <c r="Y452" s="144" t="s">
        <v>124</v>
      </c>
      <c r="Z452" s="145" t="s">
        <v>124</v>
      </c>
      <c r="AA452" s="145" t="s">
        <v>125</v>
      </c>
      <c r="AB452" s="145" t="s">
        <v>125</v>
      </c>
    </row>
    <row r="453" spans="1:36" ht="12.75" customHeight="1" x14ac:dyDescent="0.2">
      <c r="A453" s="13" t="str">
        <f t="shared" ref="A453:A458" si="485">U453&amp;V453</f>
        <v>TOPSPİN TENİS GENÇLİK VE SPOR KULÜBÜANKARA TENİS AKADEMİSİ</v>
      </c>
      <c r="B453" s="128">
        <v>1</v>
      </c>
      <c r="C453" s="14" t="s">
        <v>36</v>
      </c>
      <c r="D453" s="15">
        <f>SUM(AF453:AJ453)</f>
        <v>2</v>
      </c>
      <c r="E453" s="16">
        <f>AA453</f>
        <v>0</v>
      </c>
      <c r="F453" s="17">
        <f>AB453</f>
        <v>6</v>
      </c>
      <c r="G453" s="18">
        <f>AA455</f>
        <v>6</v>
      </c>
      <c r="H453" s="18">
        <f>AB455</f>
        <v>0</v>
      </c>
      <c r="I453" s="18">
        <f>AA457</f>
        <v>4</v>
      </c>
      <c r="J453" s="18">
        <f>AB457</f>
        <v>2</v>
      </c>
      <c r="K453" s="18"/>
      <c r="L453" s="18"/>
      <c r="M453" s="18"/>
      <c r="N453" s="18"/>
      <c r="O453" s="20">
        <f>E453+G453+I453-F453-H453-J453</f>
        <v>2</v>
      </c>
      <c r="P453" s="21"/>
      <c r="Q453" s="22">
        <f>Y453+Y455+Y457</f>
        <v>60</v>
      </c>
      <c r="R453" s="17">
        <f>Z453+Z455+Z457</f>
        <v>53</v>
      </c>
      <c r="S453" s="23">
        <f>Q453-R453</f>
        <v>7</v>
      </c>
      <c r="T453" s="62" t="s">
        <v>115</v>
      </c>
      <c r="U453" s="25" t="str">
        <f>C453</f>
        <v>TOPSPİN TENİS GENÇLİK VE SPOR KULÜBÜ</v>
      </c>
      <c r="V453" s="26" t="str">
        <f>C456</f>
        <v>ANKARA TENİS AKADEMİSİ</v>
      </c>
      <c r="W453" s="27">
        <f>AC453</f>
        <v>0</v>
      </c>
      <c r="X453" s="19">
        <f>AD453</f>
        <v>3</v>
      </c>
      <c r="Y453" s="148">
        <f>VLOOKUP(A453,'Kadın Bireysel'!$B$4:$T$3000,14,FALSE)</f>
        <v>0</v>
      </c>
      <c r="Z453" s="148">
        <f>VLOOKUP(A453,'Kadın Bireysel'!$B$4:$T$3000,15,FALSE)</f>
        <v>36</v>
      </c>
      <c r="AA453" s="148">
        <f>VLOOKUP(A453,'Kadın Bireysel'!$B$4:$T$3000,16,FALSE)</f>
        <v>0</v>
      </c>
      <c r="AB453" s="148">
        <f>VLOOKUP(A453,'Kadın Bireysel'!$B$4:$T$3000,17,FALSE)</f>
        <v>6</v>
      </c>
      <c r="AC453" s="148">
        <f>VLOOKUP(A453,'Kadın Bireysel'!$B$4:$T$3000,18,FALSE)</f>
        <v>0</v>
      </c>
      <c r="AD453" s="148">
        <f>VLOOKUP(A453,'Kadın Bireysel'!$B$4:$T$3000,19,FALSE)</f>
        <v>3</v>
      </c>
      <c r="AF453" s="147">
        <f>IF(E453&gt;F453,1,0)</f>
        <v>0</v>
      </c>
      <c r="AG453" s="147">
        <f>IF(G453&gt;H453,1,0)</f>
        <v>1</v>
      </c>
      <c r="AH453" s="147">
        <f>IF(I453&gt;J453,1,0)</f>
        <v>1</v>
      </c>
      <c r="AI453" s="147">
        <f>IF(K453&gt;L453,1,0)</f>
        <v>0</v>
      </c>
      <c r="AJ453" s="147">
        <f>IF(M453&gt;N453,1,0)</f>
        <v>0</v>
      </c>
    </row>
    <row r="454" spans="1:36" ht="15" x14ac:dyDescent="0.2">
      <c r="A454" s="13" t="str">
        <f t="shared" si="485"/>
        <v>ANKARA TENİS KULÜBÜİNCEK TENİS PLUS SPOR KULÜBÜ</v>
      </c>
      <c r="B454" s="128">
        <v>2</v>
      </c>
      <c r="C454" s="14" t="s">
        <v>11</v>
      </c>
      <c r="D454" s="15">
        <f t="shared" ref="D454:D456" si="486">SUM(AF454:AJ454)</f>
        <v>2</v>
      </c>
      <c r="E454" s="16">
        <f>AA454</f>
        <v>6</v>
      </c>
      <c r="F454" s="17">
        <f>AB454</f>
        <v>0</v>
      </c>
      <c r="G454" s="18">
        <f>AA456</f>
        <v>6</v>
      </c>
      <c r="H454" s="18">
        <f>AB456</f>
        <v>0</v>
      </c>
      <c r="I454" s="18">
        <f>AB457</f>
        <v>2</v>
      </c>
      <c r="J454" s="18">
        <f>AA457</f>
        <v>4</v>
      </c>
      <c r="K454" s="18"/>
      <c r="L454" s="18"/>
      <c r="M454" s="18"/>
      <c r="N454" s="18"/>
      <c r="O454" s="20">
        <f t="shared" ref="O454:O456" si="487">E454+G454+I454-F454-H454-J454</f>
        <v>10</v>
      </c>
      <c r="P454" s="21"/>
      <c r="Q454" s="22">
        <f>Y454+Y456+Z457</f>
        <v>89</v>
      </c>
      <c r="R454" s="17">
        <f>Z454+Z456+Y457</f>
        <v>51</v>
      </c>
      <c r="S454" s="23">
        <f t="shared" ref="S454:S456" si="488">Q454-R454</f>
        <v>38</v>
      </c>
      <c r="T454" s="62" t="s">
        <v>114</v>
      </c>
      <c r="U454" s="25" t="str">
        <f>C454</f>
        <v>ANKARA TENİS KULÜBÜ</v>
      </c>
      <c r="V454" s="26" t="str">
        <f>C455</f>
        <v>İNCEK TENİS PLUS SPOR KULÜBÜ</v>
      </c>
      <c r="W454" s="27">
        <f t="shared" ref="W454:W458" si="489">AC454</f>
        <v>3</v>
      </c>
      <c r="X454" s="19">
        <f t="shared" ref="X454:X458" si="490">AD454</f>
        <v>0</v>
      </c>
      <c r="Y454" s="148">
        <f>VLOOKUP(A454,'Kadın Bireysel'!$B$4:$T$3000,14,FALSE)</f>
        <v>36</v>
      </c>
      <c r="Z454" s="148">
        <f>VLOOKUP(A454,'Kadın Bireysel'!$B$4:$T$3000,15,FALSE)</f>
        <v>10</v>
      </c>
      <c r="AA454" s="148">
        <f>VLOOKUP(A454,'Kadın Bireysel'!$B$4:$T$3000,16,FALSE)</f>
        <v>6</v>
      </c>
      <c r="AB454" s="148">
        <f>VLOOKUP(A454,'Kadın Bireysel'!$B$4:$T$3000,17,FALSE)</f>
        <v>0</v>
      </c>
      <c r="AC454" s="148">
        <f>VLOOKUP(A454,'Kadın Bireysel'!$B$4:$T$3000,18,FALSE)</f>
        <v>3</v>
      </c>
      <c r="AD454" s="148">
        <f>VLOOKUP(A454,'Kadın Bireysel'!$B$4:$T$3000,19,FALSE)</f>
        <v>0</v>
      </c>
      <c r="AF454" s="147">
        <f t="shared" ref="AF454:AF456" si="491">IF(E454&gt;F454,1,0)</f>
        <v>1</v>
      </c>
      <c r="AG454" s="147">
        <f t="shared" ref="AG454:AG456" si="492">IF(G454&gt;H454,1,0)</f>
        <v>1</v>
      </c>
      <c r="AH454" s="147">
        <f t="shared" ref="AH454:AH456" si="493">IF(I454&gt;J454,1,0)</f>
        <v>0</v>
      </c>
      <c r="AI454" s="147">
        <f t="shared" ref="AI454:AI456" si="494">IF(K454&gt;L454,1,0)</f>
        <v>0</v>
      </c>
      <c r="AJ454" s="147">
        <f t="shared" ref="AJ454:AJ456" si="495">IF(M454&gt;N454,1,0)</f>
        <v>0</v>
      </c>
    </row>
    <row r="455" spans="1:36" ht="15" x14ac:dyDescent="0.2">
      <c r="A455" s="13" t="str">
        <f t="shared" si="485"/>
        <v>TOPSPİN TENİS GENÇLİK VE SPOR KULÜBÜİNCEK TENİS PLUS SPOR KULÜBÜ</v>
      </c>
      <c r="B455" s="128">
        <v>3</v>
      </c>
      <c r="C455" s="14" t="s">
        <v>41</v>
      </c>
      <c r="D455" s="15">
        <f t="shared" si="486"/>
        <v>0</v>
      </c>
      <c r="E455" s="16">
        <f>AB454</f>
        <v>0</v>
      </c>
      <c r="F455" s="17">
        <f>AA454</f>
        <v>6</v>
      </c>
      <c r="G455" s="18">
        <f>AB455</f>
        <v>0</v>
      </c>
      <c r="H455" s="18">
        <f>AA455</f>
        <v>6</v>
      </c>
      <c r="I455" s="18">
        <f>AA458</f>
        <v>0</v>
      </c>
      <c r="J455" s="18">
        <f>AB458</f>
        <v>6</v>
      </c>
      <c r="K455" s="18"/>
      <c r="L455" s="18"/>
      <c r="M455" s="18"/>
      <c r="N455" s="18"/>
      <c r="O455" s="20">
        <f t="shared" si="487"/>
        <v>-18</v>
      </c>
      <c r="P455" s="21"/>
      <c r="Q455" s="22">
        <f>Z454+Z455+Y458</f>
        <v>11</v>
      </c>
      <c r="R455" s="17">
        <f>Y454+Y455+Z458</f>
        <v>108</v>
      </c>
      <c r="S455" s="23">
        <f t="shared" si="488"/>
        <v>-97</v>
      </c>
      <c r="T455" s="62" t="s">
        <v>118</v>
      </c>
      <c r="U455" s="25" t="str">
        <f>C453</f>
        <v>TOPSPİN TENİS GENÇLİK VE SPOR KULÜBÜ</v>
      </c>
      <c r="V455" s="26" t="str">
        <f>C455</f>
        <v>İNCEK TENİS PLUS SPOR KULÜBÜ</v>
      </c>
      <c r="W455" s="27">
        <f t="shared" si="489"/>
        <v>3</v>
      </c>
      <c r="X455" s="19">
        <f t="shared" si="490"/>
        <v>0</v>
      </c>
      <c r="Y455" s="148">
        <f>VLOOKUP(A455,'Kadın Bireysel'!$B$4:$T$3000,14,FALSE)</f>
        <v>36</v>
      </c>
      <c r="Z455" s="148">
        <f>VLOOKUP(A455,'Kadın Bireysel'!$B$4:$T$3000,15,FALSE)</f>
        <v>1</v>
      </c>
      <c r="AA455" s="148">
        <f>VLOOKUP(A455,'Kadın Bireysel'!$B$4:$T$3000,16,FALSE)</f>
        <v>6</v>
      </c>
      <c r="AB455" s="148">
        <f>VLOOKUP(A455,'Kadın Bireysel'!$B$4:$T$3000,17,FALSE)</f>
        <v>0</v>
      </c>
      <c r="AC455" s="148">
        <f>VLOOKUP(A455,'Kadın Bireysel'!$B$4:$T$3000,18,FALSE)</f>
        <v>3</v>
      </c>
      <c r="AD455" s="148">
        <f>VLOOKUP(A455,'Kadın Bireysel'!$B$4:$T$3000,19,FALSE)</f>
        <v>0</v>
      </c>
      <c r="AF455" s="147">
        <f t="shared" si="491"/>
        <v>0</v>
      </c>
      <c r="AG455" s="147">
        <f t="shared" si="492"/>
        <v>0</v>
      </c>
      <c r="AH455" s="147">
        <f t="shared" si="493"/>
        <v>0</v>
      </c>
      <c r="AI455" s="147">
        <f t="shared" si="494"/>
        <v>0</v>
      </c>
      <c r="AJ455" s="147">
        <f t="shared" si="495"/>
        <v>0</v>
      </c>
    </row>
    <row r="456" spans="1:36" ht="15" x14ac:dyDescent="0.2">
      <c r="A456" s="13" t="str">
        <f t="shared" si="485"/>
        <v>ANKARA TENİS KULÜBÜANKARA TENİS AKADEMİSİ</v>
      </c>
      <c r="B456" s="128">
        <v>4</v>
      </c>
      <c r="C456" s="14" t="s">
        <v>90</v>
      </c>
      <c r="D456" s="15">
        <f t="shared" si="486"/>
        <v>2</v>
      </c>
      <c r="E456" s="16">
        <f>AB453</f>
        <v>6</v>
      </c>
      <c r="F456" s="17">
        <f>AA453</f>
        <v>0</v>
      </c>
      <c r="G456" s="18">
        <f>AB456</f>
        <v>0</v>
      </c>
      <c r="H456" s="18">
        <f>AA456</f>
        <v>6</v>
      </c>
      <c r="I456" s="18">
        <f>AB458</f>
        <v>6</v>
      </c>
      <c r="J456" s="18">
        <f>AA458</f>
        <v>0</v>
      </c>
      <c r="K456" s="18"/>
      <c r="L456" s="18"/>
      <c r="M456" s="18"/>
      <c r="N456" s="18"/>
      <c r="O456" s="20">
        <f t="shared" si="487"/>
        <v>6</v>
      </c>
      <c r="P456" s="21"/>
      <c r="Q456" s="22">
        <f>Z453+Z456+Z458</f>
        <v>89</v>
      </c>
      <c r="R456" s="17">
        <f>Y453+Y456+Y458</f>
        <v>37</v>
      </c>
      <c r="S456" s="23">
        <f t="shared" si="488"/>
        <v>52</v>
      </c>
      <c r="T456" s="62" t="s">
        <v>126</v>
      </c>
      <c r="U456" s="25" t="str">
        <f>C454</f>
        <v>ANKARA TENİS KULÜBÜ</v>
      </c>
      <c r="V456" s="26" t="str">
        <f>C456</f>
        <v>ANKARA TENİS AKADEMİSİ</v>
      </c>
      <c r="W456" s="27">
        <f t="shared" si="489"/>
        <v>3</v>
      </c>
      <c r="X456" s="19">
        <f t="shared" si="490"/>
        <v>0</v>
      </c>
      <c r="Y456" s="148">
        <f>VLOOKUP(A456,'Kadın Bireysel'!$B$4:$T$3000,14,FALSE)</f>
        <v>37</v>
      </c>
      <c r="Z456" s="148">
        <f>VLOOKUP(A456,'Kadın Bireysel'!$B$4:$T$3000,15,FALSE)</f>
        <v>17</v>
      </c>
      <c r="AA456" s="148">
        <f>VLOOKUP(A456,'Kadın Bireysel'!$B$4:$T$3000,16,FALSE)</f>
        <v>6</v>
      </c>
      <c r="AB456" s="148">
        <f>VLOOKUP(A456,'Kadın Bireysel'!$B$4:$T$3000,17,FALSE)</f>
        <v>0</v>
      </c>
      <c r="AC456" s="148">
        <f>VLOOKUP(A456,'Kadın Bireysel'!$B$4:$T$3000,18,FALSE)</f>
        <v>3</v>
      </c>
      <c r="AD456" s="148">
        <f>VLOOKUP(A456,'Kadın Bireysel'!$B$4:$T$3000,19,FALSE)</f>
        <v>0</v>
      </c>
      <c r="AF456" s="147">
        <f t="shared" si="491"/>
        <v>1</v>
      </c>
      <c r="AG456" s="147">
        <f t="shared" si="492"/>
        <v>0</v>
      </c>
      <c r="AH456" s="147">
        <f t="shared" si="493"/>
        <v>1</v>
      </c>
      <c r="AI456" s="147">
        <f t="shared" si="494"/>
        <v>0</v>
      </c>
      <c r="AJ456" s="147">
        <f t="shared" si="495"/>
        <v>0</v>
      </c>
    </row>
    <row r="457" spans="1:36" ht="15" x14ac:dyDescent="0.2">
      <c r="A457" s="13" t="str">
        <f t="shared" si="485"/>
        <v>TOPSPİN TENİS GENÇLİK VE SPOR KULÜBÜANKARA TENİS KULÜBÜ</v>
      </c>
      <c r="B457" s="128"/>
      <c r="C457" s="14"/>
      <c r="D457" s="15"/>
      <c r="E457" s="16"/>
      <c r="F457" s="17"/>
      <c r="G457" s="18"/>
      <c r="H457" s="18"/>
      <c r="I457" s="18"/>
      <c r="J457" s="18"/>
      <c r="K457" s="18"/>
      <c r="L457" s="18"/>
      <c r="M457" s="18"/>
      <c r="N457" s="18"/>
      <c r="O457" s="20"/>
      <c r="P457" s="31"/>
      <c r="Q457" s="22"/>
      <c r="R457" s="17"/>
      <c r="S457" s="23"/>
      <c r="T457" s="62" t="s">
        <v>121</v>
      </c>
      <c r="U457" s="25" t="str">
        <f>C453</f>
        <v>TOPSPİN TENİS GENÇLİK VE SPOR KULÜBÜ</v>
      </c>
      <c r="V457" s="26" t="str">
        <f>C454</f>
        <v>ANKARA TENİS KULÜBÜ</v>
      </c>
      <c r="W457" s="27">
        <f t="shared" si="489"/>
        <v>2</v>
      </c>
      <c r="X457" s="19">
        <f t="shared" si="490"/>
        <v>1</v>
      </c>
      <c r="Y457" s="148">
        <f>VLOOKUP(A457,'Kadın Bireysel'!$B$4:$T$3000,14,FALSE)</f>
        <v>24</v>
      </c>
      <c r="Z457" s="148">
        <f>VLOOKUP(A457,'Kadın Bireysel'!$B$4:$T$3000,15,FALSE)</f>
        <v>16</v>
      </c>
      <c r="AA457" s="148">
        <f>VLOOKUP(A457,'Kadın Bireysel'!$B$4:$T$3000,16,FALSE)</f>
        <v>4</v>
      </c>
      <c r="AB457" s="148">
        <f>VLOOKUP(A457,'Kadın Bireysel'!$B$4:$T$3000,17,FALSE)</f>
        <v>2</v>
      </c>
      <c r="AC457" s="148">
        <f>VLOOKUP(A457,'Kadın Bireysel'!$B$4:$T$3000,18,FALSE)</f>
        <v>2</v>
      </c>
      <c r="AD457" s="148">
        <f>VLOOKUP(A457,'Kadın Bireysel'!$B$4:$T$3000,19,FALSE)</f>
        <v>1</v>
      </c>
    </row>
    <row r="458" spans="1:36" ht="15.75" thickBot="1" x14ac:dyDescent="0.25">
      <c r="A458" s="13" t="str">
        <f t="shared" si="485"/>
        <v>İNCEK TENİS PLUS SPOR KULÜBÜANKARA TENİS AKADEMİSİ</v>
      </c>
      <c r="B458" s="132"/>
      <c r="C458" s="63"/>
      <c r="D458" s="64"/>
      <c r="E458" s="65"/>
      <c r="F458" s="66"/>
      <c r="G458" s="67"/>
      <c r="H458" s="67"/>
      <c r="I458" s="67"/>
      <c r="J458" s="67"/>
      <c r="K458" s="67"/>
      <c r="L458" s="67"/>
      <c r="M458" s="67"/>
      <c r="N458" s="67"/>
      <c r="O458" s="68"/>
      <c r="P458" s="69"/>
      <c r="Q458" s="70"/>
      <c r="R458" s="66"/>
      <c r="S458" s="71"/>
      <c r="T458" s="72" t="s">
        <v>111</v>
      </c>
      <c r="U458" s="73" t="str">
        <f>C455</f>
        <v>İNCEK TENİS PLUS SPOR KULÜBÜ</v>
      </c>
      <c r="V458" s="74" t="str">
        <f>C456</f>
        <v>ANKARA TENİS AKADEMİSİ</v>
      </c>
      <c r="W458" s="58">
        <f t="shared" si="489"/>
        <v>0</v>
      </c>
      <c r="X458" s="59">
        <f t="shared" si="490"/>
        <v>3</v>
      </c>
      <c r="Y458" s="148">
        <f>VLOOKUP(A458,'Kadın Bireysel'!$B$4:$T$3000,14,FALSE)</f>
        <v>0</v>
      </c>
      <c r="Z458" s="148">
        <f>VLOOKUP(A458,'Kadın Bireysel'!$B$4:$T$3000,15,FALSE)</f>
        <v>36</v>
      </c>
      <c r="AA458" s="148">
        <f>VLOOKUP(A458,'Kadın Bireysel'!$B$4:$T$3000,16,FALSE)</f>
        <v>0</v>
      </c>
      <c r="AB458" s="148">
        <f>VLOOKUP(A458,'Kadın Bireysel'!$B$4:$T$3000,17,FALSE)</f>
        <v>6</v>
      </c>
      <c r="AC458" s="148">
        <f>VLOOKUP(A458,'Kadın Bireysel'!$B$4:$T$3000,18,FALSE)</f>
        <v>0</v>
      </c>
      <c r="AD458" s="148">
        <f>VLOOKUP(A458,'Kadın Bireysel'!$B$4:$T$3000,19,FALSE)</f>
        <v>3</v>
      </c>
    </row>
    <row r="459" spans="1:36" ht="7.9" customHeight="1" thickBot="1" x14ac:dyDescent="0.25"/>
    <row r="460" spans="1:36" ht="57" customHeight="1" thickTop="1" x14ac:dyDescent="0.2">
      <c r="B460" s="76" t="s">
        <v>70</v>
      </c>
      <c r="C460" s="6" t="s">
        <v>84</v>
      </c>
      <c r="D460" s="7" t="s">
        <v>98</v>
      </c>
      <c r="E460" s="8" t="s">
        <v>99</v>
      </c>
      <c r="F460" s="9" t="s">
        <v>100</v>
      </c>
      <c r="G460" s="8" t="s">
        <v>99</v>
      </c>
      <c r="H460" s="9" t="s">
        <v>100</v>
      </c>
      <c r="I460" s="8" t="s">
        <v>99</v>
      </c>
      <c r="J460" s="9" t="s">
        <v>100</v>
      </c>
      <c r="K460" s="8" t="s">
        <v>99</v>
      </c>
      <c r="L460" s="9" t="s">
        <v>100</v>
      </c>
      <c r="M460" s="8" t="s">
        <v>99</v>
      </c>
      <c r="N460" s="9" t="s">
        <v>100</v>
      </c>
      <c r="O460" s="61" t="s">
        <v>101</v>
      </c>
      <c r="P460" s="10" t="s">
        <v>102</v>
      </c>
      <c r="Q460" s="8" t="s">
        <v>103</v>
      </c>
      <c r="R460" s="9" t="s">
        <v>104</v>
      </c>
      <c r="S460" s="11" t="s">
        <v>105</v>
      </c>
      <c r="T460" s="12" t="s">
        <v>106</v>
      </c>
      <c r="U460" s="398" t="s">
        <v>107</v>
      </c>
      <c r="V460" s="399"/>
      <c r="W460" s="400" t="s">
        <v>108</v>
      </c>
      <c r="X460" s="401"/>
      <c r="Y460" s="144" t="s">
        <v>124</v>
      </c>
      <c r="Z460" s="145" t="s">
        <v>124</v>
      </c>
      <c r="AA460" s="145" t="s">
        <v>125</v>
      </c>
      <c r="AB460" s="145" t="s">
        <v>125</v>
      </c>
    </row>
    <row r="461" spans="1:36" ht="12.75" customHeight="1" x14ac:dyDescent="0.2">
      <c r="A461" s="13" t="str">
        <f t="shared" ref="A461:A466" si="496">U461&amp;V461</f>
        <v>SAMSUN TENİS İHTİSAS KULÜBÜBYE</v>
      </c>
      <c r="B461" s="128">
        <v>1</v>
      </c>
      <c r="C461" s="14" t="s">
        <v>32</v>
      </c>
      <c r="D461" s="15">
        <f>SUM(AF461:AJ461)</f>
        <v>1</v>
      </c>
      <c r="E461" s="16">
        <f>AA461</f>
        <v>0</v>
      </c>
      <c r="F461" s="17">
        <f>AB461</f>
        <v>0</v>
      </c>
      <c r="G461" s="18">
        <f>AA463</f>
        <v>0</v>
      </c>
      <c r="H461" s="18">
        <f>AB463</f>
        <v>0</v>
      </c>
      <c r="I461" s="18">
        <f>AA465</f>
        <v>6</v>
      </c>
      <c r="J461" s="18">
        <f>AB465</f>
        <v>0</v>
      </c>
      <c r="K461" s="18"/>
      <c r="L461" s="18"/>
      <c r="M461" s="18"/>
      <c r="N461" s="18"/>
      <c r="O461" s="20">
        <f>E461+G461+I461-F461-H461-J461</f>
        <v>6</v>
      </c>
      <c r="P461" s="21"/>
      <c r="Q461" s="22">
        <f>Y461+Y463+Y465</f>
        <v>37</v>
      </c>
      <c r="R461" s="17">
        <f>Z461+Z463+Z465</f>
        <v>16</v>
      </c>
      <c r="S461" s="23">
        <f>Q461-R461</f>
        <v>21</v>
      </c>
      <c r="T461" s="62" t="s">
        <v>115</v>
      </c>
      <c r="U461" s="25" t="str">
        <f>C461</f>
        <v>SAMSUN TENİS İHTİSAS KULÜBÜ</v>
      </c>
      <c r="V461" s="26" t="str">
        <f>C464</f>
        <v>BYE</v>
      </c>
      <c r="W461" s="27">
        <f>AC461</f>
        <v>0</v>
      </c>
      <c r="X461" s="19">
        <f>AD461</f>
        <v>0</v>
      </c>
      <c r="Y461" s="148"/>
      <c r="AF461" s="147">
        <f>IF(E461&gt;F461,1,0)</f>
        <v>0</v>
      </c>
      <c r="AG461" s="147">
        <f>IF(G461&gt;H461,1,0)</f>
        <v>0</v>
      </c>
      <c r="AH461" s="147">
        <f>IF(I461&gt;J461,1,0)</f>
        <v>1</v>
      </c>
      <c r="AI461" s="147">
        <f>IF(K461&gt;L461,1,0)</f>
        <v>0</v>
      </c>
      <c r="AJ461" s="147">
        <f>IF(M461&gt;N461,1,0)</f>
        <v>0</v>
      </c>
    </row>
    <row r="462" spans="1:36" ht="15" x14ac:dyDescent="0.2">
      <c r="A462" s="13" t="str">
        <f t="shared" si="496"/>
        <v>PELİTKÖY SPOR KULÜBÜBYE</v>
      </c>
      <c r="B462" s="128">
        <v>2</v>
      </c>
      <c r="C462" s="14" t="s">
        <v>197</v>
      </c>
      <c r="D462" s="15">
        <f t="shared" ref="D462:D464" si="497">SUM(AF462:AJ462)</f>
        <v>0</v>
      </c>
      <c r="E462" s="16">
        <f>AA462</f>
        <v>0</v>
      </c>
      <c r="F462" s="17">
        <f>AB462</f>
        <v>0</v>
      </c>
      <c r="G462" s="18">
        <f>AA464</f>
        <v>0</v>
      </c>
      <c r="H462" s="18">
        <f>AB464</f>
        <v>0</v>
      </c>
      <c r="I462" s="18">
        <f>AB465</f>
        <v>0</v>
      </c>
      <c r="J462" s="18">
        <f>AA465</f>
        <v>6</v>
      </c>
      <c r="K462" s="18"/>
      <c r="L462" s="18"/>
      <c r="M462" s="18"/>
      <c r="N462" s="18"/>
      <c r="O462" s="20">
        <f t="shared" ref="O462:O464" si="498">E462+G462+I462-F462-H462-J462</f>
        <v>-6</v>
      </c>
      <c r="P462" s="21"/>
      <c r="Q462" s="22">
        <f>Y462+Y464+Z465</f>
        <v>16</v>
      </c>
      <c r="R462" s="17">
        <f>Z462+Z464+Y465</f>
        <v>37</v>
      </c>
      <c r="S462" s="23">
        <f t="shared" ref="S462:S464" si="499">Q462-R462</f>
        <v>-21</v>
      </c>
      <c r="T462" s="62" t="s">
        <v>114</v>
      </c>
      <c r="U462" s="25" t="str">
        <f>C462</f>
        <v>PELİTKÖY SPOR KULÜBÜ</v>
      </c>
      <c r="V462" s="26" t="str">
        <f>C463</f>
        <v>BYE</v>
      </c>
      <c r="W462" s="27">
        <f t="shared" ref="W462:W466" si="500">AC462</f>
        <v>0</v>
      </c>
      <c r="X462" s="19">
        <f t="shared" ref="X462:X466" si="501">AD462</f>
        <v>0</v>
      </c>
      <c r="Y462" s="148"/>
      <c r="AF462" s="147">
        <f t="shared" ref="AF462:AF464" si="502">IF(E462&gt;F462,1,0)</f>
        <v>0</v>
      </c>
      <c r="AG462" s="147">
        <f t="shared" ref="AG462:AG464" si="503">IF(G462&gt;H462,1,0)</f>
        <v>0</v>
      </c>
      <c r="AH462" s="147">
        <f t="shared" ref="AH462:AH464" si="504">IF(I462&gt;J462,1,0)</f>
        <v>0</v>
      </c>
      <c r="AI462" s="147">
        <f t="shared" ref="AI462:AI464" si="505">IF(K462&gt;L462,1,0)</f>
        <v>0</v>
      </c>
      <c r="AJ462" s="147">
        <f t="shared" ref="AJ462:AJ464" si="506">IF(M462&gt;N462,1,0)</f>
        <v>0</v>
      </c>
    </row>
    <row r="463" spans="1:36" ht="15" x14ac:dyDescent="0.2">
      <c r="A463" s="13" t="str">
        <f t="shared" si="496"/>
        <v>SAMSUN TENİS İHTİSAS KULÜBÜBYE</v>
      </c>
      <c r="B463" s="128">
        <v>3</v>
      </c>
      <c r="C463" s="14" t="s">
        <v>127</v>
      </c>
      <c r="D463" s="15">
        <f t="shared" si="497"/>
        <v>0</v>
      </c>
      <c r="E463" s="16">
        <f>AB462</f>
        <v>0</v>
      </c>
      <c r="F463" s="17">
        <f>AA462</f>
        <v>0</v>
      </c>
      <c r="G463" s="18">
        <f>AB463</f>
        <v>0</v>
      </c>
      <c r="H463" s="18">
        <f>AA463</f>
        <v>0</v>
      </c>
      <c r="I463" s="18">
        <f>AA466</f>
        <v>0</v>
      </c>
      <c r="J463" s="18">
        <f>AB466</f>
        <v>0</v>
      </c>
      <c r="K463" s="18"/>
      <c r="L463" s="18"/>
      <c r="M463" s="18"/>
      <c r="N463" s="18"/>
      <c r="O463" s="20">
        <f t="shared" si="498"/>
        <v>0</v>
      </c>
      <c r="P463" s="21"/>
      <c r="Q463" s="22">
        <f>Z462+Z463+Y466</f>
        <v>0</v>
      </c>
      <c r="R463" s="17">
        <f>Y462+Y463+Z466</f>
        <v>0</v>
      </c>
      <c r="S463" s="23">
        <f t="shared" si="499"/>
        <v>0</v>
      </c>
      <c r="T463" s="62" t="s">
        <v>118</v>
      </c>
      <c r="U463" s="25" t="str">
        <f>C461</f>
        <v>SAMSUN TENİS İHTİSAS KULÜBÜ</v>
      </c>
      <c r="V463" s="26" t="str">
        <f>C463</f>
        <v>BYE</v>
      </c>
      <c r="W463" s="27">
        <f t="shared" si="500"/>
        <v>0</v>
      </c>
      <c r="X463" s="19">
        <f t="shared" si="501"/>
        <v>0</v>
      </c>
      <c r="Y463" s="148"/>
      <c r="AF463" s="147">
        <f t="shared" si="502"/>
        <v>0</v>
      </c>
      <c r="AG463" s="147">
        <f t="shared" si="503"/>
        <v>0</v>
      </c>
      <c r="AH463" s="147">
        <f t="shared" si="504"/>
        <v>0</v>
      </c>
      <c r="AI463" s="147">
        <f t="shared" si="505"/>
        <v>0</v>
      </c>
      <c r="AJ463" s="147">
        <f t="shared" si="506"/>
        <v>0</v>
      </c>
    </row>
    <row r="464" spans="1:36" ht="15" x14ac:dyDescent="0.2">
      <c r="A464" s="13" t="str">
        <f t="shared" si="496"/>
        <v>PELİTKÖY SPOR KULÜBÜBYE</v>
      </c>
      <c r="B464" s="128">
        <v>4</v>
      </c>
      <c r="C464" s="14" t="s">
        <v>127</v>
      </c>
      <c r="D464" s="15">
        <f t="shared" si="497"/>
        <v>0</v>
      </c>
      <c r="E464" s="16">
        <f>AB461</f>
        <v>0</v>
      </c>
      <c r="F464" s="17">
        <f>AA461</f>
        <v>0</v>
      </c>
      <c r="G464" s="18">
        <f>AB464</f>
        <v>0</v>
      </c>
      <c r="H464" s="18">
        <f>AA464</f>
        <v>0</v>
      </c>
      <c r="I464" s="18">
        <f>AB466</f>
        <v>0</v>
      </c>
      <c r="J464" s="18">
        <f>AA466</f>
        <v>0</v>
      </c>
      <c r="K464" s="18"/>
      <c r="L464" s="18"/>
      <c r="M464" s="18"/>
      <c r="N464" s="18"/>
      <c r="O464" s="20">
        <f t="shared" si="498"/>
        <v>0</v>
      </c>
      <c r="P464" s="21"/>
      <c r="Q464" s="22">
        <f>Z461+Z464+Z466</f>
        <v>0</v>
      </c>
      <c r="R464" s="17">
        <f>Y461+Y464+Y466</f>
        <v>0</v>
      </c>
      <c r="S464" s="23">
        <f t="shared" si="499"/>
        <v>0</v>
      </c>
      <c r="T464" s="62" t="s">
        <v>126</v>
      </c>
      <c r="U464" s="25" t="str">
        <f>C462</f>
        <v>PELİTKÖY SPOR KULÜBÜ</v>
      </c>
      <c r="V464" s="26" t="str">
        <f>C464</f>
        <v>BYE</v>
      </c>
      <c r="W464" s="27">
        <f t="shared" si="500"/>
        <v>0</v>
      </c>
      <c r="X464" s="19">
        <f t="shared" si="501"/>
        <v>0</v>
      </c>
      <c r="Y464" s="148"/>
      <c r="AF464" s="147">
        <f t="shared" si="502"/>
        <v>0</v>
      </c>
      <c r="AG464" s="147">
        <f t="shared" si="503"/>
        <v>0</v>
      </c>
      <c r="AH464" s="147">
        <f t="shared" si="504"/>
        <v>0</v>
      </c>
      <c r="AI464" s="147">
        <f t="shared" si="505"/>
        <v>0</v>
      </c>
      <c r="AJ464" s="147">
        <f t="shared" si="506"/>
        <v>0</v>
      </c>
    </row>
    <row r="465" spans="1:36" ht="15" x14ac:dyDescent="0.2">
      <c r="A465" s="13" t="str">
        <f t="shared" si="496"/>
        <v>SAMSUN TENİS İHTİSAS KULÜBÜPELİTKÖY SPOR KULÜBÜ</v>
      </c>
      <c r="B465" s="128"/>
      <c r="C465" s="14"/>
      <c r="D465" s="15"/>
      <c r="E465" s="16"/>
      <c r="F465" s="17"/>
      <c r="G465" s="18"/>
      <c r="H465" s="18"/>
      <c r="I465" s="18"/>
      <c r="J465" s="18"/>
      <c r="K465" s="18"/>
      <c r="L465" s="18"/>
      <c r="M465" s="18"/>
      <c r="N465" s="18"/>
      <c r="O465" s="20"/>
      <c r="P465" s="31"/>
      <c r="Q465" s="22"/>
      <c r="R465" s="17"/>
      <c r="S465" s="23"/>
      <c r="T465" s="62" t="s">
        <v>121</v>
      </c>
      <c r="U465" s="25" t="str">
        <f>C461</f>
        <v>SAMSUN TENİS İHTİSAS KULÜBÜ</v>
      </c>
      <c r="V465" s="26" t="str">
        <f>C462</f>
        <v>PELİTKÖY SPOR KULÜBÜ</v>
      </c>
      <c r="W465" s="27">
        <f t="shared" si="500"/>
        <v>3</v>
      </c>
      <c r="X465" s="19">
        <f t="shared" si="501"/>
        <v>0</v>
      </c>
      <c r="Y465" s="148">
        <f>VLOOKUP(A465,'Erkek Bireysel'!$B$4:$T$3001,14,FALSE)</f>
        <v>37</v>
      </c>
      <c r="Z465" s="148">
        <f>VLOOKUP(A465,'Erkek Bireysel'!$B$4:$T$3001,15,FALSE)</f>
        <v>16</v>
      </c>
      <c r="AA465" s="148">
        <f>VLOOKUP(A465,'Erkek Bireysel'!$B$4:$T$3001,16,FALSE)</f>
        <v>6</v>
      </c>
      <c r="AB465" s="148">
        <f>VLOOKUP(A465,'Erkek Bireysel'!$B$4:$T$3001,17,FALSE)</f>
        <v>0</v>
      </c>
      <c r="AC465" s="148">
        <f>VLOOKUP(A465,'Erkek Bireysel'!$B$4:$T$3001,18,FALSE)</f>
        <v>3</v>
      </c>
      <c r="AD465" s="148">
        <f>VLOOKUP(A465,'Erkek Bireysel'!$B$4:$T$3001,19,FALSE)</f>
        <v>0</v>
      </c>
    </row>
    <row r="466" spans="1:36" ht="15.75" thickBot="1" x14ac:dyDescent="0.25">
      <c r="A466" s="13" t="str">
        <f t="shared" si="496"/>
        <v>BYEBYE</v>
      </c>
      <c r="B466" s="132"/>
      <c r="C466" s="63"/>
      <c r="D466" s="64"/>
      <c r="E466" s="65"/>
      <c r="F466" s="66"/>
      <c r="G466" s="67"/>
      <c r="H466" s="67"/>
      <c r="I466" s="67"/>
      <c r="J466" s="67"/>
      <c r="K466" s="67"/>
      <c r="L466" s="67"/>
      <c r="M466" s="67"/>
      <c r="N466" s="67"/>
      <c r="O466" s="68"/>
      <c r="P466" s="69"/>
      <c r="Q466" s="70"/>
      <c r="R466" s="66"/>
      <c r="S466" s="71"/>
      <c r="T466" s="72" t="s">
        <v>111</v>
      </c>
      <c r="U466" s="73" t="str">
        <f>C463</f>
        <v>BYE</v>
      </c>
      <c r="V466" s="74" t="str">
        <f>C464</f>
        <v>BYE</v>
      </c>
      <c r="W466" s="58">
        <f t="shared" si="500"/>
        <v>0</v>
      </c>
      <c r="X466" s="59">
        <f t="shared" si="501"/>
        <v>0</v>
      </c>
      <c r="Y466" s="148"/>
    </row>
    <row r="467" spans="1:36" ht="15" thickBot="1" x14ac:dyDescent="0.25"/>
    <row r="468" spans="1:36" ht="57" customHeight="1" thickTop="1" x14ac:dyDescent="0.2">
      <c r="B468" s="76" t="s">
        <v>70</v>
      </c>
      <c r="C468" s="6" t="s">
        <v>85</v>
      </c>
      <c r="D468" s="7" t="s">
        <v>98</v>
      </c>
      <c r="E468" s="8" t="s">
        <v>99</v>
      </c>
      <c r="F468" s="9" t="s">
        <v>100</v>
      </c>
      <c r="G468" s="8" t="s">
        <v>99</v>
      </c>
      <c r="H468" s="9" t="s">
        <v>100</v>
      </c>
      <c r="I468" s="8" t="s">
        <v>99</v>
      </c>
      <c r="J468" s="9" t="s">
        <v>100</v>
      </c>
      <c r="K468" s="8" t="s">
        <v>99</v>
      </c>
      <c r="L468" s="9" t="s">
        <v>100</v>
      </c>
      <c r="M468" s="8" t="s">
        <v>99</v>
      </c>
      <c r="N468" s="9" t="s">
        <v>100</v>
      </c>
      <c r="O468" s="61" t="s">
        <v>101</v>
      </c>
      <c r="P468" s="10" t="s">
        <v>102</v>
      </c>
      <c r="Q468" s="8" t="s">
        <v>103</v>
      </c>
      <c r="R468" s="9" t="s">
        <v>104</v>
      </c>
      <c r="S468" s="11" t="s">
        <v>105</v>
      </c>
      <c r="T468" s="12" t="s">
        <v>106</v>
      </c>
      <c r="U468" s="398" t="s">
        <v>107</v>
      </c>
      <c r="V468" s="399"/>
      <c r="W468" s="400" t="s">
        <v>108</v>
      </c>
      <c r="X468" s="401"/>
      <c r="Y468" s="144" t="s">
        <v>124</v>
      </c>
      <c r="Z468" s="145" t="s">
        <v>124</v>
      </c>
      <c r="AA468" s="145" t="s">
        <v>125</v>
      </c>
      <c r="AB468" s="145" t="s">
        <v>125</v>
      </c>
    </row>
    <row r="469" spans="1:36" ht="12.75" customHeight="1" x14ac:dyDescent="0.2">
      <c r="A469" s="13" t="str">
        <f t="shared" ref="A469:A474" si="507">U469&amp;V469</f>
        <v>SAMSUN TENİS İHTİSAS KULÜBÜBYE</v>
      </c>
      <c r="B469" s="128">
        <v>1</v>
      </c>
      <c r="C469" s="14" t="s">
        <v>32</v>
      </c>
      <c r="D469" s="15">
        <f>SUM(AF469:AJ469)</f>
        <v>1</v>
      </c>
      <c r="E469" s="16">
        <f>AA469</f>
        <v>0</v>
      </c>
      <c r="F469" s="17">
        <f>AB469</f>
        <v>0</v>
      </c>
      <c r="G469" s="18">
        <f>AA471</f>
        <v>0</v>
      </c>
      <c r="H469" s="18">
        <f>AB471</f>
        <v>0</v>
      </c>
      <c r="I469" s="18">
        <f>AA473</f>
        <v>6</v>
      </c>
      <c r="J469" s="18">
        <f>AB473</f>
        <v>0</v>
      </c>
      <c r="K469" s="18"/>
      <c r="L469" s="18"/>
      <c r="M469" s="18"/>
      <c r="N469" s="18"/>
      <c r="O469" s="20">
        <f>E469+G469+I469-F469-H469-J469</f>
        <v>6</v>
      </c>
      <c r="P469" s="21"/>
      <c r="Q469" s="22">
        <f>Y469+Y471+Y473</f>
        <v>36</v>
      </c>
      <c r="R469" s="17">
        <f>Z469+Z471+Z473</f>
        <v>2</v>
      </c>
      <c r="S469" s="23">
        <f>Q469-R469</f>
        <v>34</v>
      </c>
      <c r="T469" s="62" t="s">
        <v>115</v>
      </c>
      <c r="U469" s="25" t="str">
        <f>C469</f>
        <v>SAMSUN TENİS İHTİSAS KULÜBÜ</v>
      </c>
      <c r="V469" s="26" t="str">
        <f>C472</f>
        <v>BYE</v>
      </c>
      <c r="W469" s="27">
        <f>AC469</f>
        <v>0</v>
      </c>
      <c r="X469" s="19">
        <f>AD469</f>
        <v>0</v>
      </c>
      <c r="Y469" s="148"/>
      <c r="AF469" s="147">
        <f>IF(E469&gt;F469,1,0)</f>
        <v>0</v>
      </c>
      <c r="AG469" s="147">
        <f>IF(G469&gt;H469,1,0)</f>
        <v>0</v>
      </c>
      <c r="AH469" s="147">
        <f>IF(I469&gt;J469,1,0)</f>
        <v>1</v>
      </c>
      <c r="AI469" s="147">
        <f>IF(K469&gt;L469,1,0)</f>
        <v>0</v>
      </c>
      <c r="AJ469" s="147">
        <f>IF(M469&gt;N469,1,0)</f>
        <v>0</v>
      </c>
    </row>
    <row r="470" spans="1:36" ht="15" x14ac:dyDescent="0.2">
      <c r="A470" s="13" t="str">
        <f t="shared" si="507"/>
        <v>PELİTKÖY SPOR KULÜBÜBYE</v>
      </c>
      <c r="B470" s="128">
        <v>2</v>
      </c>
      <c r="C470" s="14" t="s">
        <v>197</v>
      </c>
      <c r="D470" s="15">
        <f t="shared" ref="D470:D472" si="508">SUM(AF470:AJ470)</f>
        <v>0</v>
      </c>
      <c r="E470" s="16">
        <f>AA470</f>
        <v>0</v>
      </c>
      <c r="F470" s="17">
        <f>AB470</f>
        <v>0</v>
      </c>
      <c r="G470" s="18">
        <f>AA472</f>
        <v>0</v>
      </c>
      <c r="H470" s="18">
        <f>AB472</f>
        <v>0</v>
      </c>
      <c r="I470" s="18">
        <f>AB473</f>
        <v>0</v>
      </c>
      <c r="J470" s="18">
        <f>AA473</f>
        <v>6</v>
      </c>
      <c r="K470" s="18"/>
      <c r="L470" s="18"/>
      <c r="M470" s="18"/>
      <c r="N470" s="18"/>
      <c r="O470" s="20">
        <f t="shared" ref="O470:O472" si="509">E470+G470+I470-F470-H470-J470</f>
        <v>-6</v>
      </c>
      <c r="P470" s="21"/>
      <c r="Q470" s="22">
        <f>Y470+Y472+Z473</f>
        <v>2</v>
      </c>
      <c r="R470" s="17">
        <f>Z470+Z472+Y473</f>
        <v>36</v>
      </c>
      <c r="S470" s="23">
        <f t="shared" ref="S470:S472" si="510">Q470-R470</f>
        <v>-34</v>
      </c>
      <c r="T470" s="62" t="s">
        <v>114</v>
      </c>
      <c r="U470" s="25" t="str">
        <f>C470</f>
        <v>PELİTKÖY SPOR KULÜBÜ</v>
      </c>
      <c r="V470" s="26" t="str">
        <f>C471</f>
        <v>BYE</v>
      </c>
      <c r="W470" s="27">
        <f t="shared" ref="W470:W474" si="511">AC470</f>
        <v>0</v>
      </c>
      <c r="X470" s="19">
        <f t="shared" ref="X470:X474" si="512">AD470</f>
        <v>0</v>
      </c>
      <c r="Y470" s="148"/>
      <c r="AF470" s="147">
        <f t="shared" ref="AF470:AF472" si="513">IF(E470&gt;F470,1,0)</f>
        <v>0</v>
      </c>
      <c r="AG470" s="147">
        <f t="shared" ref="AG470:AG472" si="514">IF(G470&gt;H470,1,0)</f>
        <v>0</v>
      </c>
      <c r="AH470" s="147">
        <f t="shared" ref="AH470:AH472" si="515">IF(I470&gt;J470,1,0)</f>
        <v>0</v>
      </c>
      <c r="AI470" s="147">
        <f t="shared" ref="AI470:AI472" si="516">IF(K470&gt;L470,1,0)</f>
        <v>0</v>
      </c>
      <c r="AJ470" s="147">
        <f t="shared" ref="AJ470:AJ472" si="517">IF(M470&gt;N470,1,0)</f>
        <v>0</v>
      </c>
    </row>
    <row r="471" spans="1:36" ht="15" x14ac:dyDescent="0.2">
      <c r="A471" s="13" t="str">
        <f t="shared" si="507"/>
        <v>SAMSUN TENİS İHTİSAS KULÜBÜBYE</v>
      </c>
      <c r="B471" s="128">
        <v>3</v>
      </c>
      <c r="C471" s="14" t="s">
        <v>127</v>
      </c>
      <c r="D471" s="15">
        <f t="shared" si="508"/>
        <v>0</v>
      </c>
      <c r="E471" s="16">
        <f>AB470</f>
        <v>0</v>
      </c>
      <c r="F471" s="17">
        <f>AA470</f>
        <v>0</v>
      </c>
      <c r="G471" s="18">
        <f>AB471</f>
        <v>0</v>
      </c>
      <c r="H471" s="18">
        <f>AA471</f>
        <v>0</v>
      </c>
      <c r="I471" s="18">
        <f>AA474</f>
        <v>0</v>
      </c>
      <c r="J471" s="18">
        <f>AB474</f>
        <v>0</v>
      </c>
      <c r="K471" s="18"/>
      <c r="L471" s="18"/>
      <c r="M471" s="18"/>
      <c r="N471" s="18"/>
      <c r="O471" s="20">
        <f t="shared" si="509"/>
        <v>0</v>
      </c>
      <c r="P471" s="21"/>
      <c r="Q471" s="22">
        <f>Z470+Z471+Y474</f>
        <v>0</v>
      </c>
      <c r="R471" s="17">
        <f>Y470+Y471+Z474</f>
        <v>0</v>
      </c>
      <c r="S471" s="23">
        <f t="shared" si="510"/>
        <v>0</v>
      </c>
      <c r="T471" s="62" t="s">
        <v>118</v>
      </c>
      <c r="U471" s="25" t="str">
        <f>C469</f>
        <v>SAMSUN TENİS İHTİSAS KULÜBÜ</v>
      </c>
      <c r="V471" s="26" t="str">
        <f>C471</f>
        <v>BYE</v>
      </c>
      <c r="W471" s="27">
        <f t="shared" si="511"/>
        <v>0</v>
      </c>
      <c r="X471" s="19">
        <f t="shared" si="512"/>
        <v>0</v>
      </c>
      <c r="Y471" s="148"/>
      <c r="AF471" s="147">
        <f t="shared" si="513"/>
        <v>0</v>
      </c>
      <c r="AG471" s="147">
        <f t="shared" si="514"/>
        <v>0</v>
      </c>
      <c r="AH471" s="147">
        <f t="shared" si="515"/>
        <v>0</v>
      </c>
      <c r="AI471" s="147">
        <f t="shared" si="516"/>
        <v>0</v>
      </c>
      <c r="AJ471" s="147">
        <f t="shared" si="517"/>
        <v>0</v>
      </c>
    </row>
    <row r="472" spans="1:36" ht="15" x14ac:dyDescent="0.2">
      <c r="A472" s="13" t="str">
        <f t="shared" si="507"/>
        <v>PELİTKÖY SPOR KULÜBÜBYE</v>
      </c>
      <c r="B472" s="128">
        <v>4</v>
      </c>
      <c r="C472" s="14" t="s">
        <v>127</v>
      </c>
      <c r="D472" s="15">
        <f t="shared" si="508"/>
        <v>0</v>
      </c>
      <c r="E472" s="16">
        <f>AB469</f>
        <v>0</v>
      </c>
      <c r="F472" s="17">
        <f>AA469</f>
        <v>0</v>
      </c>
      <c r="G472" s="18">
        <f>AB472</f>
        <v>0</v>
      </c>
      <c r="H472" s="18">
        <f>AA472</f>
        <v>0</v>
      </c>
      <c r="I472" s="18">
        <f>AB474</f>
        <v>0</v>
      </c>
      <c r="J472" s="18">
        <f>AA474</f>
        <v>0</v>
      </c>
      <c r="K472" s="18"/>
      <c r="L472" s="18"/>
      <c r="M472" s="18"/>
      <c r="N472" s="18"/>
      <c r="O472" s="20">
        <f t="shared" si="509"/>
        <v>0</v>
      </c>
      <c r="P472" s="21"/>
      <c r="Q472" s="22">
        <f>Z469+Z472+Z474</f>
        <v>0</v>
      </c>
      <c r="R472" s="17">
        <f>Y469+Y472+Y474</f>
        <v>0</v>
      </c>
      <c r="S472" s="23">
        <f t="shared" si="510"/>
        <v>0</v>
      </c>
      <c r="T472" s="62" t="s">
        <v>126</v>
      </c>
      <c r="U472" s="25" t="str">
        <f>C470</f>
        <v>PELİTKÖY SPOR KULÜBÜ</v>
      </c>
      <c r="V472" s="26" t="str">
        <f>C472</f>
        <v>BYE</v>
      </c>
      <c r="W472" s="27">
        <f t="shared" si="511"/>
        <v>0</v>
      </c>
      <c r="X472" s="19">
        <f t="shared" si="512"/>
        <v>0</v>
      </c>
      <c r="Y472" s="148"/>
      <c r="AF472" s="147">
        <f t="shared" si="513"/>
        <v>0</v>
      </c>
      <c r="AG472" s="147">
        <f t="shared" si="514"/>
        <v>0</v>
      </c>
      <c r="AH472" s="147">
        <f t="shared" si="515"/>
        <v>0</v>
      </c>
      <c r="AI472" s="147">
        <f t="shared" si="516"/>
        <v>0</v>
      </c>
      <c r="AJ472" s="147">
        <f t="shared" si="517"/>
        <v>0</v>
      </c>
    </row>
    <row r="473" spans="1:36" ht="15" x14ac:dyDescent="0.2">
      <c r="A473" s="13" t="str">
        <f t="shared" si="507"/>
        <v>SAMSUN TENİS İHTİSAS KULÜBÜPELİTKÖY SPOR KULÜBÜ</v>
      </c>
      <c r="B473" s="128"/>
      <c r="C473" s="14"/>
      <c r="D473" s="15"/>
      <c r="E473" s="16"/>
      <c r="F473" s="17"/>
      <c r="G473" s="18"/>
      <c r="H473" s="18"/>
      <c r="I473" s="18"/>
      <c r="J473" s="18"/>
      <c r="K473" s="18"/>
      <c r="L473" s="18"/>
      <c r="M473" s="18"/>
      <c r="N473" s="18"/>
      <c r="O473" s="20"/>
      <c r="P473" s="31"/>
      <c r="Q473" s="22"/>
      <c r="R473" s="17"/>
      <c r="S473" s="23"/>
      <c r="T473" s="62" t="s">
        <v>121</v>
      </c>
      <c r="U473" s="25" t="str">
        <f>C469</f>
        <v>SAMSUN TENİS İHTİSAS KULÜBÜ</v>
      </c>
      <c r="V473" s="26" t="str">
        <f>C470</f>
        <v>PELİTKÖY SPOR KULÜBÜ</v>
      </c>
      <c r="W473" s="27">
        <f t="shared" si="511"/>
        <v>3</v>
      </c>
      <c r="X473" s="19">
        <f t="shared" si="512"/>
        <v>0</v>
      </c>
      <c r="Y473" s="148">
        <f>VLOOKUP(A473,'Kadın Bireysel'!$B$4:$T$3000,14,FALSE)</f>
        <v>36</v>
      </c>
      <c r="Z473" s="148">
        <f>VLOOKUP(A473,'Kadın Bireysel'!$B$4:$T$3000,15,FALSE)</f>
        <v>2</v>
      </c>
      <c r="AA473" s="148">
        <f>VLOOKUP(A473,'Kadın Bireysel'!$B$4:$T$3000,16,FALSE)</f>
        <v>6</v>
      </c>
      <c r="AB473" s="148">
        <f>VLOOKUP(A473,'Kadın Bireysel'!$B$4:$T$3000,17,FALSE)</f>
        <v>0</v>
      </c>
      <c r="AC473" s="148">
        <f>VLOOKUP(A473,'Kadın Bireysel'!$B$4:$T$3000,18,FALSE)</f>
        <v>3</v>
      </c>
      <c r="AD473" s="148">
        <f>VLOOKUP(A473,'Kadın Bireysel'!$B$4:$T$3000,19,FALSE)</f>
        <v>0</v>
      </c>
    </row>
    <row r="474" spans="1:36" ht="15.75" thickBot="1" x14ac:dyDescent="0.25">
      <c r="A474" s="13" t="str">
        <f t="shared" si="507"/>
        <v>BYEBYE</v>
      </c>
      <c r="B474" s="132"/>
      <c r="C474" s="63"/>
      <c r="D474" s="64"/>
      <c r="E474" s="65"/>
      <c r="F474" s="66"/>
      <c r="G474" s="67"/>
      <c r="H474" s="67"/>
      <c r="I474" s="67"/>
      <c r="J474" s="67"/>
      <c r="K474" s="67"/>
      <c r="L474" s="67"/>
      <c r="M474" s="67"/>
      <c r="N474" s="67"/>
      <c r="O474" s="68"/>
      <c r="P474" s="69"/>
      <c r="Q474" s="70"/>
      <c r="R474" s="66"/>
      <c r="S474" s="71"/>
      <c r="T474" s="72" t="s">
        <v>111</v>
      </c>
      <c r="U474" s="73" t="str">
        <f>C471</f>
        <v>BYE</v>
      </c>
      <c r="V474" s="74" t="str">
        <f>C472</f>
        <v>BYE</v>
      </c>
      <c r="W474" s="58">
        <f t="shared" si="511"/>
        <v>0</v>
      </c>
      <c r="X474" s="59">
        <f t="shared" si="512"/>
        <v>0</v>
      </c>
      <c r="Y474" s="148"/>
    </row>
    <row r="475" spans="1:36" ht="15" thickBot="1" x14ac:dyDescent="0.25"/>
    <row r="476" spans="1:36" ht="57" customHeight="1" thickTop="1" x14ac:dyDescent="0.2">
      <c r="B476" s="76" t="s">
        <v>73</v>
      </c>
      <c r="C476" s="6" t="s">
        <v>84</v>
      </c>
      <c r="D476" s="7" t="s">
        <v>98</v>
      </c>
      <c r="E476" s="8" t="s">
        <v>99</v>
      </c>
      <c r="F476" s="9" t="s">
        <v>100</v>
      </c>
      <c r="G476" s="8" t="s">
        <v>99</v>
      </c>
      <c r="H476" s="9" t="s">
        <v>100</v>
      </c>
      <c r="I476" s="8" t="s">
        <v>99</v>
      </c>
      <c r="J476" s="9" t="s">
        <v>100</v>
      </c>
      <c r="K476" s="8" t="s">
        <v>99</v>
      </c>
      <c r="L476" s="9" t="s">
        <v>100</v>
      </c>
      <c r="M476" s="8" t="s">
        <v>99</v>
      </c>
      <c r="N476" s="9" t="s">
        <v>100</v>
      </c>
      <c r="O476" s="61" t="s">
        <v>101</v>
      </c>
      <c r="P476" s="10" t="s">
        <v>102</v>
      </c>
      <c r="Q476" s="8" t="s">
        <v>103</v>
      </c>
      <c r="R476" s="9" t="s">
        <v>104</v>
      </c>
      <c r="S476" s="11" t="s">
        <v>105</v>
      </c>
      <c r="T476" s="12" t="s">
        <v>106</v>
      </c>
      <c r="U476" s="398" t="s">
        <v>107</v>
      </c>
      <c r="V476" s="399"/>
      <c r="W476" s="400" t="s">
        <v>108</v>
      </c>
      <c r="X476" s="401"/>
      <c r="Y476" s="144" t="s">
        <v>124</v>
      </c>
      <c r="Z476" s="145" t="s">
        <v>124</v>
      </c>
      <c r="AA476" s="145" t="s">
        <v>125</v>
      </c>
      <c r="AB476" s="145" t="s">
        <v>125</v>
      </c>
    </row>
    <row r="477" spans="1:36" ht="12.75" customHeight="1" x14ac:dyDescent="0.2">
      <c r="A477" s="13" t="str">
        <f t="shared" ref="A477:A482" si="518">U477&amp;V477</f>
        <v>TRABZON BÜYÜKŞEHİR B.S.KKARADENİZ TENİS KULÜBÜ</v>
      </c>
      <c r="B477" s="128">
        <v>1</v>
      </c>
      <c r="C477" s="14" t="s">
        <v>199</v>
      </c>
      <c r="D477" s="15">
        <f>SUM(AF477:AJ477)</f>
        <v>2</v>
      </c>
      <c r="E477" s="16">
        <f>AA477</f>
        <v>6</v>
      </c>
      <c r="F477" s="17">
        <f>AB477</f>
        <v>0</v>
      </c>
      <c r="G477" s="18">
        <f>AA479</f>
        <v>6</v>
      </c>
      <c r="H477" s="18">
        <f>AB479</f>
        <v>0</v>
      </c>
      <c r="I477" s="18">
        <f>AA481</f>
        <v>3</v>
      </c>
      <c r="J477" s="18">
        <f>AB481</f>
        <v>4</v>
      </c>
      <c r="K477" s="18"/>
      <c r="L477" s="18"/>
      <c r="M477" s="18"/>
      <c r="N477" s="18"/>
      <c r="O477" s="20">
        <f>E477+G477+I477-F477-H477-J477</f>
        <v>11</v>
      </c>
      <c r="P477" s="21"/>
      <c r="Q477" s="22">
        <f>Y477+Y479+Y481</f>
        <v>100</v>
      </c>
      <c r="R477" s="17">
        <f>Z477+Z479+Z481</f>
        <v>54</v>
      </c>
      <c r="S477" s="23">
        <f>Q477-R477</f>
        <v>46</v>
      </c>
      <c r="T477" s="62" t="s">
        <v>115</v>
      </c>
      <c r="U477" s="25" t="str">
        <f>C477</f>
        <v>TRABZON BÜYÜKŞEHİR B.S.K</v>
      </c>
      <c r="V477" s="26" t="str">
        <f>C480</f>
        <v>KARADENİZ TENİS KULÜBÜ</v>
      </c>
      <c r="W477" s="27">
        <f>AC477</f>
        <v>3</v>
      </c>
      <c r="X477" s="19">
        <f>AD477</f>
        <v>0</v>
      </c>
      <c r="Y477" s="148">
        <f>VLOOKUP(A477,'Erkek Bireysel'!$B$4:$T$3001,14,FALSE)</f>
        <v>37</v>
      </c>
      <c r="Z477" s="148">
        <f>VLOOKUP(A477,'Erkek Bireysel'!$B$4:$T$3001,15,FALSE)</f>
        <v>12</v>
      </c>
      <c r="AA477" s="148">
        <f>VLOOKUP(A477,'Erkek Bireysel'!$B$4:$T$3001,16,FALSE)</f>
        <v>6</v>
      </c>
      <c r="AB477" s="148">
        <f>VLOOKUP(A477,'Erkek Bireysel'!$B$4:$T$3001,17,FALSE)</f>
        <v>0</v>
      </c>
      <c r="AC477" s="148">
        <f>VLOOKUP(A477,'Erkek Bireysel'!$B$4:$T$3001,18,FALSE)</f>
        <v>3</v>
      </c>
      <c r="AD477" s="148">
        <f>VLOOKUP(A477,'Erkek Bireysel'!$B$4:$T$3001,19,FALSE)</f>
        <v>0</v>
      </c>
      <c r="AF477" s="147">
        <f>IF(E477&gt;F477,1,0)</f>
        <v>1</v>
      </c>
      <c r="AG477" s="147">
        <f>IF(G477&gt;H477,1,0)</f>
        <v>1</v>
      </c>
      <c r="AH477" s="147">
        <f>IF(I477&gt;J477,1,0)</f>
        <v>0</v>
      </c>
      <c r="AI477" s="147">
        <f>IF(K477&gt;L477,1,0)</f>
        <v>0</v>
      </c>
      <c r="AJ477" s="147">
        <f>IF(M477&gt;N477,1,0)</f>
        <v>0</v>
      </c>
    </row>
    <row r="478" spans="1:36" ht="15" x14ac:dyDescent="0.2">
      <c r="A478" s="13" t="str">
        <f t="shared" si="518"/>
        <v>BEŞİKDÜZÜ YELKEN SPOR K.PROFESYONEL TENİS .61 SPOR K.</v>
      </c>
      <c r="B478" s="128">
        <v>2</v>
      </c>
      <c r="C478" s="14" t="s">
        <v>198</v>
      </c>
      <c r="D478" s="15">
        <f t="shared" ref="D478:D480" si="519">SUM(AF478:AJ478)</f>
        <v>3</v>
      </c>
      <c r="E478" s="16">
        <f>AA478</f>
        <v>6</v>
      </c>
      <c r="F478" s="17">
        <f>AB478</f>
        <v>0</v>
      </c>
      <c r="G478" s="18">
        <f>AA480</f>
        <v>7</v>
      </c>
      <c r="H478" s="18">
        <f>AB480</f>
        <v>0</v>
      </c>
      <c r="I478" s="18">
        <f>AB481</f>
        <v>4</v>
      </c>
      <c r="J478" s="18">
        <f>AA481</f>
        <v>3</v>
      </c>
      <c r="K478" s="18"/>
      <c r="L478" s="18"/>
      <c r="M478" s="18"/>
      <c r="N478" s="18"/>
      <c r="O478" s="20">
        <f t="shared" ref="O478:O480" si="520">E478+G478+I478-F478-H478-J478</f>
        <v>14</v>
      </c>
      <c r="P478" s="21"/>
      <c r="Q478" s="22">
        <f>Y478+Y480+Z481</f>
        <v>120</v>
      </c>
      <c r="R478" s="17">
        <f>Z478+Z480+Y481</f>
        <v>47</v>
      </c>
      <c r="S478" s="23">
        <f t="shared" ref="S478:S480" si="521">Q478-R478</f>
        <v>73</v>
      </c>
      <c r="T478" s="62" t="s">
        <v>114</v>
      </c>
      <c r="U478" s="25" t="str">
        <f>C478</f>
        <v>BEŞİKDÜZÜ YELKEN SPOR K.</v>
      </c>
      <c r="V478" s="26" t="str">
        <f>C479</f>
        <v>PROFESYONEL TENİS .61 SPOR K.</v>
      </c>
      <c r="W478" s="27">
        <f t="shared" ref="W478:W482" si="522">AC478</f>
        <v>3</v>
      </c>
      <c r="X478" s="19">
        <f t="shared" ref="X478:X482" si="523">AD478</f>
        <v>0</v>
      </c>
      <c r="Y478" s="148">
        <f>VLOOKUP(A478,'Erkek Bireysel'!$B$4:$T$3001,14,FALSE)</f>
        <v>36</v>
      </c>
      <c r="Z478" s="148">
        <f>VLOOKUP(A478,'Erkek Bireysel'!$B$4:$T$3001,15,FALSE)</f>
        <v>2</v>
      </c>
      <c r="AA478" s="148">
        <f>VLOOKUP(A478,'Erkek Bireysel'!$B$4:$T$3001,16,FALSE)</f>
        <v>6</v>
      </c>
      <c r="AB478" s="148">
        <f>VLOOKUP(A478,'Erkek Bireysel'!$B$4:$T$3001,17,FALSE)</f>
        <v>0</v>
      </c>
      <c r="AC478" s="148">
        <f>VLOOKUP(A478,'Erkek Bireysel'!$B$4:$T$3001,18,FALSE)</f>
        <v>3</v>
      </c>
      <c r="AD478" s="148">
        <f>VLOOKUP(A478,'Erkek Bireysel'!$B$4:$T$3001,19,FALSE)</f>
        <v>0</v>
      </c>
      <c r="AF478" s="147">
        <f t="shared" ref="AF478:AF480" si="524">IF(E478&gt;F478,1,0)</f>
        <v>1</v>
      </c>
      <c r="AG478" s="147">
        <f t="shared" ref="AG478:AG480" si="525">IF(G478&gt;H478,1,0)</f>
        <v>1</v>
      </c>
      <c r="AH478" s="147">
        <f t="shared" ref="AH478:AH480" si="526">IF(I478&gt;J478,1,0)</f>
        <v>1</v>
      </c>
      <c r="AI478" s="147">
        <f t="shared" ref="AI478:AI480" si="527">IF(K478&gt;L478,1,0)</f>
        <v>0</v>
      </c>
      <c r="AJ478" s="147">
        <f t="shared" ref="AJ478:AJ480" si="528">IF(M478&gt;N478,1,0)</f>
        <v>0</v>
      </c>
    </row>
    <row r="479" spans="1:36" ht="15" x14ac:dyDescent="0.2">
      <c r="A479" s="13" t="str">
        <f t="shared" si="518"/>
        <v>TRABZON BÜYÜKŞEHİR B.S.KPROFESYONEL TENİS .61 SPOR K.</v>
      </c>
      <c r="B479" s="128">
        <v>3</v>
      </c>
      <c r="C479" s="14" t="s">
        <v>230</v>
      </c>
      <c r="D479" s="15">
        <f t="shared" si="519"/>
        <v>0</v>
      </c>
      <c r="E479" s="16">
        <f>AB478</f>
        <v>0</v>
      </c>
      <c r="F479" s="17">
        <f>AA478</f>
        <v>6</v>
      </c>
      <c r="G479" s="18">
        <f>AB479</f>
        <v>0</v>
      </c>
      <c r="H479" s="18">
        <f>AA479</f>
        <v>6</v>
      </c>
      <c r="I479" s="18">
        <f>AA482</f>
        <v>2</v>
      </c>
      <c r="J479" s="18">
        <f>AB482</f>
        <v>4</v>
      </c>
      <c r="K479" s="18"/>
      <c r="L479" s="18"/>
      <c r="M479" s="18"/>
      <c r="N479" s="18"/>
      <c r="O479" s="20">
        <f t="shared" si="520"/>
        <v>-14</v>
      </c>
      <c r="P479" s="21"/>
      <c r="Q479" s="22">
        <f>Z478+Z479+Y482</f>
        <v>21</v>
      </c>
      <c r="R479" s="17">
        <f>Y478+Y479+Z482</f>
        <v>105</v>
      </c>
      <c r="S479" s="23">
        <f t="shared" si="521"/>
        <v>-84</v>
      </c>
      <c r="T479" s="62" t="s">
        <v>118</v>
      </c>
      <c r="U479" s="25" t="str">
        <f>C477</f>
        <v>TRABZON BÜYÜKŞEHİR B.S.K</v>
      </c>
      <c r="V479" s="26" t="str">
        <f>C479</f>
        <v>PROFESYONEL TENİS .61 SPOR K.</v>
      </c>
      <c r="W479" s="27">
        <f t="shared" si="522"/>
        <v>3</v>
      </c>
      <c r="X479" s="19">
        <f t="shared" si="523"/>
        <v>0</v>
      </c>
      <c r="Y479" s="148">
        <f>VLOOKUP(A479,'Erkek Bireysel'!$B$4:$T$3001,14,FALSE)</f>
        <v>36</v>
      </c>
      <c r="Z479" s="148">
        <f>VLOOKUP(A479,'Erkek Bireysel'!$B$4:$T$3001,15,FALSE)</f>
        <v>6</v>
      </c>
      <c r="AA479" s="148">
        <f>VLOOKUP(A479,'Erkek Bireysel'!$B$4:$T$3001,16,FALSE)</f>
        <v>6</v>
      </c>
      <c r="AB479" s="148">
        <f>VLOOKUP(A479,'Erkek Bireysel'!$B$4:$T$3001,17,FALSE)</f>
        <v>0</v>
      </c>
      <c r="AC479" s="148">
        <f>VLOOKUP(A479,'Erkek Bireysel'!$B$4:$T$3001,18,FALSE)</f>
        <v>3</v>
      </c>
      <c r="AD479" s="148">
        <f>VLOOKUP(A479,'Erkek Bireysel'!$B$4:$T$3001,19,FALSE)</f>
        <v>0</v>
      </c>
      <c r="AF479" s="147">
        <f t="shared" si="524"/>
        <v>0</v>
      </c>
      <c r="AG479" s="147">
        <f t="shared" si="525"/>
        <v>0</v>
      </c>
      <c r="AH479" s="147">
        <f t="shared" si="526"/>
        <v>0</v>
      </c>
      <c r="AI479" s="147">
        <f t="shared" si="527"/>
        <v>0</v>
      </c>
      <c r="AJ479" s="147">
        <f t="shared" si="528"/>
        <v>0</v>
      </c>
    </row>
    <row r="480" spans="1:36" ht="15" x14ac:dyDescent="0.2">
      <c r="A480" s="13" t="str">
        <f t="shared" si="518"/>
        <v>BEŞİKDÜZÜ YELKEN SPOR K.KARADENİZ TENİS KULÜBÜ</v>
      </c>
      <c r="B480" s="128">
        <v>4</v>
      </c>
      <c r="C480" s="14" t="s">
        <v>31</v>
      </c>
      <c r="D480" s="15">
        <f t="shared" si="519"/>
        <v>1</v>
      </c>
      <c r="E480" s="16">
        <f>AB477</f>
        <v>0</v>
      </c>
      <c r="F480" s="17">
        <f>AA477</f>
        <v>6</v>
      </c>
      <c r="G480" s="18">
        <f>AB480</f>
        <v>0</v>
      </c>
      <c r="H480" s="18">
        <f>AA480</f>
        <v>7</v>
      </c>
      <c r="I480" s="18">
        <f>AB482</f>
        <v>4</v>
      </c>
      <c r="J480" s="18">
        <f>AA482</f>
        <v>2</v>
      </c>
      <c r="K480" s="18"/>
      <c r="L480" s="18"/>
      <c r="M480" s="18"/>
      <c r="N480" s="18"/>
      <c r="O480" s="20">
        <f t="shared" si="520"/>
        <v>-11</v>
      </c>
      <c r="P480" s="21"/>
      <c r="Q480" s="22">
        <f>Z477+Z480+Z482</f>
        <v>63</v>
      </c>
      <c r="R480" s="17">
        <f>Y477+Y480+Y482</f>
        <v>98</v>
      </c>
      <c r="S480" s="23">
        <f t="shared" si="521"/>
        <v>-35</v>
      </c>
      <c r="T480" s="62" t="s">
        <v>126</v>
      </c>
      <c r="U480" s="25" t="str">
        <f>C478</f>
        <v>BEŞİKDÜZÜ YELKEN SPOR K.</v>
      </c>
      <c r="V480" s="26" t="str">
        <f>C480</f>
        <v>KARADENİZ TENİS KULÜBÜ</v>
      </c>
      <c r="W480" s="27">
        <f t="shared" si="522"/>
        <v>3</v>
      </c>
      <c r="X480" s="19">
        <f t="shared" si="523"/>
        <v>0</v>
      </c>
      <c r="Y480" s="148">
        <f>VLOOKUP(A480,'Erkek Bireysel'!$B$4:$T$3001,14,FALSE)</f>
        <v>48</v>
      </c>
      <c r="Z480" s="148">
        <f>VLOOKUP(A480,'Erkek Bireysel'!$B$4:$T$3001,15,FALSE)</f>
        <v>18</v>
      </c>
      <c r="AA480" s="148">
        <f>VLOOKUP(A480,'Erkek Bireysel'!$B$4:$T$3001,16,FALSE)</f>
        <v>7</v>
      </c>
      <c r="AB480" s="148">
        <f>VLOOKUP(A480,'Erkek Bireysel'!$B$4:$T$3001,17,FALSE)</f>
        <v>0</v>
      </c>
      <c r="AC480" s="148">
        <f>VLOOKUP(A480,'Erkek Bireysel'!$B$4:$T$3001,18,FALSE)</f>
        <v>3</v>
      </c>
      <c r="AD480" s="148">
        <f>VLOOKUP(A480,'Erkek Bireysel'!$B$4:$T$3001,19,FALSE)</f>
        <v>0</v>
      </c>
      <c r="AF480" s="147">
        <f t="shared" si="524"/>
        <v>0</v>
      </c>
      <c r="AG480" s="147">
        <f t="shared" si="525"/>
        <v>0</v>
      </c>
      <c r="AH480" s="147">
        <f t="shared" si="526"/>
        <v>1</v>
      </c>
      <c r="AI480" s="147">
        <f t="shared" si="527"/>
        <v>0</v>
      </c>
      <c r="AJ480" s="147">
        <f t="shared" si="528"/>
        <v>0</v>
      </c>
    </row>
    <row r="481" spans="1:36" ht="15" x14ac:dyDescent="0.2">
      <c r="A481" s="13" t="str">
        <f t="shared" si="518"/>
        <v>TRABZON BÜYÜKŞEHİR B.S.KBEŞİKDÜZÜ YELKEN SPOR K.</v>
      </c>
      <c r="B481" s="128"/>
      <c r="C481" s="14"/>
      <c r="D481" s="15"/>
      <c r="E481" s="16"/>
      <c r="F481" s="17"/>
      <c r="G481" s="18"/>
      <c r="H481" s="18"/>
      <c r="I481" s="18"/>
      <c r="J481" s="18"/>
      <c r="K481" s="18"/>
      <c r="L481" s="18"/>
      <c r="M481" s="18"/>
      <c r="N481" s="18"/>
      <c r="O481" s="20"/>
      <c r="P481" s="31"/>
      <c r="Q481" s="22"/>
      <c r="R481" s="17"/>
      <c r="S481" s="23"/>
      <c r="T481" s="62" t="s">
        <v>121</v>
      </c>
      <c r="U481" s="25" t="str">
        <f>C477</f>
        <v>TRABZON BÜYÜKŞEHİR B.S.K</v>
      </c>
      <c r="V481" s="26" t="str">
        <f>C478</f>
        <v>BEŞİKDÜZÜ YELKEN SPOR K.</v>
      </c>
      <c r="W481" s="27">
        <f t="shared" si="522"/>
        <v>1</v>
      </c>
      <c r="X481" s="19">
        <f t="shared" si="523"/>
        <v>2</v>
      </c>
      <c r="Y481" s="148">
        <f>VLOOKUP(A481,'Erkek Bireysel'!$B$4:$T$3001,14,FALSE)</f>
        <v>27</v>
      </c>
      <c r="Z481" s="148">
        <f>VLOOKUP(A481,'Erkek Bireysel'!$B$4:$T$3001,15,FALSE)</f>
        <v>36</v>
      </c>
      <c r="AA481" s="148">
        <f>VLOOKUP(A481,'Erkek Bireysel'!$B$4:$T$3001,16,FALSE)</f>
        <v>3</v>
      </c>
      <c r="AB481" s="148">
        <f>VLOOKUP(A481,'Erkek Bireysel'!$B$4:$T$3001,17,FALSE)</f>
        <v>4</v>
      </c>
      <c r="AC481" s="148">
        <f>VLOOKUP(A481,'Erkek Bireysel'!$B$4:$T$3001,18,FALSE)</f>
        <v>1</v>
      </c>
      <c r="AD481" s="148">
        <f>VLOOKUP(A481,'Erkek Bireysel'!$B$4:$T$3001,19,FALSE)</f>
        <v>2</v>
      </c>
    </row>
    <row r="482" spans="1:36" ht="15.75" thickBot="1" x14ac:dyDescent="0.25">
      <c r="A482" s="13" t="str">
        <f t="shared" si="518"/>
        <v>PROFESYONEL TENİS .61 SPOR K.KARADENİZ TENİS KULÜBÜ</v>
      </c>
      <c r="B482" s="132"/>
      <c r="C482" s="63"/>
      <c r="D482" s="64"/>
      <c r="E482" s="65"/>
      <c r="F482" s="66"/>
      <c r="G482" s="67"/>
      <c r="H482" s="67"/>
      <c r="I482" s="67"/>
      <c r="J482" s="67"/>
      <c r="K482" s="67"/>
      <c r="L482" s="67"/>
      <c r="M482" s="67"/>
      <c r="N482" s="67"/>
      <c r="O482" s="68"/>
      <c r="P482" s="69"/>
      <c r="Q482" s="70"/>
      <c r="R482" s="66"/>
      <c r="S482" s="71"/>
      <c r="T482" s="72" t="s">
        <v>111</v>
      </c>
      <c r="U482" s="73" t="str">
        <f>C479</f>
        <v>PROFESYONEL TENİS .61 SPOR K.</v>
      </c>
      <c r="V482" s="74" t="str">
        <f>C480</f>
        <v>KARADENİZ TENİS KULÜBÜ</v>
      </c>
      <c r="W482" s="58">
        <f t="shared" si="522"/>
        <v>1</v>
      </c>
      <c r="X482" s="59">
        <f t="shared" si="523"/>
        <v>2</v>
      </c>
      <c r="Y482" s="148">
        <f>VLOOKUP(A482,'Erkek Bireysel'!$B$4:$T$3001,14,FALSE)</f>
        <v>13</v>
      </c>
      <c r="Z482" s="148">
        <f>VLOOKUP(A482,'Erkek Bireysel'!$B$4:$T$3001,15,FALSE)</f>
        <v>33</v>
      </c>
      <c r="AA482" s="148">
        <f>VLOOKUP(A482,'Erkek Bireysel'!$B$4:$T$3001,16,FALSE)</f>
        <v>2</v>
      </c>
      <c r="AB482" s="148">
        <f>VLOOKUP(A482,'Erkek Bireysel'!$B$4:$T$3001,17,FALSE)</f>
        <v>4</v>
      </c>
      <c r="AC482" s="148">
        <f>VLOOKUP(A482,'Erkek Bireysel'!$B$4:$T$3001,18,FALSE)</f>
        <v>1</v>
      </c>
      <c r="AD482" s="148">
        <f>VLOOKUP(A482,'Erkek Bireysel'!$B$4:$T$3001,19,FALSE)</f>
        <v>2</v>
      </c>
    </row>
    <row r="483" spans="1:36" ht="15" thickBot="1" x14ac:dyDescent="0.25"/>
    <row r="484" spans="1:36" ht="57" customHeight="1" thickTop="1" x14ac:dyDescent="0.2">
      <c r="B484" s="76" t="s">
        <v>73</v>
      </c>
      <c r="C484" s="6" t="s">
        <v>85</v>
      </c>
      <c r="D484" s="7" t="s">
        <v>98</v>
      </c>
      <c r="E484" s="8" t="s">
        <v>99</v>
      </c>
      <c r="F484" s="9" t="s">
        <v>100</v>
      </c>
      <c r="G484" s="8" t="s">
        <v>99</v>
      </c>
      <c r="H484" s="9" t="s">
        <v>100</v>
      </c>
      <c r="I484" s="8" t="s">
        <v>99</v>
      </c>
      <c r="J484" s="9" t="s">
        <v>100</v>
      </c>
      <c r="K484" s="8" t="s">
        <v>99</v>
      </c>
      <c r="L484" s="9" t="s">
        <v>100</v>
      </c>
      <c r="M484" s="8" t="s">
        <v>99</v>
      </c>
      <c r="N484" s="9" t="s">
        <v>100</v>
      </c>
      <c r="O484" s="61" t="s">
        <v>101</v>
      </c>
      <c r="P484" s="10" t="s">
        <v>102</v>
      </c>
      <c r="Q484" s="8" t="s">
        <v>103</v>
      </c>
      <c r="R484" s="9" t="s">
        <v>104</v>
      </c>
      <c r="S484" s="11" t="s">
        <v>105</v>
      </c>
      <c r="T484" s="12" t="s">
        <v>106</v>
      </c>
      <c r="U484" s="398" t="s">
        <v>107</v>
      </c>
      <c r="V484" s="399"/>
      <c r="W484" s="400" t="s">
        <v>108</v>
      </c>
      <c r="X484" s="401"/>
      <c r="Y484" s="144" t="s">
        <v>124</v>
      </c>
      <c r="Z484" s="145" t="s">
        <v>124</v>
      </c>
      <c r="AA484" s="145" t="s">
        <v>125</v>
      </c>
      <c r="AB484" s="145" t="s">
        <v>125</v>
      </c>
    </row>
    <row r="485" spans="1:36" ht="12.75" customHeight="1" x14ac:dyDescent="0.2">
      <c r="A485" s="13" t="str">
        <f t="shared" ref="A485:A490" si="529">U485&amp;V485</f>
        <v>KARADENİZ TENİS KULÜBÜBYE</v>
      </c>
      <c r="B485" s="128">
        <v>1</v>
      </c>
      <c r="C485" s="14" t="s">
        <v>31</v>
      </c>
      <c r="D485" s="15">
        <f>SUM(AF485:AJ485)</f>
        <v>2</v>
      </c>
      <c r="E485" s="16">
        <f>AA485</f>
        <v>0</v>
      </c>
      <c r="F485" s="17">
        <f>AB485</f>
        <v>0</v>
      </c>
      <c r="G485" s="18">
        <f>AA487</f>
        <v>6</v>
      </c>
      <c r="H485" s="18">
        <f>AB487</f>
        <v>0</v>
      </c>
      <c r="I485" s="18">
        <f>AA489</f>
        <v>6</v>
      </c>
      <c r="J485" s="18">
        <f>AB489</f>
        <v>0</v>
      </c>
      <c r="K485" s="18"/>
      <c r="L485" s="18"/>
      <c r="M485" s="18"/>
      <c r="N485" s="18"/>
      <c r="O485" s="20">
        <f>E485+G485+I485-F485-H485-J485</f>
        <v>12</v>
      </c>
      <c r="P485" s="21"/>
      <c r="Q485" s="22">
        <f>Y485+Y487+Y489</f>
        <v>72</v>
      </c>
      <c r="R485" s="17">
        <f>Z485+Z487+Z489</f>
        <v>0</v>
      </c>
      <c r="S485" s="23">
        <f>Q485-R485</f>
        <v>72</v>
      </c>
      <c r="T485" s="62" t="s">
        <v>115</v>
      </c>
      <c r="U485" s="25" t="str">
        <f>C485</f>
        <v>KARADENİZ TENİS KULÜBÜ</v>
      </c>
      <c r="V485" s="26" t="str">
        <f>C488</f>
        <v>BYE</v>
      </c>
      <c r="W485" s="27">
        <f>AC485</f>
        <v>0</v>
      </c>
      <c r="X485" s="19">
        <f>AD485</f>
        <v>0</v>
      </c>
      <c r="Y485" s="148"/>
      <c r="AF485" s="147">
        <f>IF(E485&gt;F485,1,0)</f>
        <v>0</v>
      </c>
      <c r="AG485" s="147">
        <f>IF(G485&gt;H485,1,0)</f>
        <v>1</v>
      </c>
      <c r="AH485" s="147">
        <f>IF(I485&gt;J485,1,0)</f>
        <v>1</v>
      </c>
      <c r="AI485" s="147">
        <f>IF(K485&gt;L485,1,0)</f>
        <v>0</v>
      </c>
      <c r="AJ485" s="147">
        <f>IF(M485&gt;N485,1,0)</f>
        <v>0</v>
      </c>
    </row>
    <row r="486" spans="1:36" ht="15" x14ac:dyDescent="0.2">
      <c r="A486" s="13" t="str">
        <f t="shared" si="529"/>
        <v>PROFESYONEL TENİS .61 SPOR K.TRABZON BÜYÜKŞEHİR B.S.K</v>
      </c>
      <c r="B486" s="128">
        <v>2</v>
      </c>
      <c r="C486" s="14" t="s">
        <v>230</v>
      </c>
      <c r="D486" s="15">
        <f t="shared" ref="D486:D488" si="530">SUM(AF486:AJ486)</f>
        <v>0</v>
      </c>
      <c r="E486" s="16">
        <f>AA486</f>
        <v>0</v>
      </c>
      <c r="F486" s="17">
        <f>AB486</f>
        <v>6</v>
      </c>
      <c r="G486" s="18">
        <f>AA488</f>
        <v>0</v>
      </c>
      <c r="H486" s="18">
        <f>AB488</f>
        <v>0</v>
      </c>
      <c r="I486" s="18">
        <f>AB489</f>
        <v>0</v>
      </c>
      <c r="J486" s="18">
        <f>AA489</f>
        <v>6</v>
      </c>
      <c r="K486" s="18"/>
      <c r="L486" s="18"/>
      <c r="M486" s="18"/>
      <c r="N486" s="18"/>
      <c r="O486" s="20">
        <f t="shared" ref="O486:O488" si="531">E486+G486+I486-F486-H486-J486</f>
        <v>-12</v>
      </c>
      <c r="P486" s="21"/>
      <c r="Q486" s="22">
        <f>Y486+Y488+Z489</f>
        <v>0</v>
      </c>
      <c r="R486" s="17">
        <f>Z486+Z488+Y489</f>
        <v>72</v>
      </c>
      <c r="S486" s="23">
        <f t="shared" ref="S486:S488" si="532">Q486-R486</f>
        <v>-72</v>
      </c>
      <c r="T486" s="62" t="s">
        <v>114</v>
      </c>
      <c r="U486" s="25" t="str">
        <f>C486</f>
        <v>PROFESYONEL TENİS .61 SPOR K.</v>
      </c>
      <c r="V486" s="26" t="str">
        <f>C487</f>
        <v>TRABZON BÜYÜKŞEHİR B.S.K</v>
      </c>
      <c r="W486" s="27">
        <f t="shared" ref="W486:W490" si="533">AC486</f>
        <v>0</v>
      </c>
      <c r="X486" s="19">
        <f t="shared" ref="X486:X490" si="534">AD486</f>
        <v>3</v>
      </c>
      <c r="Y486" s="148">
        <f>VLOOKUP(A486,'Kadın Bireysel'!$B$4:$T$3000,14,FALSE)</f>
        <v>0</v>
      </c>
      <c r="Z486" s="148">
        <f>VLOOKUP(A486,'Kadın Bireysel'!$B$4:$T$3000,15,FALSE)</f>
        <v>36</v>
      </c>
      <c r="AA486" s="148">
        <f>VLOOKUP(A486,'Kadın Bireysel'!$B$4:$T$3000,16,FALSE)</f>
        <v>0</v>
      </c>
      <c r="AB486" s="148">
        <f>VLOOKUP(A486,'Kadın Bireysel'!$B$4:$T$3000,17,FALSE)</f>
        <v>6</v>
      </c>
      <c r="AC486" s="148">
        <f>VLOOKUP(A486,'Kadın Bireysel'!$B$4:$T$3000,18,FALSE)</f>
        <v>0</v>
      </c>
      <c r="AD486" s="148">
        <f>VLOOKUP(A486,'Kadın Bireysel'!$B$4:$T$3000,19,FALSE)</f>
        <v>3</v>
      </c>
      <c r="AF486" s="147">
        <f t="shared" ref="AF486:AF488" si="535">IF(E486&gt;F486,1,0)</f>
        <v>0</v>
      </c>
      <c r="AG486" s="147">
        <f t="shared" ref="AG486:AG488" si="536">IF(G486&gt;H486,1,0)</f>
        <v>0</v>
      </c>
      <c r="AH486" s="147">
        <f t="shared" ref="AH486:AH488" si="537">IF(I486&gt;J486,1,0)</f>
        <v>0</v>
      </c>
      <c r="AI486" s="147">
        <f t="shared" ref="AI486:AI488" si="538">IF(K486&gt;L486,1,0)</f>
        <v>0</v>
      </c>
      <c r="AJ486" s="147">
        <f t="shared" ref="AJ486:AJ488" si="539">IF(M486&gt;N486,1,0)</f>
        <v>0</v>
      </c>
    </row>
    <row r="487" spans="1:36" ht="15" x14ac:dyDescent="0.2">
      <c r="A487" s="13" t="str">
        <f t="shared" si="529"/>
        <v>KARADENİZ TENİS KULÜBÜTRABZON BÜYÜKŞEHİR B.S.K</v>
      </c>
      <c r="B487" s="128">
        <v>3</v>
      </c>
      <c r="C487" s="14" t="s">
        <v>199</v>
      </c>
      <c r="D487" s="15">
        <f t="shared" si="530"/>
        <v>1</v>
      </c>
      <c r="E487" s="16">
        <f>AB486</f>
        <v>6</v>
      </c>
      <c r="F487" s="17">
        <f>AA486</f>
        <v>0</v>
      </c>
      <c r="G487" s="18">
        <f>AB487</f>
        <v>0</v>
      </c>
      <c r="H487" s="18">
        <f>AA487</f>
        <v>6</v>
      </c>
      <c r="I487" s="18">
        <f>AA490</f>
        <v>0</v>
      </c>
      <c r="J487" s="18">
        <f>AB490</f>
        <v>0</v>
      </c>
      <c r="K487" s="18"/>
      <c r="L487" s="18"/>
      <c r="M487" s="18"/>
      <c r="N487" s="18"/>
      <c r="O487" s="20">
        <f t="shared" si="531"/>
        <v>0</v>
      </c>
      <c r="P487" s="21"/>
      <c r="Q487" s="22">
        <f>Z486+Z487+Y490</f>
        <v>36</v>
      </c>
      <c r="R487" s="17">
        <f>Y486+Y487+Z490</f>
        <v>36</v>
      </c>
      <c r="S487" s="23">
        <f t="shared" si="532"/>
        <v>0</v>
      </c>
      <c r="T487" s="62" t="s">
        <v>118</v>
      </c>
      <c r="U487" s="25" t="str">
        <f>C485</f>
        <v>KARADENİZ TENİS KULÜBÜ</v>
      </c>
      <c r="V487" s="26" t="str">
        <f>C487</f>
        <v>TRABZON BÜYÜKŞEHİR B.S.K</v>
      </c>
      <c r="W487" s="27">
        <f t="shared" si="533"/>
        <v>3</v>
      </c>
      <c r="X487" s="19">
        <f t="shared" si="534"/>
        <v>0</v>
      </c>
      <c r="Y487" s="148">
        <f>VLOOKUP(A487,'Kadın Bireysel'!$B$4:$T$3000,14,FALSE)</f>
        <v>36</v>
      </c>
      <c r="Z487" s="148">
        <f>VLOOKUP(A487,'Kadın Bireysel'!$B$4:$T$3000,15,FALSE)</f>
        <v>0</v>
      </c>
      <c r="AA487" s="148">
        <f>VLOOKUP(A487,'Kadın Bireysel'!$B$4:$T$3000,16,FALSE)</f>
        <v>6</v>
      </c>
      <c r="AB487" s="148">
        <f>VLOOKUP(A487,'Kadın Bireysel'!$B$4:$T$3000,17,FALSE)</f>
        <v>0</v>
      </c>
      <c r="AC487" s="148">
        <f>VLOOKUP(A487,'Kadın Bireysel'!$B$4:$T$3000,18,FALSE)</f>
        <v>3</v>
      </c>
      <c r="AD487" s="148">
        <f>VLOOKUP(A487,'Kadın Bireysel'!$B$4:$T$3000,19,FALSE)</f>
        <v>0</v>
      </c>
      <c r="AF487" s="147">
        <f t="shared" si="535"/>
        <v>1</v>
      </c>
      <c r="AG487" s="147">
        <f t="shared" si="536"/>
        <v>0</v>
      </c>
      <c r="AH487" s="147">
        <f t="shared" si="537"/>
        <v>0</v>
      </c>
      <c r="AI487" s="147">
        <f t="shared" si="538"/>
        <v>0</v>
      </c>
      <c r="AJ487" s="147">
        <f t="shared" si="539"/>
        <v>0</v>
      </c>
    </row>
    <row r="488" spans="1:36" ht="15" x14ac:dyDescent="0.2">
      <c r="A488" s="13" t="str">
        <f t="shared" si="529"/>
        <v>PROFESYONEL TENİS .61 SPOR K.BYE</v>
      </c>
      <c r="B488" s="128">
        <v>4</v>
      </c>
      <c r="C488" s="14" t="s">
        <v>127</v>
      </c>
      <c r="D488" s="15">
        <f t="shared" si="530"/>
        <v>0</v>
      </c>
      <c r="E488" s="16">
        <f>AB485</f>
        <v>0</v>
      </c>
      <c r="F488" s="17">
        <f>AA485</f>
        <v>0</v>
      </c>
      <c r="G488" s="18">
        <f>AB488</f>
        <v>0</v>
      </c>
      <c r="H488" s="18">
        <f>AA488</f>
        <v>0</v>
      </c>
      <c r="I488" s="18">
        <f>AB490</f>
        <v>0</v>
      </c>
      <c r="J488" s="18">
        <f>AA490</f>
        <v>0</v>
      </c>
      <c r="K488" s="18"/>
      <c r="L488" s="18"/>
      <c r="M488" s="18"/>
      <c r="N488" s="18"/>
      <c r="O488" s="20">
        <f t="shared" si="531"/>
        <v>0</v>
      </c>
      <c r="P488" s="21"/>
      <c r="Q488" s="22">
        <f>Z485+Z488+Z490</f>
        <v>0</v>
      </c>
      <c r="R488" s="17">
        <f>Y485+Y488+Y490</f>
        <v>0</v>
      </c>
      <c r="S488" s="23">
        <f t="shared" si="532"/>
        <v>0</v>
      </c>
      <c r="T488" s="62" t="s">
        <v>126</v>
      </c>
      <c r="U488" s="25" t="str">
        <f>C486</f>
        <v>PROFESYONEL TENİS .61 SPOR K.</v>
      </c>
      <c r="V488" s="26" t="str">
        <f>C488</f>
        <v>BYE</v>
      </c>
      <c r="W488" s="27">
        <f t="shared" si="533"/>
        <v>0</v>
      </c>
      <c r="X488" s="19">
        <f t="shared" si="534"/>
        <v>0</v>
      </c>
      <c r="Y488" s="148"/>
      <c r="Z488" s="148"/>
      <c r="AA488" s="148"/>
      <c r="AB488" s="148"/>
      <c r="AC488" s="148"/>
      <c r="AD488" s="148"/>
      <c r="AF488" s="147">
        <f t="shared" si="535"/>
        <v>0</v>
      </c>
      <c r="AG488" s="147">
        <f t="shared" si="536"/>
        <v>0</v>
      </c>
      <c r="AH488" s="147">
        <f t="shared" si="537"/>
        <v>0</v>
      </c>
      <c r="AI488" s="147">
        <f t="shared" si="538"/>
        <v>0</v>
      </c>
      <c r="AJ488" s="147">
        <f t="shared" si="539"/>
        <v>0</v>
      </c>
    </row>
    <row r="489" spans="1:36" ht="15" x14ac:dyDescent="0.2">
      <c r="A489" s="13" t="str">
        <f t="shared" si="529"/>
        <v>KARADENİZ TENİS KULÜBÜPROFESYONEL TENİS .61 SPOR K.</v>
      </c>
      <c r="B489" s="128"/>
      <c r="C489" s="14"/>
      <c r="D489" s="15"/>
      <c r="E489" s="16"/>
      <c r="F489" s="17"/>
      <c r="G489" s="18"/>
      <c r="H489" s="18"/>
      <c r="I489" s="18"/>
      <c r="J489" s="18"/>
      <c r="K489" s="18"/>
      <c r="L489" s="18"/>
      <c r="M489" s="18"/>
      <c r="N489" s="18"/>
      <c r="O489" s="20"/>
      <c r="P489" s="31"/>
      <c r="Q489" s="22"/>
      <c r="R489" s="17"/>
      <c r="S489" s="23"/>
      <c r="T489" s="62" t="s">
        <v>121</v>
      </c>
      <c r="U489" s="25" t="str">
        <f>C485</f>
        <v>KARADENİZ TENİS KULÜBÜ</v>
      </c>
      <c r="V489" s="26" t="str">
        <f>C486</f>
        <v>PROFESYONEL TENİS .61 SPOR K.</v>
      </c>
      <c r="W489" s="27">
        <f t="shared" si="533"/>
        <v>3</v>
      </c>
      <c r="X489" s="19">
        <f t="shared" si="534"/>
        <v>0</v>
      </c>
      <c r="Y489" s="148">
        <f>VLOOKUP(A489,'Kadın Bireysel'!$B$4:$T$3000,14,FALSE)</f>
        <v>36</v>
      </c>
      <c r="Z489" s="148">
        <f>VLOOKUP(A489,'Kadın Bireysel'!$B$4:$T$3000,15,FALSE)</f>
        <v>0</v>
      </c>
      <c r="AA489" s="148">
        <f>VLOOKUP(A489,'Kadın Bireysel'!$B$4:$T$3000,16,FALSE)</f>
        <v>6</v>
      </c>
      <c r="AB489" s="148">
        <f>VLOOKUP(A489,'Kadın Bireysel'!$B$4:$T$3000,17,FALSE)</f>
        <v>0</v>
      </c>
      <c r="AC489" s="148">
        <f>VLOOKUP(A489,'Kadın Bireysel'!$B$4:$T$3000,18,FALSE)</f>
        <v>3</v>
      </c>
      <c r="AD489" s="148">
        <f>VLOOKUP(A489,'Kadın Bireysel'!$B$4:$T$3000,19,FALSE)</f>
        <v>0</v>
      </c>
    </row>
    <row r="490" spans="1:36" ht="15.75" thickBot="1" x14ac:dyDescent="0.25">
      <c r="A490" s="13" t="str">
        <f t="shared" si="529"/>
        <v>TRABZON BÜYÜKŞEHİR B.S.KBYE</v>
      </c>
      <c r="B490" s="132"/>
      <c r="C490" s="63"/>
      <c r="D490" s="64"/>
      <c r="E490" s="65"/>
      <c r="F490" s="66"/>
      <c r="G490" s="67"/>
      <c r="H490" s="67"/>
      <c r="I490" s="67"/>
      <c r="J490" s="67"/>
      <c r="K490" s="67"/>
      <c r="L490" s="67"/>
      <c r="M490" s="67"/>
      <c r="N490" s="67"/>
      <c r="O490" s="68"/>
      <c r="P490" s="69"/>
      <c r="Q490" s="70"/>
      <c r="R490" s="66"/>
      <c r="S490" s="71"/>
      <c r="T490" s="72" t="s">
        <v>111</v>
      </c>
      <c r="U490" s="73" t="str">
        <f>C487</f>
        <v>TRABZON BÜYÜKŞEHİR B.S.K</v>
      </c>
      <c r="V490" s="74" t="str">
        <f>C488</f>
        <v>BYE</v>
      </c>
      <c r="W490" s="58">
        <f t="shared" si="533"/>
        <v>0</v>
      </c>
      <c r="X490" s="59">
        <f t="shared" si="534"/>
        <v>0</v>
      </c>
      <c r="Y490" s="148"/>
    </row>
    <row r="491" spans="1:36" ht="15" thickBot="1" x14ac:dyDescent="0.25"/>
    <row r="492" spans="1:36" ht="71.650000000000006" customHeight="1" x14ac:dyDescent="0.2">
      <c r="B492" s="76" t="s">
        <v>58</v>
      </c>
      <c r="C492" s="104" t="s">
        <v>84</v>
      </c>
      <c r="D492" s="105" t="s">
        <v>98</v>
      </c>
      <c r="E492" s="106" t="s">
        <v>99</v>
      </c>
      <c r="F492" s="107" t="s">
        <v>100</v>
      </c>
      <c r="G492" s="106" t="s">
        <v>99</v>
      </c>
      <c r="H492" s="107" t="s">
        <v>100</v>
      </c>
      <c r="I492" s="106" t="s">
        <v>99</v>
      </c>
      <c r="J492" s="107" t="s">
        <v>100</v>
      </c>
      <c r="K492" s="106" t="s">
        <v>99</v>
      </c>
      <c r="L492" s="107" t="s">
        <v>100</v>
      </c>
      <c r="M492" s="106" t="s">
        <v>99</v>
      </c>
      <c r="N492" s="108" t="s">
        <v>100</v>
      </c>
      <c r="O492" s="109" t="s">
        <v>101</v>
      </c>
      <c r="P492" s="110" t="s">
        <v>102</v>
      </c>
      <c r="Q492" s="106" t="s">
        <v>103</v>
      </c>
      <c r="R492" s="107" t="s">
        <v>104</v>
      </c>
      <c r="S492" s="111" t="s">
        <v>105</v>
      </c>
      <c r="T492" s="112" t="s">
        <v>106</v>
      </c>
      <c r="U492" s="394" t="s">
        <v>107</v>
      </c>
      <c r="V492" s="395"/>
      <c r="W492" s="396" t="s">
        <v>108</v>
      </c>
      <c r="X492" s="397"/>
      <c r="Y492" s="148"/>
    </row>
    <row r="493" spans="1:36" ht="15" x14ac:dyDescent="0.2">
      <c r="A493" s="13" t="str">
        <f t="shared" ref="A493:A507" si="540">U493&amp;V493</f>
        <v>PODYUM TENİS KULÜBÜBYE</v>
      </c>
      <c r="B493" s="128">
        <v>1</v>
      </c>
      <c r="C493" s="14" t="s">
        <v>224</v>
      </c>
      <c r="D493" s="15">
        <f t="shared" ref="D493:D498" si="541">SUM(AF493:AJ493)</f>
        <v>4</v>
      </c>
      <c r="E493" s="16">
        <f t="shared" ref="E493:E495" si="542">AA493</f>
        <v>0</v>
      </c>
      <c r="F493" s="17">
        <f t="shared" ref="F493:F495" si="543">AB493</f>
        <v>0</v>
      </c>
      <c r="G493" s="18">
        <f>AA496</f>
        <v>6</v>
      </c>
      <c r="H493" s="18">
        <f>AB496</f>
        <v>0</v>
      </c>
      <c r="I493" s="18">
        <f>AA499</f>
        <v>6</v>
      </c>
      <c r="J493" s="18">
        <f>AB499</f>
        <v>0</v>
      </c>
      <c r="K493" s="18">
        <f>AA502</f>
        <v>6</v>
      </c>
      <c r="L493" s="18">
        <f>AB502</f>
        <v>0</v>
      </c>
      <c r="M493" s="18">
        <f>AA505</f>
        <v>6</v>
      </c>
      <c r="N493" s="19">
        <f>AB505</f>
        <v>0</v>
      </c>
      <c r="O493" s="20">
        <f>E493+G493+I493-F493-H493-J493+K493-L493+M493-N493</f>
        <v>24</v>
      </c>
      <c r="P493" s="21"/>
      <c r="Q493" s="22">
        <f>Y493+Y496+Y499+Y502+Y505</f>
        <v>144</v>
      </c>
      <c r="R493" s="17">
        <f>Z493+Z496+Z499+Z502+Z505</f>
        <v>36</v>
      </c>
      <c r="S493" s="23">
        <f>Q493-R493</f>
        <v>108</v>
      </c>
      <c r="T493" s="24" t="s">
        <v>109</v>
      </c>
      <c r="U493" s="25" t="str">
        <f>C493</f>
        <v>PODYUM TENİS KULÜBÜ</v>
      </c>
      <c r="V493" s="26" t="str">
        <f>C498</f>
        <v>BYE</v>
      </c>
      <c r="W493" s="27">
        <f>AC493</f>
        <v>0</v>
      </c>
      <c r="X493" s="17">
        <f>AD493</f>
        <v>0</v>
      </c>
      <c r="Y493" s="148"/>
      <c r="AF493" s="147">
        <f t="shared" ref="AF493:AF498" si="544">IF(E493&gt;F493,1,0)</f>
        <v>0</v>
      </c>
      <c r="AG493" s="147">
        <f t="shared" ref="AG493:AG498" si="545">IF(G493&gt;H493,1,0)</f>
        <v>1</v>
      </c>
      <c r="AH493" s="147">
        <f t="shared" ref="AH493:AH498" si="546">IF(I493&gt;J493,1,0)</f>
        <v>1</v>
      </c>
      <c r="AI493" s="147">
        <f t="shared" ref="AI493:AI498" si="547">IF(K493&gt;L493,1,0)</f>
        <v>1</v>
      </c>
      <c r="AJ493" s="147">
        <f t="shared" ref="AJ493:AJ498" si="548">IF(M493&gt;N493,1,0)</f>
        <v>1</v>
      </c>
    </row>
    <row r="494" spans="1:36" ht="15" x14ac:dyDescent="0.2">
      <c r="A494" s="13" t="str">
        <f t="shared" si="540"/>
        <v>YENİGÜN TENİS SPOR KULÜBÜOSMANGAZİ BELEDİYESPOR K.</v>
      </c>
      <c r="B494" s="128">
        <v>2</v>
      </c>
      <c r="C494" s="14" t="s">
        <v>37</v>
      </c>
      <c r="D494" s="15">
        <f t="shared" si="541"/>
        <v>3</v>
      </c>
      <c r="E494" s="16">
        <f t="shared" si="542"/>
        <v>6</v>
      </c>
      <c r="F494" s="17">
        <f t="shared" si="543"/>
        <v>0</v>
      </c>
      <c r="G494" s="18">
        <f>AA498</f>
        <v>6</v>
      </c>
      <c r="H494" s="18">
        <f>AB498</f>
        <v>0</v>
      </c>
      <c r="I494" s="18">
        <f>AB501</f>
        <v>0</v>
      </c>
      <c r="J494" s="18">
        <f>AA501</f>
        <v>0</v>
      </c>
      <c r="K494" s="18">
        <f>AB503</f>
        <v>6</v>
      </c>
      <c r="L494" s="18">
        <f>AA503</f>
        <v>0</v>
      </c>
      <c r="M494" s="18">
        <f>AB505</f>
        <v>0</v>
      </c>
      <c r="N494" s="19">
        <f>AA505</f>
        <v>6</v>
      </c>
      <c r="O494" s="20">
        <f t="shared" ref="O494:O498" si="549">E494+G494+I494-F494-H494-J494+K494-L494+M494-N494</f>
        <v>12</v>
      </c>
      <c r="P494" s="21"/>
      <c r="Q494" s="22">
        <f>Y494+Y498+Z501+Z503+Z505</f>
        <v>124</v>
      </c>
      <c r="R494" s="17">
        <f>Z494+Z498+Y501+Y503+Y505</f>
        <v>60</v>
      </c>
      <c r="S494" s="23">
        <f t="shared" ref="S494:S498" si="550">Q494-R494</f>
        <v>64</v>
      </c>
      <c r="T494" s="24" t="s">
        <v>110</v>
      </c>
      <c r="U494" s="25" t="str">
        <f>C494</f>
        <v>YENİGÜN TENİS SPOR KULÜBÜ</v>
      </c>
      <c r="V494" s="26" t="str">
        <f>C497</f>
        <v>OSMANGAZİ BELEDİYESPOR K.</v>
      </c>
      <c r="W494" s="27">
        <f t="shared" ref="W494:W507" si="551">AC494</f>
        <v>3</v>
      </c>
      <c r="X494" s="17">
        <f t="shared" ref="X494:X507" si="552">AD494</f>
        <v>0</v>
      </c>
      <c r="Y494" s="148">
        <f>VLOOKUP(A494,'Erkek Bireysel'!$B$4:$T$3001,14,FALSE)</f>
        <v>36</v>
      </c>
      <c r="Z494" s="148">
        <f>VLOOKUP(A494,'Erkek Bireysel'!$B$4:$T$3001,15,FALSE)</f>
        <v>10</v>
      </c>
      <c r="AA494" s="148">
        <f>VLOOKUP(A494,'Erkek Bireysel'!$B$4:$T$3001,16,FALSE)</f>
        <v>6</v>
      </c>
      <c r="AB494" s="148">
        <f>VLOOKUP(A494,'Erkek Bireysel'!$B$4:$T$3001,17,FALSE)</f>
        <v>0</v>
      </c>
      <c r="AC494" s="148">
        <f>VLOOKUP(A494,'Erkek Bireysel'!$B$4:$T$3001,18,FALSE)</f>
        <v>3</v>
      </c>
      <c r="AD494" s="148">
        <f>VLOOKUP(A494,'Erkek Bireysel'!$B$4:$T$3001,19,FALSE)</f>
        <v>0</v>
      </c>
      <c r="AF494" s="147">
        <f t="shared" si="544"/>
        <v>1</v>
      </c>
      <c r="AG494" s="147">
        <f t="shared" si="545"/>
        <v>1</v>
      </c>
      <c r="AH494" s="147">
        <f t="shared" si="546"/>
        <v>0</v>
      </c>
      <c r="AI494" s="147">
        <f t="shared" si="547"/>
        <v>1</v>
      </c>
      <c r="AJ494" s="147">
        <f t="shared" si="548"/>
        <v>0</v>
      </c>
    </row>
    <row r="495" spans="1:36" ht="15" x14ac:dyDescent="0.2">
      <c r="A495" s="13" t="str">
        <f t="shared" si="540"/>
        <v>EVRENSEL TENİS SPOR KULÜBÜBURSA BÜYÜKŞEHİR B.SPOR K.</v>
      </c>
      <c r="B495" s="128">
        <v>3</v>
      </c>
      <c r="C495" s="14" t="s">
        <v>202</v>
      </c>
      <c r="D495" s="15">
        <f t="shared" si="541"/>
        <v>0</v>
      </c>
      <c r="E495" s="16">
        <f t="shared" si="542"/>
        <v>2</v>
      </c>
      <c r="F495" s="17">
        <f t="shared" si="543"/>
        <v>4</v>
      </c>
      <c r="G495" s="18">
        <f>AB498</f>
        <v>0</v>
      </c>
      <c r="H495" s="18">
        <f>AA498</f>
        <v>6</v>
      </c>
      <c r="I495" s="18">
        <f>AB500</f>
        <v>0</v>
      </c>
      <c r="J495" s="18">
        <f>AA500</f>
        <v>6</v>
      </c>
      <c r="K495" s="18">
        <f>AB502</f>
        <v>0</v>
      </c>
      <c r="L495" s="18">
        <f>AA502</f>
        <v>6</v>
      </c>
      <c r="M495" s="18">
        <f>AA506</f>
        <v>0</v>
      </c>
      <c r="N495" s="19">
        <f>AB506</f>
        <v>0</v>
      </c>
      <c r="O495" s="20">
        <f t="shared" si="549"/>
        <v>-20</v>
      </c>
      <c r="P495" s="21"/>
      <c r="Q495" s="22">
        <f>Y495+Z498+Z500+Z502+Y506</f>
        <v>64</v>
      </c>
      <c r="R495" s="17">
        <f>Z495+Y498+Y500+Y502+Z506</f>
        <v>140</v>
      </c>
      <c r="S495" s="23">
        <f t="shared" si="550"/>
        <v>-76</v>
      </c>
      <c r="T495" s="24" t="s">
        <v>111</v>
      </c>
      <c r="U495" s="25" t="str">
        <f>C495</f>
        <v>EVRENSEL TENİS SPOR KULÜBÜ</v>
      </c>
      <c r="V495" s="26" t="str">
        <f>C496</f>
        <v>BURSA BÜYÜKŞEHİR B.SPOR K.</v>
      </c>
      <c r="W495" s="27">
        <f t="shared" si="551"/>
        <v>1</v>
      </c>
      <c r="X495" s="17">
        <f t="shared" si="552"/>
        <v>2</v>
      </c>
      <c r="Y495" s="148">
        <f>VLOOKUP(A495,'Erkek Bireysel'!$B$4:$T$3001,14,FALSE)</f>
        <v>29</v>
      </c>
      <c r="Z495" s="148">
        <f>VLOOKUP(A495,'Erkek Bireysel'!$B$4:$T$3001,15,FALSE)</f>
        <v>30</v>
      </c>
      <c r="AA495" s="148">
        <f>VLOOKUP(A495,'Erkek Bireysel'!$B$4:$T$3001,16,FALSE)</f>
        <v>2</v>
      </c>
      <c r="AB495" s="148">
        <f>VLOOKUP(A495,'Erkek Bireysel'!$B$4:$T$3001,17,FALSE)</f>
        <v>4</v>
      </c>
      <c r="AC495" s="148">
        <f>VLOOKUP(A495,'Erkek Bireysel'!$B$4:$T$3001,18,FALSE)</f>
        <v>1</v>
      </c>
      <c r="AD495" s="148">
        <f>VLOOKUP(A495,'Erkek Bireysel'!$B$4:$T$3001,19,FALSE)</f>
        <v>2</v>
      </c>
      <c r="AF495" s="147">
        <f t="shared" si="544"/>
        <v>0</v>
      </c>
      <c r="AG495" s="147">
        <f t="shared" si="545"/>
        <v>0</v>
      </c>
      <c r="AH495" s="147">
        <f t="shared" si="546"/>
        <v>0</v>
      </c>
      <c r="AI495" s="147">
        <f t="shared" si="547"/>
        <v>0</v>
      </c>
      <c r="AJ495" s="147">
        <f t="shared" si="548"/>
        <v>0</v>
      </c>
    </row>
    <row r="496" spans="1:36" ht="15" x14ac:dyDescent="0.2">
      <c r="A496" s="13" t="str">
        <f t="shared" si="540"/>
        <v>PODYUM TENİS KULÜBÜOSMANGAZİ BELEDİYESPOR K.</v>
      </c>
      <c r="B496" s="128">
        <v>4</v>
      </c>
      <c r="C496" s="14" t="s">
        <v>201</v>
      </c>
      <c r="D496" s="15">
        <f t="shared" si="541"/>
        <v>2</v>
      </c>
      <c r="E496" s="16">
        <f>AB495</f>
        <v>4</v>
      </c>
      <c r="F496" s="17">
        <f>AA495</f>
        <v>2</v>
      </c>
      <c r="G496" s="18">
        <f>AB497</f>
        <v>0</v>
      </c>
      <c r="H496" s="18">
        <f>AA497</f>
        <v>0</v>
      </c>
      <c r="I496" s="18">
        <f>AB499</f>
        <v>0</v>
      </c>
      <c r="J496" s="18">
        <f>AA499</f>
        <v>6</v>
      </c>
      <c r="K496" s="18">
        <f>AA503</f>
        <v>0</v>
      </c>
      <c r="L496" s="18">
        <f>AB503</f>
        <v>6</v>
      </c>
      <c r="M496" s="18">
        <f>AA507</f>
        <v>4</v>
      </c>
      <c r="N496" s="19">
        <f>AB507</f>
        <v>3</v>
      </c>
      <c r="O496" s="20">
        <f t="shared" si="549"/>
        <v>-9</v>
      </c>
      <c r="P496" s="21"/>
      <c r="Q496" s="22">
        <f>Z495+Z497+Z499+Y503+Y507</f>
        <v>83</v>
      </c>
      <c r="R496" s="17">
        <f>Y495+Y497+Y499+Z503+Z507</f>
        <v>134</v>
      </c>
      <c r="S496" s="23">
        <f t="shared" si="550"/>
        <v>-51</v>
      </c>
      <c r="T496" s="30" t="s">
        <v>112</v>
      </c>
      <c r="U496" s="25" t="str">
        <f>C493</f>
        <v>PODYUM TENİS KULÜBÜ</v>
      </c>
      <c r="V496" s="26" t="str">
        <f>C497</f>
        <v>OSMANGAZİ BELEDİYESPOR K.</v>
      </c>
      <c r="W496" s="27">
        <f t="shared" si="551"/>
        <v>3</v>
      </c>
      <c r="X496" s="17">
        <f t="shared" si="552"/>
        <v>0</v>
      </c>
      <c r="Y496" s="148">
        <f>VLOOKUP(A496,'Erkek Bireysel'!$B$4:$T$3001,14,FALSE)</f>
        <v>36</v>
      </c>
      <c r="Z496" s="148">
        <f>VLOOKUP(A496,'Erkek Bireysel'!$B$4:$T$3001,15,FALSE)</f>
        <v>9</v>
      </c>
      <c r="AA496" s="148">
        <f>VLOOKUP(A496,'Erkek Bireysel'!$B$4:$T$3001,16,FALSE)</f>
        <v>6</v>
      </c>
      <c r="AB496" s="148">
        <f>VLOOKUP(A496,'Erkek Bireysel'!$B$4:$T$3001,17,FALSE)</f>
        <v>0</v>
      </c>
      <c r="AC496" s="148">
        <f>VLOOKUP(A496,'Erkek Bireysel'!$B$4:$T$3001,18,FALSE)</f>
        <v>3</v>
      </c>
      <c r="AD496" s="148">
        <f>VLOOKUP(A496,'Erkek Bireysel'!$B$4:$T$3001,19,FALSE)</f>
        <v>0</v>
      </c>
      <c r="AF496" s="147">
        <f t="shared" si="544"/>
        <v>1</v>
      </c>
      <c r="AG496" s="147">
        <f t="shared" si="545"/>
        <v>0</v>
      </c>
      <c r="AH496" s="147">
        <f t="shared" si="546"/>
        <v>0</v>
      </c>
      <c r="AI496" s="147">
        <f t="shared" si="547"/>
        <v>0</v>
      </c>
      <c r="AJ496" s="147">
        <f t="shared" si="548"/>
        <v>1</v>
      </c>
    </row>
    <row r="497" spans="1:36" ht="15" x14ac:dyDescent="0.2">
      <c r="A497" s="13" t="str">
        <f t="shared" si="540"/>
        <v>BYEBURSA BÜYÜKŞEHİR B.SPOR K.</v>
      </c>
      <c r="B497" s="128">
        <v>5</v>
      </c>
      <c r="C497" s="14" t="s">
        <v>203</v>
      </c>
      <c r="D497" s="15">
        <f t="shared" si="541"/>
        <v>1</v>
      </c>
      <c r="E497" s="16">
        <f>AB494</f>
        <v>0</v>
      </c>
      <c r="F497" s="17">
        <f>AA494</f>
        <v>6</v>
      </c>
      <c r="G497" s="18">
        <f>AB496</f>
        <v>0</v>
      </c>
      <c r="H497" s="18">
        <f>AA496</f>
        <v>6</v>
      </c>
      <c r="I497" s="18">
        <f>AA500</f>
        <v>6</v>
      </c>
      <c r="J497" s="18">
        <f>AB500</f>
        <v>0</v>
      </c>
      <c r="K497" s="18">
        <f>AA504</f>
        <v>0</v>
      </c>
      <c r="L497" s="18">
        <f>AB504</f>
        <v>0</v>
      </c>
      <c r="M497" s="18">
        <f>AB507</f>
        <v>3</v>
      </c>
      <c r="N497" s="19">
        <f>AA507</f>
        <v>4</v>
      </c>
      <c r="O497" s="20">
        <f t="shared" si="549"/>
        <v>-7</v>
      </c>
      <c r="P497" s="31"/>
      <c r="Q497" s="22">
        <f>Z494+Z496+Y500+Y504+Z507</f>
        <v>90</v>
      </c>
      <c r="R497" s="17">
        <f>Y494+Y496+Z500+Z504+Y507</f>
        <v>135</v>
      </c>
      <c r="S497" s="23">
        <f t="shared" si="550"/>
        <v>-45</v>
      </c>
      <c r="T497" s="30" t="s">
        <v>113</v>
      </c>
      <c r="U497" s="25" t="str">
        <f>C498</f>
        <v>BYE</v>
      </c>
      <c r="V497" s="26" t="str">
        <f>C496</f>
        <v>BURSA BÜYÜKŞEHİR B.SPOR K.</v>
      </c>
      <c r="W497" s="27">
        <f t="shared" si="551"/>
        <v>0</v>
      </c>
      <c r="X497" s="17">
        <f t="shared" si="552"/>
        <v>0</v>
      </c>
      <c r="Y497" s="148"/>
      <c r="AF497" s="147">
        <f t="shared" si="544"/>
        <v>0</v>
      </c>
      <c r="AG497" s="147">
        <f t="shared" si="545"/>
        <v>0</v>
      </c>
      <c r="AH497" s="147">
        <f t="shared" si="546"/>
        <v>1</v>
      </c>
      <c r="AI497" s="147">
        <f t="shared" si="547"/>
        <v>0</v>
      </c>
      <c r="AJ497" s="147">
        <f t="shared" si="548"/>
        <v>0</v>
      </c>
    </row>
    <row r="498" spans="1:36" ht="15" x14ac:dyDescent="0.2">
      <c r="A498" s="13" t="str">
        <f t="shared" si="540"/>
        <v>YENİGÜN TENİS SPOR KULÜBÜEVRENSEL TENİS SPOR KULÜBÜ</v>
      </c>
      <c r="B498" s="128">
        <v>6</v>
      </c>
      <c r="C498" s="14" t="s">
        <v>127</v>
      </c>
      <c r="D498" s="15">
        <f t="shared" si="541"/>
        <v>0</v>
      </c>
      <c r="E498" s="32">
        <f>AB493</f>
        <v>0</v>
      </c>
      <c r="F498" s="33">
        <f>AA493</f>
        <v>0</v>
      </c>
      <c r="G498" s="34">
        <f>AA497</f>
        <v>0</v>
      </c>
      <c r="H498" s="34">
        <f>AB497</f>
        <v>0</v>
      </c>
      <c r="I498" s="34">
        <f>AA501</f>
        <v>0</v>
      </c>
      <c r="J498" s="34">
        <f>AB501</f>
        <v>0</v>
      </c>
      <c r="K498" s="34">
        <f>AB504</f>
        <v>0</v>
      </c>
      <c r="L498" s="34">
        <f>AA504</f>
        <v>0</v>
      </c>
      <c r="M498" s="34">
        <f>AB506</f>
        <v>0</v>
      </c>
      <c r="N498" s="35">
        <f>AA506</f>
        <v>0</v>
      </c>
      <c r="O498" s="20">
        <f t="shared" si="549"/>
        <v>0</v>
      </c>
      <c r="P498" s="31"/>
      <c r="Q498" s="36">
        <f>Z493+Y497+Y501+Z504+Z506</f>
        <v>0</v>
      </c>
      <c r="R498" s="33">
        <f>Y493+Z497+Z501+Y504+Y506</f>
        <v>0</v>
      </c>
      <c r="S498" s="23">
        <f t="shared" si="550"/>
        <v>0</v>
      </c>
      <c r="T498" s="37" t="s">
        <v>114</v>
      </c>
      <c r="U498" s="38" t="str">
        <f>C494</f>
        <v>YENİGÜN TENİS SPOR KULÜBÜ</v>
      </c>
      <c r="V498" s="26" t="str">
        <f>C495</f>
        <v>EVRENSEL TENİS SPOR KULÜBÜ</v>
      </c>
      <c r="W498" s="27">
        <f t="shared" si="551"/>
        <v>3</v>
      </c>
      <c r="X498" s="17">
        <f t="shared" si="552"/>
        <v>0</v>
      </c>
      <c r="Y498" s="148">
        <f>VLOOKUP(A498,'Erkek Bireysel'!$B$4:$T$3001,14,FALSE)</f>
        <v>36</v>
      </c>
      <c r="Z498" s="148">
        <f>VLOOKUP(A498,'Erkek Bireysel'!$B$4:$T$3001,15,FALSE)</f>
        <v>8</v>
      </c>
      <c r="AA498" s="148">
        <f>VLOOKUP(A498,'Erkek Bireysel'!$B$4:$T$3001,16,FALSE)</f>
        <v>6</v>
      </c>
      <c r="AB498" s="148">
        <f>VLOOKUP(A498,'Erkek Bireysel'!$B$4:$T$3001,17,FALSE)</f>
        <v>0</v>
      </c>
      <c r="AC498" s="148">
        <f>VLOOKUP(A498,'Erkek Bireysel'!$B$4:$T$3001,18,FALSE)</f>
        <v>3</v>
      </c>
      <c r="AD498" s="148">
        <f>VLOOKUP(A498,'Erkek Bireysel'!$B$4:$T$3001,19,FALSE)</f>
        <v>0</v>
      </c>
      <c r="AF498" s="147">
        <f t="shared" si="544"/>
        <v>0</v>
      </c>
      <c r="AG498" s="147">
        <f t="shared" si="545"/>
        <v>0</v>
      </c>
      <c r="AH498" s="147">
        <f t="shared" si="546"/>
        <v>0</v>
      </c>
      <c r="AI498" s="147">
        <f t="shared" si="547"/>
        <v>0</v>
      </c>
      <c r="AJ498" s="147">
        <f t="shared" si="548"/>
        <v>0</v>
      </c>
    </row>
    <row r="499" spans="1:36" ht="15" x14ac:dyDescent="0.2">
      <c r="A499" s="13" t="str">
        <f t="shared" si="540"/>
        <v>PODYUM TENİS KULÜBÜBURSA BÜYÜKŞEHİR B.SPOR K.</v>
      </c>
      <c r="B499" s="129"/>
      <c r="C499" s="39"/>
      <c r="D499" s="40"/>
      <c r="E499" s="16"/>
      <c r="F499" s="41"/>
      <c r="G499" s="18"/>
      <c r="H499" s="18"/>
      <c r="I499" s="18"/>
      <c r="J499" s="18"/>
      <c r="K499" s="18"/>
      <c r="L499" s="18"/>
      <c r="M499" s="18"/>
      <c r="N499" s="19"/>
      <c r="O499" s="20"/>
      <c r="P499" s="42"/>
      <c r="Q499" s="43"/>
      <c r="R499" s="41"/>
      <c r="S499" s="44"/>
      <c r="T499" s="45" t="s">
        <v>115</v>
      </c>
      <c r="U499" s="46" t="str">
        <f>C493</f>
        <v>PODYUM TENİS KULÜBÜ</v>
      </c>
      <c r="V499" s="47" t="str">
        <f>C496</f>
        <v>BURSA BÜYÜKŞEHİR B.SPOR K.</v>
      </c>
      <c r="W499" s="27">
        <f t="shared" si="551"/>
        <v>3</v>
      </c>
      <c r="X499" s="17">
        <f t="shared" si="552"/>
        <v>0</v>
      </c>
      <c r="Y499" s="148">
        <f>VLOOKUP(A499,'Erkek Bireysel'!$B$4:$T$3001,14,FALSE)</f>
        <v>36</v>
      </c>
      <c r="Z499" s="148">
        <f>VLOOKUP(A499,'Erkek Bireysel'!$B$4:$T$3001,15,FALSE)</f>
        <v>7</v>
      </c>
      <c r="AA499" s="148">
        <f>VLOOKUP(A499,'Erkek Bireysel'!$B$4:$T$3001,16,FALSE)</f>
        <v>6</v>
      </c>
      <c r="AB499" s="148">
        <f>VLOOKUP(A499,'Erkek Bireysel'!$B$4:$T$3001,17,FALSE)</f>
        <v>0</v>
      </c>
      <c r="AC499" s="148">
        <f>VLOOKUP(A499,'Erkek Bireysel'!$B$4:$T$3001,18,FALSE)</f>
        <v>3</v>
      </c>
      <c r="AD499" s="148">
        <f>VLOOKUP(A499,'Erkek Bireysel'!$B$4:$T$3001,19,FALSE)</f>
        <v>0</v>
      </c>
    </row>
    <row r="500" spans="1:36" ht="15" x14ac:dyDescent="0.2">
      <c r="A500" s="13" t="str">
        <f t="shared" si="540"/>
        <v>OSMANGAZİ BELEDİYESPOR K.EVRENSEL TENİS SPOR KULÜBÜ</v>
      </c>
      <c r="B500" s="128"/>
      <c r="C500" s="14"/>
      <c r="D500" s="15"/>
      <c r="E500" s="16"/>
      <c r="F500" s="17"/>
      <c r="G500" s="18"/>
      <c r="H500" s="18"/>
      <c r="I500" s="18"/>
      <c r="J500" s="18"/>
      <c r="K500" s="18"/>
      <c r="L500" s="18"/>
      <c r="M500" s="18"/>
      <c r="N500" s="19"/>
      <c r="O500" s="20"/>
      <c r="P500" s="21"/>
      <c r="Q500" s="22"/>
      <c r="R500" s="17"/>
      <c r="S500" s="23"/>
      <c r="T500" s="45" t="s">
        <v>116</v>
      </c>
      <c r="U500" s="25" t="str">
        <f>C497</f>
        <v>OSMANGAZİ BELEDİYESPOR K.</v>
      </c>
      <c r="V500" s="26" t="str">
        <f>C495</f>
        <v>EVRENSEL TENİS SPOR KULÜBÜ</v>
      </c>
      <c r="W500" s="27">
        <f t="shared" si="551"/>
        <v>3</v>
      </c>
      <c r="X500" s="17">
        <f t="shared" si="552"/>
        <v>0</v>
      </c>
      <c r="Y500" s="148">
        <f>VLOOKUP(A500,'Erkek Bireysel'!$B$4:$T$3001,14,FALSE)</f>
        <v>38</v>
      </c>
      <c r="Z500" s="148">
        <f>VLOOKUP(A500,'Erkek Bireysel'!$B$4:$T$3001,15,FALSE)</f>
        <v>23</v>
      </c>
      <c r="AA500" s="148">
        <f>VLOOKUP(A500,'Erkek Bireysel'!$B$4:$T$3001,16,FALSE)</f>
        <v>6</v>
      </c>
      <c r="AB500" s="148">
        <f>VLOOKUP(A500,'Erkek Bireysel'!$B$4:$T$3001,17,FALSE)</f>
        <v>0</v>
      </c>
      <c r="AC500" s="148">
        <f>VLOOKUP(A500,'Erkek Bireysel'!$B$4:$T$3001,18,FALSE)</f>
        <v>3</v>
      </c>
      <c r="AD500" s="148">
        <f>VLOOKUP(A500,'Erkek Bireysel'!$B$4:$T$3001,19,FALSE)</f>
        <v>0</v>
      </c>
    </row>
    <row r="501" spans="1:36" ht="15" x14ac:dyDescent="0.2">
      <c r="A501" s="13" t="str">
        <f t="shared" si="540"/>
        <v>BYEYENİGÜN TENİS SPOR KULÜBÜ</v>
      </c>
      <c r="B501" s="128"/>
      <c r="C501" s="14"/>
      <c r="D501" s="15"/>
      <c r="E501" s="16"/>
      <c r="F501" s="17"/>
      <c r="G501" s="18"/>
      <c r="H501" s="18"/>
      <c r="I501" s="18"/>
      <c r="J501" s="18"/>
      <c r="K501" s="18"/>
      <c r="L501" s="18"/>
      <c r="M501" s="18"/>
      <c r="N501" s="19"/>
      <c r="O501" s="20"/>
      <c r="P501" s="31"/>
      <c r="Q501" s="22"/>
      <c r="R501" s="17"/>
      <c r="S501" s="23"/>
      <c r="T501" s="45" t="s">
        <v>117</v>
      </c>
      <c r="U501" s="25" t="str">
        <f>C498</f>
        <v>BYE</v>
      </c>
      <c r="V501" s="26" t="str">
        <f>C494</f>
        <v>YENİGÜN TENİS SPOR KULÜBÜ</v>
      </c>
      <c r="W501" s="27">
        <f t="shared" si="551"/>
        <v>0</v>
      </c>
      <c r="X501" s="17">
        <f t="shared" si="552"/>
        <v>0</v>
      </c>
      <c r="Y501" s="148"/>
    </row>
    <row r="502" spans="1:36" ht="15" x14ac:dyDescent="0.2">
      <c r="A502" s="13" t="str">
        <f t="shared" si="540"/>
        <v>PODYUM TENİS KULÜBÜEVRENSEL TENİS SPOR KULÜBÜ</v>
      </c>
      <c r="B502" s="128"/>
      <c r="C502" s="14"/>
      <c r="D502" s="15"/>
      <c r="E502" s="16"/>
      <c r="F502" s="17"/>
      <c r="G502" s="18"/>
      <c r="H502" s="18"/>
      <c r="I502" s="18"/>
      <c r="J502" s="18"/>
      <c r="K502" s="18"/>
      <c r="L502" s="18"/>
      <c r="M502" s="18"/>
      <c r="N502" s="19"/>
      <c r="O502" s="20"/>
      <c r="P502" s="31"/>
      <c r="Q502" s="22"/>
      <c r="R502" s="17"/>
      <c r="S502" s="23"/>
      <c r="T502" s="48" t="s">
        <v>118</v>
      </c>
      <c r="U502" s="25" t="str">
        <f>C493</f>
        <v>PODYUM TENİS KULÜBÜ</v>
      </c>
      <c r="V502" s="26" t="str">
        <f>C495</f>
        <v>EVRENSEL TENİS SPOR KULÜBÜ</v>
      </c>
      <c r="W502" s="27">
        <f t="shared" ref="W502" si="553">AC502</f>
        <v>3</v>
      </c>
      <c r="X502" s="17">
        <f t="shared" ref="X502" si="554">AD502</f>
        <v>0</v>
      </c>
      <c r="Y502" s="148">
        <f>VLOOKUP(A502,'Erkek Bireysel'!$B$4:$T$3001,14,FALSE)</f>
        <v>36</v>
      </c>
      <c r="Z502" s="148">
        <f>VLOOKUP(A502,'Erkek Bireysel'!$B$4:$T$3001,15,FALSE)</f>
        <v>4</v>
      </c>
      <c r="AA502" s="148">
        <f>VLOOKUP(A502,'Erkek Bireysel'!$B$4:$T$3001,16,FALSE)</f>
        <v>6</v>
      </c>
      <c r="AB502" s="148">
        <f>VLOOKUP(A502,'Erkek Bireysel'!$B$4:$T$3001,17,FALSE)</f>
        <v>0</v>
      </c>
      <c r="AC502" s="148">
        <f>VLOOKUP(A502,'Erkek Bireysel'!$B$4:$T$3001,18,FALSE)</f>
        <v>3</v>
      </c>
      <c r="AD502" s="148">
        <f>VLOOKUP(A502,'Erkek Bireysel'!$B$4:$T$3001,19,FALSE)</f>
        <v>0</v>
      </c>
    </row>
    <row r="503" spans="1:36" ht="15" x14ac:dyDescent="0.2">
      <c r="A503" s="13" t="str">
        <f t="shared" si="540"/>
        <v>BURSA BÜYÜKŞEHİR B.SPOR K.YENİGÜN TENİS SPOR KULÜBÜ</v>
      </c>
      <c r="B503" s="129"/>
      <c r="C503" s="39"/>
      <c r="D503" s="40"/>
      <c r="E503" s="49"/>
      <c r="F503" s="50"/>
      <c r="G503" s="51"/>
      <c r="H503" s="51"/>
      <c r="I503" s="51"/>
      <c r="J503" s="51"/>
      <c r="K503" s="51"/>
      <c r="L503" s="51"/>
      <c r="M503" s="51"/>
      <c r="N503" s="52"/>
      <c r="O503" s="53"/>
      <c r="P503" s="42"/>
      <c r="Q503" s="54"/>
      <c r="R503" s="50"/>
      <c r="S503" s="44"/>
      <c r="T503" s="55" t="s">
        <v>119</v>
      </c>
      <c r="U503" s="56" t="str">
        <f>C496</f>
        <v>BURSA BÜYÜKŞEHİR B.SPOR K.</v>
      </c>
      <c r="V503" s="47" t="str">
        <f>C494</f>
        <v>YENİGÜN TENİS SPOR KULÜBÜ</v>
      </c>
      <c r="W503" s="27">
        <f t="shared" si="551"/>
        <v>0</v>
      </c>
      <c r="X503" s="17">
        <f t="shared" si="552"/>
        <v>3</v>
      </c>
      <c r="Y503" s="148">
        <f>VLOOKUP(A503,'Erkek Bireysel'!$B$4:$T$3001,14,FALSE)</f>
        <v>6</v>
      </c>
      <c r="Z503" s="148">
        <f>VLOOKUP(A503,'Erkek Bireysel'!$B$4:$T$3001,15,FALSE)</f>
        <v>36</v>
      </c>
      <c r="AA503" s="148">
        <f>VLOOKUP(A503,'Erkek Bireysel'!$B$4:$T$3001,16,FALSE)</f>
        <v>0</v>
      </c>
      <c r="AB503" s="148">
        <f>VLOOKUP(A503,'Erkek Bireysel'!$B$4:$T$3001,17,FALSE)</f>
        <v>6</v>
      </c>
      <c r="AC503" s="148">
        <f>VLOOKUP(A503,'Erkek Bireysel'!$B$4:$T$3001,18,FALSE)</f>
        <v>0</v>
      </c>
      <c r="AD503" s="148">
        <f>VLOOKUP(A503,'Erkek Bireysel'!$B$4:$T$3001,19,FALSE)</f>
        <v>3</v>
      </c>
    </row>
    <row r="504" spans="1:36" ht="15" x14ac:dyDescent="0.2">
      <c r="A504" s="13" t="str">
        <f t="shared" si="540"/>
        <v>OSMANGAZİ BELEDİYESPOR K.BYE</v>
      </c>
      <c r="B504" s="128"/>
      <c r="C504" s="14"/>
      <c r="D504" s="15"/>
      <c r="E504" s="16"/>
      <c r="F504" s="17"/>
      <c r="G504" s="18"/>
      <c r="H504" s="18"/>
      <c r="I504" s="18"/>
      <c r="J504" s="18"/>
      <c r="K504" s="18"/>
      <c r="L504" s="18"/>
      <c r="M504" s="18"/>
      <c r="N504" s="19"/>
      <c r="O504" s="20"/>
      <c r="P504" s="21"/>
      <c r="Q504" s="22"/>
      <c r="R504" s="17"/>
      <c r="S504" s="23"/>
      <c r="T504" s="48" t="s">
        <v>120</v>
      </c>
      <c r="U504" s="25" t="str">
        <f>C497</f>
        <v>OSMANGAZİ BELEDİYESPOR K.</v>
      </c>
      <c r="V504" s="26" t="str">
        <f>C498</f>
        <v>BYE</v>
      </c>
      <c r="W504" s="27"/>
      <c r="X504" s="17"/>
      <c r="Y504" s="148"/>
    </row>
    <row r="505" spans="1:36" ht="15" x14ac:dyDescent="0.2">
      <c r="A505" s="13" t="str">
        <f t="shared" si="540"/>
        <v>PODYUM TENİS KULÜBÜYENİGÜN TENİS SPOR KULÜBÜ</v>
      </c>
      <c r="B505" s="128"/>
      <c r="C505" s="14"/>
      <c r="D505" s="15"/>
      <c r="E505" s="16"/>
      <c r="F505" s="17"/>
      <c r="G505" s="18"/>
      <c r="H505" s="18"/>
      <c r="I505" s="18"/>
      <c r="J505" s="18"/>
      <c r="K505" s="18"/>
      <c r="L505" s="18"/>
      <c r="M505" s="18"/>
      <c r="N505" s="19"/>
      <c r="O505" s="20"/>
      <c r="P505" s="31"/>
      <c r="Q505" s="22"/>
      <c r="R505" s="17"/>
      <c r="S505" s="23"/>
      <c r="T505" s="57" t="s">
        <v>121</v>
      </c>
      <c r="U505" s="25" t="str">
        <f>C493</f>
        <v>PODYUM TENİS KULÜBÜ</v>
      </c>
      <c r="V505" s="26" t="str">
        <f>C494</f>
        <v>YENİGÜN TENİS SPOR KULÜBÜ</v>
      </c>
      <c r="W505" s="27">
        <f t="shared" si="551"/>
        <v>3</v>
      </c>
      <c r="X505" s="17">
        <f t="shared" si="552"/>
        <v>0</v>
      </c>
      <c r="Y505" s="148">
        <f>VLOOKUP(A505,'Erkek Bireysel'!$B$4:$T$3001,14,FALSE)</f>
        <v>36</v>
      </c>
      <c r="Z505" s="148">
        <f>VLOOKUP(A505,'Erkek Bireysel'!$B$4:$T$3001,15,FALSE)</f>
        <v>16</v>
      </c>
      <c r="AA505" s="148">
        <f>VLOOKUP(A505,'Erkek Bireysel'!$B$4:$T$3001,16,FALSE)</f>
        <v>6</v>
      </c>
      <c r="AB505" s="148">
        <f>VLOOKUP(A505,'Erkek Bireysel'!$B$4:$T$3001,17,FALSE)</f>
        <v>0</v>
      </c>
      <c r="AC505" s="148">
        <f>VLOOKUP(A505,'Erkek Bireysel'!$B$4:$T$3001,18,FALSE)</f>
        <v>3</v>
      </c>
      <c r="AD505" s="148">
        <f>VLOOKUP(A505,'Erkek Bireysel'!$B$4:$T$3001,19,FALSE)</f>
        <v>0</v>
      </c>
    </row>
    <row r="506" spans="1:36" ht="15.75" thickBot="1" x14ac:dyDescent="0.25">
      <c r="A506" s="13" t="str">
        <f t="shared" si="540"/>
        <v>EVRENSEL TENİS SPOR KULÜBÜBYE</v>
      </c>
      <c r="B506" s="130"/>
      <c r="C506" s="14"/>
      <c r="D506" s="15"/>
      <c r="E506" s="16"/>
      <c r="F506" s="17"/>
      <c r="G506" s="18"/>
      <c r="H506" s="18"/>
      <c r="I506" s="18"/>
      <c r="J506" s="18"/>
      <c r="K506" s="18"/>
      <c r="L506" s="18"/>
      <c r="M506" s="18"/>
      <c r="N506" s="19"/>
      <c r="O506" s="20"/>
      <c r="P506" s="31"/>
      <c r="Q506" s="22"/>
      <c r="R506" s="17"/>
      <c r="S506" s="23"/>
      <c r="T506" s="57" t="s">
        <v>122</v>
      </c>
      <c r="U506" s="25" t="str">
        <f>C495</f>
        <v>EVRENSEL TENİS SPOR KULÜBÜ</v>
      </c>
      <c r="V506" s="26" t="str">
        <f>C498</f>
        <v>BYE</v>
      </c>
      <c r="W506" s="27"/>
      <c r="X506" s="17"/>
      <c r="Y506" s="148"/>
    </row>
    <row r="507" spans="1:36" ht="15.75" thickBot="1" x14ac:dyDescent="0.25">
      <c r="A507" s="13" t="str">
        <f t="shared" si="540"/>
        <v>BURSA BÜYÜKŞEHİR B.SPOR K.OSMANGAZİ BELEDİYESPOR K.</v>
      </c>
      <c r="B507" s="132"/>
      <c r="C507" s="113"/>
      <c r="D507" s="114"/>
      <c r="E507" s="115"/>
      <c r="F507" s="116"/>
      <c r="G507" s="117"/>
      <c r="H507" s="117"/>
      <c r="I507" s="117"/>
      <c r="J507" s="117"/>
      <c r="K507" s="117"/>
      <c r="L507" s="117"/>
      <c r="M507" s="117"/>
      <c r="N507" s="118"/>
      <c r="O507" s="119"/>
      <c r="P507" s="120"/>
      <c r="Q507" s="121"/>
      <c r="R507" s="116"/>
      <c r="S507" s="122"/>
      <c r="T507" s="123" t="s">
        <v>123</v>
      </c>
      <c r="U507" s="124" t="str">
        <f>C496</f>
        <v>BURSA BÜYÜKŞEHİR B.SPOR K.</v>
      </c>
      <c r="V507" s="125" t="str">
        <f>C497</f>
        <v>OSMANGAZİ BELEDİYESPOR K.</v>
      </c>
      <c r="W507" s="126">
        <f t="shared" si="551"/>
        <v>2</v>
      </c>
      <c r="X507" s="127">
        <f t="shared" si="552"/>
        <v>1</v>
      </c>
      <c r="Y507" s="148">
        <f>VLOOKUP(A507,'Erkek Bireysel'!$B$4:$T$3001,14,FALSE)</f>
        <v>40</v>
      </c>
      <c r="Z507" s="148">
        <f>VLOOKUP(A507,'Erkek Bireysel'!$B$4:$T$3001,15,FALSE)</f>
        <v>33</v>
      </c>
      <c r="AA507" s="148">
        <f>VLOOKUP(A507,'Erkek Bireysel'!$B$4:$T$3001,16,FALSE)</f>
        <v>4</v>
      </c>
      <c r="AB507" s="148">
        <f>VLOOKUP(A507,'Erkek Bireysel'!$B$4:$T$3001,17,FALSE)</f>
        <v>3</v>
      </c>
      <c r="AC507" s="148">
        <f>VLOOKUP(A507,'Erkek Bireysel'!$B$4:$T$3001,18,FALSE)</f>
        <v>2</v>
      </c>
      <c r="AD507" s="148">
        <f>VLOOKUP(A507,'Erkek Bireysel'!$B$4:$T$3001,19,FALSE)</f>
        <v>1</v>
      </c>
    </row>
    <row r="508" spans="1:36" ht="15" thickBot="1" x14ac:dyDescent="0.25"/>
    <row r="509" spans="1:36" ht="71.650000000000006" customHeight="1" x14ac:dyDescent="0.2">
      <c r="B509" s="76" t="s">
        <v>58</v>
      </c>
      <c r="C509" s="104" t="s">
        <v>85</v>
      </c>
      <c r="D509" s="105" t="s">
        <v>98</v>
      </c>
      <c r="E509" s="106" t="s">
        <v>99</v>
      </c>
      <c r="F509" s="107" t="s">
        <v>100</v>
      </c>
      <c r="G509" s="106" t="s">
        <v>99</v>
      </c>
      <c r="H509" s="107" t="s">
        <v>100</v>
      </c>
      <c r="I509" s="106" t="s">
        <v>99</v>
      </c>
      <c r="J509" s="107" t="s">
        <v>100</v>
      </c>
      <c r="K509" s="106" t="s">
        <v>99</v>
      </c>
      <c r="L509" s="107" t="s">
        <v>100</v>
      </c>
      <c r="M509" s="106" t="s">
        <v>99</v>
      </c>
      <c r="N509" s="108" t="s">
        <v>100</v>
      </c>
      <c r="O509" s="109" t="s">
        <v>101</v>
      </c>
      <c r="P509" s="110" t="s">
        <v>102</v>
      </c>
      <c r="Q509" s="106" t="s">
        <v>103</v>
      </c>
      <c r="R509" s="107" t="s">
        <v>104</v>
      </c>
      <c r="S509" s="111" t="s">
        <v>105</v>
      </c>
      <c r="T509" s="112" t="s">
        <v>106</v>
      </c>
      <c r="U509" s="394" t="s">
        <v>107</v>
      </c>
      <c r="V509" s="395"/>
      <c r="W509" s="396" t="s">
        <v>108</v>
      </c>
      <c r="X509" s="397"/>
      <c r="Y509" s="148"/>
    </row>
    <row r="510" spans="1:36" ht="15" x14ac:dyDescent="0.2">
      <c r="A510" s="13" t="str">
        <f t="shared" ref="A510:A524" si="555">U510&amp;V510</f>
        <v>YENİGÜN TENİS SPOR KULÜBÜBYE</v>
      </c>
      <c r="B510" s="128">
        <v>1</v>
      </c>
      <c r="C510" s="14" t="s">
        <v>37</v>
      </c>
      <c r="D510" s="15">
        <f t="shared" ref="D510:D515" si="556">SUM(AF510:AJ510)</f>
        <v>4</v>
      </c>
      <c r="E510" s="16">
        <f t="shared" ref="E510:E512" si="557">AA510</f>
        <v>0</v>
      </c>
      <c r="F510" s="17">
        <f t="shared" ref="F510:F512" si="558">AB510</f>
        <v>0</v>
      </c>
      <c r="G510" s="18">
        <f>AA513</f>
        <v>6</v>
      </c>
      <c r="H510" s="18">
        <f>AB513</f>
        <v>0</v>
      </c>
      <c r="I510" s="18">
        <f>AA516</f>
        <v>6</v>
      </c>
      <c r="J510" s="18">
        <f>AB516</f>
        <v>0</v>
      </c>
      <c r="K510" s="18">
        <f>AA519</f>
        <v>6</v>
      </c>
      <c r="L510" s="18">
        <f>AB519</f>
        <v>0</v>
      </c>
      <c r="M510" s="18">
        <f>AA522</f>
        <v>4</v>
      </c>
      <c r="N510" s="19">
        <f>AB522</f>
        <v>2</v>
      </c>
      <c r="O510" s="20">
        <f>E510+G510+I510-F510-H510-J510+K510-L510+M510-N510</f>
        <v>20</v>
      </c>
      <c r="P510" s="21"/>
      <c r="Q510" s="22">
        <f>Y510+Y513+Y516+Y519+Y522</f>
        <v>138</v>
      </c>
      <c r="R510" s="17">
        <f>Z510+Z513+Z516+Z519+Z522</f>
        <v>38</v>
      </c>
      <c r="S510" s="23">
        <f>Q510-R510</f>
        <v>100</v>
      </c>
      <c r="T510" s="24" t="s">
        <v>109</v>
      </c>
      <c r="U510" s="25" t="str">
        <f>C510</f>
        <v>YENİGÜN TENİS SPOR KULÜBÜ</v>
      </c>
      <c r="V510" s="26" t="str">
        <f>C515</f>
        <v>BYE</v>
      </c>
      <c r="W510" s="27">
        <f>AC510</f>
        <v>0</v>
      </c>
      <c r="X510" s="17">
        <f>AD510</f>
        <v>0</v>
      </c>
      <c r="Y510" s="148"/>
      <c r="Z510" s="148"/>
      <c r="AA510" s="148"/>
      <c r="AB510" s="148"/>
      <c r="AC510" s="148"/>
      <c r="AD510" s="148"/>
      <c r="AF510" s="147">
        <f t="shared" ref="AF510:AF515" si="559">IF(E510&gt;F510,1,0)</f>
        <v>0</v>
      </c>
      <c r="AG510" s="147">
        <f t="shared" ref="AG510:AG515" si="560">IF(G510&gt;H510,1,0)</f>
        <v>1</v>
      </c>
      <c r="AH510" s="147">
        <f t="shared" ref="AH510:AH515" si="561">IF(I510&gt;J510,1,0)</f>
        <v>1</v>
      </c>
      <c r="AI510" s="147">
        <f t="shared" ref="AI510:AI515" si="562">IF(K510&gt;L510,1,0)</f>
        <v>1</v>
      </c>
      <c r="AJ510" s="147">
        <f t="shared" ref="AJ510:AJ515" si="563">IF(M510&gt;N510,1,0)</f>
        <v>1</v>
      </c>
    </row>
    <row r="511" spans="1:36" ht="15" x14ac:dyDescent="0.2">
      <c r="A511" s="13" t="str">
        <f t="shared" si="555"/>
        <v>PODYUM TENİS KULÜBÜOSMANGAZİ BELEDİYESPOR K.</v>
      </c>
      <c r="B511" s="128">
        <v>2</v>
      </c>
      <c r="C511" s="14" t="s">
        <v>224</v>
      </c>
      <c r="D511" s="15">
        <f t="shared" si="556"/>
        <v>3</v>
      </c>
      <c r="E511" s="16">
        <f t="shared" si="557"/>
        <v>6</v>
      </c>
      <c r="F511" s="17">
        <f t="shared" si="558"/>
        <v>0</v>
      </c>
      <c r="G511" s="18">
        <f>AA515</f>
        <v>6</v>
      </c>
      <c r="H511" s="18">
        <f>AB515</f>
        <v>0</v>
      </c>
      <c r="I511" s="18">
        <f>AB518</f>
        <v>0</v>
      </c>
      <c r="J511" s="18">
        <f>AA518</f>
        <v>0</v>
      </c>
      <c r="K511" s="18">
        <f>AB520</f>
        <v>6</v>
      </c>
      <c r="L511" s="18">
        <f>AA520</f>
        <v>0</v>
      </c>
      <c r="M511" s="18">
        <f>AB522</f>
        <v>2</v>
      </c>
      <c r="N511" s="19">
        <f>AA522</f>
        <v>4</v>
      </c>
      <c r="O511" s="20">
        <f t="shared" ref="O511:O515" si="564">E511+G511+I511-F511-H511-J511+K511-L511+M511-N511</f>
        <v>16</v>
      </c>
      <c r="P511" s="21"/>
      <c r="Q511" s="22">
        <f>Y511+Y515+Z518+Z520+Z522</f>
        <v>135</v>
      </c>
      <c r="R511" s="17">
        <f>Z511+Z515+Y518+Y520+Y522</f>
        <v>35</v>
      </c>
      <c r="S511" s="23">
        <f t="shared" ref="S511:S515" si="565">Q511-R511</f>
        <v>100</v>
      </c>
      <c r="T511" s="24" t="s">
        <v>110</v>
      </c>
      <c r="U511" s="25" t="str">
        <f>C511</f>
        <v>PODYUM TENİS KULÜBÜ</v>
      </c>
      <c r="V511" s="26" t="str">
        <f>C514</f>
        <v>OSMANGAZİ BELEDİYESPOR K.</v>
      </c>
      <c r="W511" s="27">
        <f t="shared" ref="W511:W524" si="566">AC511</f>
        <v>3</v>
      </c>
      <c r="X511" s="17">
        <f t="shared" ref="X511:X524" si="567">AD511</f>
        <v>0</v>
      </c>
      <c r="Y511" s="148">
        <f>VLOOKUP(A511,'Kadın Bireysel'!$B$4:$T$3000,14,FALSE)</f>
        <v>36</v>
      </c>
      <c r="Z511" s="148">
        <f>VLOOKUP(A511,'Kadın Bireysel'!$B$4:$T$3000,15,FALSE)</f>
        <v>1</v>
      </c>
      <c r="AA511" s="148">
        <f>VLOOKUP(A511,'Kadın Bireysel'!$B$4:$T$3000,16,FALSE)</f>
        <v>6</v>
      </c>
      <c r="AB511" s="148">
        <f>VLOOKUP(A511,'Kadın Bireysel'!$B$4:$T$3000,17,FALSE)</f>
        <v>0</v>
      </c>
      <c r="AC511" s="148">
        <f>VLOOKUP(A511,'Kadın Bireysel'!$B$4:$T$3000,18,FALSE)</f>
        <v>3</v>
      </c>
      <c r="AD511" s="148">
        <f>VLOOKUP(A511,'Kadın Bireysel'!$B$4:$T$3000,19,FALSE)</f>
        <v>0</v>
      </c>
      <c r="AF511" s="147">
        <f t="shared" si="559"/>
        <v>1</v>
      </c>
      <c r="AG511" s="147">
        <f t="shared" si="560"/>
        <v>1</v>
      </c>
      <c r="AH511" s="147">
        <f t="shared" si="561"/>
        <v>0</v>
      </c>
      <c r="AI511" s="147">
        <f t="shared" si="562"/>
        <v>1</v>
      </c>
      <c r="AJ511" s="147">
        <f t="shared" si="563"/>
        <v>0</v>
      </c>
    </row>
    <row r="512" spans="1:36" ht="15" x14ac:dyDescent="0.2">
      <c r="A512" s="13" t="str">
        <f t="shared" si="555"/>
        <v>EVRENSEL TENİS SPOR KULÜBÜBURSA BÜYÜKŞEHİR B.SPOR K.</v>
      </c>
      <c r="B512" s="128">
        <v>3</v>
      </c>
      <c r="C512" s="14" t="s">
        <v>202</v>
      </c>
      <c r="D512" s="15">
        <f t="shared" si="556"/>
        <v>0</v>
      </c>
      <c r="E512" s="16">
        <f t="shared" si="557"/>
        <v>2</v>
      </c>
      <c r="F512" s="17">
        <f t="shared" si="558"/>
        <v>4</v>
      </c>
      <c r="G512" s="18">
        <f>AB515</f>
        <v>0</v>
      </c>
      <c r="H512" s="18">
        <f>AA515</f>
        <v>6</v>
      </c>
      <c r="I512" s="18">
        <f>AB517</f>
        <v>0</v>
      </c>
      <c r="J512" s="18">
        <f>AA517</f>
        <v>6</v>
      </c>
      <c r="K512" s="18">
        <f>AB519</f>
        <v>0</v>
      </c>
      <c r="L512" s="18">
        <f>AA519</f>
        <v>6</v>
      </c>
      <c r="M512" s="18">
        <f>AA523</f>
        <v>0</v>
      </c>
      <c r="N512" s="19">
        <f>AB523</f>
        <v>0</v>
      </c>
      <c r="O512" s="20">
        <f t="shared" si="564"/>
        <v>-20</v>
      </c>
      <c r="P512" s="21"/>
      <c r="Q512" s="22">
        <f>Y512+Z515+Z517+Z519+Y523</f>
        <v>38</v>
      </c>
      <c r="R512" s="17">
        <f>Z512+Y515+Y517+Y519+Z523</f>
        <v>139</v>
      </c>
      <c r="S512" s="23">
        <f t="shared" si="565"/>
        <v>-101</v>
      </c>
      <c r="T512" s="24" t="s">
        <v>111</v>
      </c>
      <c r="U512" s="25" t="str">
        <f>C512</f>
        <v>EVRENSEL TENİS SPOR KULÜBÜ</v>
      </c>
      <c r="V512" s="26" t="str">
        <f>C513</f>
        <v>BURSA BÜYÜKŞEHİR B.SPOR K.</v>
      </c>
      <c r="W512" s="27">
        <f t="shared" si="566"/>
        <v>1</v>
      </c>
      <c r="X512" s="17">
        <f t="shared" si="567"/>
        <v>2</v>
      </c>
      <c r="Y512" s="148">
        <f>VLOOKUP(A512,'Kadın Bireysel'!$B$4:$T$3000,14,FALSE)</f>
        <v>26</v>
      </c>
      <c r="Z512" s="148">
        <f>VLOOKUP(A512,'Kadın Bireysel'!$B$4:$T$3000,15,FALSE)</f>
        <v>31</v>
      </c>
      <c r="AA512" s="148">
        <f>VLOOKUP(A512,'Kadın Bireysel'!$B$4:$T$3000,16,FALSE)</f>
        <v>2</v>
      </c>
      <c r="AB512" s="148">
        <f>VLOOKUP(A512,'Kadın Bireysel'!$B$4:$T$3000,17,FALSE)</f>
        <v>4</v>
      </c>
      <c r="AC512" s="148">
        <f>VLOOKUP(A512,'Kadın Bireysel'!$B$4:$T$3000,18,FALSE)</f>
        <v>1</v>
      </c>
      <c r="AD512" s="148">
        <f>VLOOKUP(A512,'Kadın Bireysel'!$B$4:$T$3000,19,FALSE)</f>
        <v>2</v>
      </c>
      <c r="AF512" s="147">
        <f t="shared" si="559"/>
        <v>0</v>
      </c>
      <c r="AG512" s="147">
        <f t="shared" si="560"/>
        <v>0</v>
      </c>
      <c r="AH512" s="147">
        <f t="shared" si="561"/>
        <v>0</v>
      </c>
      <c r="AI512" s="147">
        <f t="shared" si="562"/>
        <v>0</v>
      </c>
      <c r="AJ512" s="147">
        <f t="shared" si="563"/>
        <v>0</v>
      </c>
    </row>
    <row r="513" spans="1:36" ht="15" x14ac:dyDescent="0.2">
      <c r="A513" s="13" t="str">
        <f t="shared" si="555"/>
        <v>YENİGÜN TENİS SPOR KULÜBÜOSMANGAZİ BELEDİYESPOR K.</v>
      </c>
      <c r="B513" s="128">
        <v>4</v>
      </c>
      <c r="C513" s="14" t="s">
        <v>201</v>
      </c>
      <c r="D513" s="15">
        <f t="shared" si="556"/>
        <v>1</v>
      </c>
      <c r="E513" s="16">
        <f>AB512</f>
        <v>4</v>
      </c>
      <c r="F513" s="17">
        <f>AA512</f>
        <v>2</v>
      </c>
      <c r="G513" s="18">
        <f>AB514</f>
        <v>0</v>
      </c>
      <c r="H513" s="18">
        <f>AA514</f>
        <v>0</v>
      </c>
      <c r="I513" s="18">
        <f>AB516</f>
        <v>0</v>
      </c>
      <c r="J513" s="18">
        <f>AA516</f>
        <v>6</v>
      </c>
      <c r="K513" s="18">
        <f>AA520</f>
        <v>0</v>
      </c>
      <c r="L513" s="18">
        <f>AB520</f>
        <v>6</v>
      </c>
      <c r="M513" s="18">
        <f>AA524</f>
        <v>2</v>
      </c>
      <c r="N513" s="19">
        <f>AB524</f>
        <v>4</v>
      </c>
      <c r="O513" s="20">
        <f t="shared" si="564"/>
        <v>-12</v>
      </c>
      <c r="P513" s="21"/>
      <c r="Q513" s="22">
        <f>Z512+Z514+Z516+Y520+Y524</f>
        <v>68</v>
      </c>
      <c r="R513" s="17">
        <f>Y512+Y514+Y516+Z520+Z524</f>
        <v>131</v>
      </c>
      <c r="S513" s="23">
        <f t="shared" si="565"/>
        <v>-63</v>
      </c>
      <c r="T513" s="30" t="s">
        <v>112</v>
      </c>
      <c r="U513" s="25" t="str">
        <f>C510</f>
        <v>YENİGÜN TENİS SPOR KULÜBÜ</v>
      </c>
      <c r="V513" s="26" t="str">
        <f>C514</f>
        <v>OSMANGAZİ BELEDİYESPOR K.</v>
      </c>
      <c r="W513" s="27">
        <f t="shared" si="566"/>
        <v>3</v>
      </c>
      <c r="X513" s="17">
        <f t="shared" si="567"/>
        <v>0</v>
      </c>
      <c r="Y513" s="148">
        <f>VLOOKUP(A513,'Kadın Bireysel'!$B$4:$T$3000,14,FALSE)</f>
        <v>36</v>
      </c>
      <c r="Z513" s="148">
        <f>VLOOKUP(A513,'Kadın Bireysel'!$B$4:$T$3000,15,FALSE)</f>
        <v>3</v>
      </c>
      <c r="AA513" s="148">
        <f>VLOOKUP(A513,'Kadın Bireysel'!$B$4:$T$3000,16,FALSE)</f>
        <v>6</v>
      </c>
      <c r="AB513" s="148">
        <f>VLOOKUP(A513,'Kadın Bireysel'!$B$4:$T$3000,17,FALSE)</f>
        <v>0</v>
      </c>
      <c r="AC513" s="148">
        <f>VLOOKUP(A513,'Kadın Bireysel'!$B$4:$T$3000,18,FALSE)</f>
        <v>3</v>
      </c>
      <c r="AD513" s="148">
        <f>VLOOKUP(A513,'Kadın Bireysel'!$B$4:$T$3000,19,FALSE)</f>
        <v>0</v>
      </c>
      <c r="AF513" s="147">
        <f t="shared" si="559"/>
        <v>1</v>
      </c>
      <c r="AG513" s="147">
        <f t="shared" si="560"/>
        <v>0</v>
      </c>
      <c r="AH513" s="147">
        <f t="shared" si="561"/>
        <v>0</v>
      </c>
      <c r="AI513" s="147">
        <f t="shared" si="562"/>
        <v>0</v>
      </c>
      <c r="AJ513" s="147">
        <f t="shared" si="563"/>
        <v>0</v>
      </c>
    </row>
    <row r="514" spans="1:36" ht="15" x14ac:dyDescent="0.2">
      <c r="A514" s="13" t="str">
        <f t="shared" si="555"/>
        <v>BYEBURSA BÜYÜKŞEHİR B.SPOR K.</v>
      </c>
      <c r="B514" s="128">
        <v>5</v>
      </c>
      <c r="C514" s="14" t="s">
        <v>203</v>
      </c>
      <c r="D514" s="15">
        <f t="shared" si="556"/>
        <v>2</v>
      </c>
      <c r="E514" s="16">
        <f>AB511</f>
        <v>0</v>
      </c>
      <c r="F514" s="17">
        <f>AA511</f>
        <v>6</v>
      </c>
      <c r="G514" s="18">
        <f>AB513</f>
        <v>0</v>
      </c>
      <c r="H514" s="18">
        <f>AA513</f>
        <v>6</v>
      </c>
      <c r="I514" s="18">
        <f>AA517</f>
        <v>6</v>
      </c>
      <c r="J514" s="18">
        <f>AB517</f>
        <v>0</v>
      </c>
      <c r="K514" s="18">
        <f>AA521</f>
        <v>0</v>
      </c>
      <c r="L514" s="18">
        <f>AB521</f>
        <v>0</v>
      </c>
      <c r="M514" s="18">
        <f>AB524</f>
        <v>4</v>
      </c>
      <c r="N514" s="19">
        <f>AA524</f>
        <v>2</v>
      </c>
      <c r="O514" s="20">
        <f t="shared" si="564"/>
        <v>-4</v>
      </c>
      <c r="P514" s="31"/>
      <c r="Q514" s="22">
        <f>Z511+Z513+Y517+Y521+Z524</f>
        <v>73</v>
      </c>
      <c r="R514" s="17">
        <f>Y511+Y513+Z517+Z521+Y524</f>
        <v>109</v>
      </c>
      <c r="S514" s="23">
        <f t="shared" si="565"/>
        <v>-36</v>
      </c>
      <c r="T514" s="30" t="s">
        <v>113</v>
      </c>
      <c r="U514" s="25" t="str">
        <f>C515</f>
        <v>BYE</v>
      </c>
      <c r="V514" s="26" t="str">
        <f>C513</f>
        <v>BURSA BÜYÜKŞEHİR B.SPOR K.</v>
      </c>
      <c r="W514" s="27">
        <f t="shared" si="566"/>
        <v>0</v>
      </c>
      <c r="X514" s="17">
        <f t="shared" si="567"/>
        <v>0</v>
      </c>
      <c r="Y514" s="148"/>
      <c r="Z514" s="148"/>
      <c r="AA514" s="148"/>
      <c r="AB514" s="148"/>
      <c r="AC514" s="148"/>
      <c r="AD514" s="148"/>
      <c r="AF514" s="147">
        <f t="shared" si="559"/>
        <v>0</v>
      </c>
      <c r="AG514" s="147">
        <f t="shared" si="560"/>
        <v>0</v>
      </c>
      <c r="AH514" s="147">
        <f t="shared" si="561"/>
        <v>1</v>
      </c>
      <c r="AI514" s="147">
        <f t="shared" si="562"/>
        <v>0</v>
      </c>
      <c r="AJ514" s="147">
        <f t="shared" si="563"/>
        <v>1</v>
      </c>
    </row>
    <row r="515" spans="1:36" ht="15" x14ac:dyDescent="0.2">
      <c r="A515" s="13" t="str">
        <f t="shared" si="555"/>
        <v>PODYUM TENİS KULÜBÜEVRENSEL TENİS SPOR KULÜBÜ</v>
      </c>
      <c r="B515" s="128">
        <v>6</v>
      </c>
      <c r="C515" s="14" t="s">
        <v>127</v>
      </c>
      <c r="D515" s="15">
        <f t="shared" si="556"/>
        <v>0</v>
      </c>
      <c r="E515" s="32">
        <f>AB510</f>
        <v>0</v>
      </c>
      <c r="F515" s="33">
        <f>AA510</f>
        <v>0</v>
      </c>
      <c r="G515" s="34">
        <f>AA514</f>
        <v>0</v>
      </c>
      <c r="H515" s="34">
        <f>AB514</f>
        <v>0</v>
      </c>
      <c r="I515" s="34">
        <f>AA518</f>
        <v>0</v>
      </c>
      <c r="J515" s="34">
        <f>AB518</f>
        <v>0</v>
      </c>
      <c r="K515" s="34">
        <f>AB521</f>
        <v>0</v>
      </c>
      <c r="L515" s="34">
        <f>AA521</f>
        <v>0</v>
      </c>
      <c r="M515" s="34">
        <f>AB523</f>
        <v>0</v>
      </c>
      <c r="N515" s="35">
        <f>AA523</f>
        <v>0</v>
      </c>
      <c r="O515" s="20">
        <f t="shared" si="564"/>
        <v>0</v>
      </c>
      <c r="P515" s="31"/>
      <c r="Q515" s="36">
        <f>Z510+Y514+Y518+Z521+Z523</f>
        <v>0</v>
      </c>
      <c r="R515" s="33">
        <f>Y510+Z514+Z518+Y521+Y523</f>
        <v>0</v>
      </c>
      <c r="S515" s="23">
        <f t="shared" si="565"/>
        <v>0</v>
      </c>
      <c r="T515" s="37" t="s">
        <v>114</v>
      </c>
      <c r="U515" s="38" t="str">
        <f>C511</f>
        <v>PODYUM TENİS KULÜBÜ</v>
      </c>
      <c r="V515" s="26" t="str">
        <f>C512</f>
        <v>EVRENSEL TENİS SPOR KULÜBÜ</v>
      </c>
      <c r="W515" s="27">
        <f t="shared" si="566"/>
        <v>3</v>
      </c>
      <c r="X515" s="17">
        <f t="shared" si="567"/>
        <v>0</v>
      </c>
      <c r="Y515" s="148">
        <f>VLOOKUP(A515,'Kadın Bireysel'!$B$4:$T$3000,14,FALSE)</f>
        <v>36</v>
      </c>
      <c r="Z515" s="148">
        <f>VLOOKUP(A515,'Kadın Bireysel'!$B$4:$T$3000,15,FALSE)</f>
        <v>0</v>
      </c>
      <c r="AA515" s="148">
        <f>VLOOKUP(A515,'Kadın Bireysel'!$B$4:$T$3000,16,FALSE)</f>
        <v>6</v>
      </c>
      <c r="AB515" s="148">
        <f>VLOOKUP(A515,'Kadın Bireysel'!$B$4:$T$3000,17,FALSE)</f>
        <v>0</v>
      </c>
      <c r="AC515" s="148">
        <f>VLOOKUP(A515,'Kadın Bireysel'!$B$4:$T$3000,18,FALSE)</f>
        <v>3</v>
      </c>
      <c r="AD515" s="148">
        <f>VLOOKUP(A515,'Kadın Bireysel'!$B$4:$T$3000,19,FALSE)</f>
        <v>0</v>
      </c>
      <c r="AF515" s="147">
        <f t="shared" si="559"/>
        <v>0</v>
      </c>
      <c r="AG515" s="147">
        <f t="shared" si="560"/>
        <v>0</v>
      </c>
      <c r="AH515" s="147">
        <f t="shared" si="561"/>
        <v>0</v>
      </c>
      <c r="AI515" s="147">
        <f t="shared" si="562"/>
        <v>0</v>
      </c>
      <c r="AJ515" s="147">
        <f t="shared" si="563"/>
        <v>0</v>
      </c>
    </row>
    <row r="516" spans="1:36" ht="15" x14ac:dyDescent="0.2">
      <c r="A516" s="13" t="str">
        <f t="shared" si="555"/>
        <v>YENİGÜN TENİS SPOR KULÜBÜBURSA BÜYÜKŞEHİR B.SPOR K.</v>
      </c>
      <c r="B516" s="129"/>
      <c r="C516" s="39"/>
      <c r="D516" s="40"/>
      <c r="E516" s="16"/>
      <c r="F516" s="41"/>
      <c r="G516" s="18"/>
      <c r="H516" s="18"/>
      <c r="I516" s="18"/>
      <c r="J516" s="18"/>
      <c r="K516" s="18"/>
      <c r="L516" s="18"/>
      <c r="M516" s="18"/>
      <c r="N516" s="19"/>
      <c r="O516" s="20"/>
      <c r="P516" s="42"/>
      <c r="Q516" s="43"/>
      <c r="R516" s="41"/>
      <c r="S516" s="44"/>
      <c r="T516" s="45" t="s">
        <v>115</v>
      </c>
      <c r="U516" s="46" t="str">
        <f>C510</f>
        <v>YENİGÜN TENİS SPOR KULÜBÜ</v>
      </c>
      <c r="V516" s="47" t="str">
        <f>C513</f>
        <v>BURSA BÜYÜKŞEHİR B.SPOR K.</v>
      </c>
      <c r="W516" s="27">
        <f t="shared" si="566"/>
        <v>3</v>
      </c>
      <c r="X516" s="17">
        <f t="shared" si="567"/>
        <v>0</v>
      </c>
      <c r="Y516" s="148">
        <f>VLOOKUP(A516,'Kadın Bireysel'!$B$4:$T$3000,14,FALSE)</f>
        <v>36</v>
      </c>
      <c r="Z516" s="148">
        <f>VLOOKUP(A516,'Kadın Bireysel'!$B$4:$T$3000,15,FALSE)</f>
        <v>4</v>
      </c>
      <c r="AA516" s="148">
        <f>VLOOKUP(A516,'Kadın Bireysel'!$B$4:$T$3000,16,FALSE)</f>
        <v>6</v>
      </c>
      <c r="AB516" s="148">
        <f>VLOOKUP(A516,'Kadın Bireysel'!$B$4:$T$3000,17,FALSE)</f>
        <v>0</v>
      </c>
      <c r="AC516" s="148">
        <f>VLOOKUP(A516,'Kadın Bireysel'!$B$4:$T$3000,18,FALSE)</f>
        <v>3</v>
      </c>
      <c r="AD516" s="148">
        <f>VLOOKUP(A516,'Kadın Bireysel'!$B$4:$T$3000,19,FALSE)</f>
        <v>0</v>
      </c>
    </row>
    <row r="517" spans="1:36" ht="15" x14ac:dyDescent="0.2">
      <c r="A517" s="13" t="str">
        <f t="shared" si="555"/>
        <v>OSMANGAZİ BELEDİYESPOR K.EVRENSEL TENİS SPOR KULÜBÜ</v>
      </c>
      <c r="B517" s="128"/>
      <c r="C517" s="14"/>
      <c r="D517" s="15"/>
      <c r="E517" s="16"/>
      <c r="F517" s="17"/>
      <c r="G517" s="18"/>
      <c r="H517" s="18"/>
      <c r="I517" s="18"/>
      <c r="J517" s="18"/>
      <c r="K517" s="18"/>
      <c r="L517" s="18"/>
      <c r="M517" s="18"/>
      <c r="N517" s="19"/>
      <c r="O517" s="20"/>
      <c r="P517" s="21"/>
      <c r="Q517" s="22"/>
      <c r="R517" s="17"/>
      <c r="S517" s="23"/>
      <c r="T517" s="45" t="s">
        <v>116</v>
      </c>
      <c r="U517" s="25" t="str">
        <f>C514</f>
        <v>OSMANGAZİ BELEDİYESPOR K.</v>
      </c>
      <c r="V517" s="26" t="str">
        <f>C512</f>
        <v>EVRENSEL TENİS SPOR KULÜBÜ</v>
      </c>
      <c r="W517" s="27">
        <f t="shared" si="566"/>
        <v>3</v>
      </c>
      <c r="X517" s="17">
        <f t="shared" si="567"/>
        <v>0</v>
      </c>
      <c r="Y517" s="148">
        <f>VLOOKUP(A517,'Kadın Bireysel'!$B$4:$T$3000,14,FALSE)</f>
        <v>36</v>
      </c>
      <c r="Z517" s="148">
        <f>VLOOKUP(A517,'Kadın Bireysel'!$B$4:$T$3000,15,FALSE)</f>
        <v>8</v>
      </c>
      <c r="AA517" s="148">
        <f>VLOOKUP(A517,'Kadın Bireysel'!$B$4:$T$3000,16,FALSE)</f>
        <v>6</v>
      </c>
      <c r="AB517" s="148">
        <f>VLOOKUP(A517,'Kadın Bireysel'!$B$4:$T$3000,17,FALSE)</f>
        <v>0</v>
      </c>
      <c r="AC517" s="148">
        <f>VLOOKUP(A517,'Kadın Bireysel'!$B$4:$T$3000,18,FALSE)</f>
        <v>3</v>
      </c>
      <c r="AD517" s="148">
        <f>VLOOKUP(A517,'Kadın Bireysel'!$B$4:$T$3000,19,FALSE)</f>
        <v>0</v>
      </c>
    </row>
    <row r="518" spans="1:36" ht="15" x14ac:dyDescent="0.2">
      <c r="A518" s="13" t="str">
        <f t="shared" si="555"/>
        <v>BYEPODYUM TENİS KULÜBÜ</v>
      </c>
      <c r="B518" s="128"/>
      <c r="C518" s="14"/>
      <c r="D518" s="15"/>
      <c r="E518" s="16"/>
      <c r="F518" s="17"/>
      <c r="G518" s="18"/>
      <c r="H518" s="18"/>
      <c r="I518" s="18"/>
      <c r="J518" s="18"/>
      <c r="K518" s="18"/>
      <c r="L518" s="18"/>
      <c r="M518" s="18"/>
      <c r="N518" s="19"/>
      <c r="O518" s="20"/>
      <c r="P518" s="31"/>
      <c r="Q518" s="22"/>
      <c r="R518" s="17"/>
      <c r="S518" s="23"/>
      <c r="T518" s="45" t="s">
        <v>117</v>
      </c>
      <c r="U518" s="25" t="str">
        <f>C515</f>
        <v>BYE</v>
      </c>
      <c r="V518" s="26" t="str">
        <f>C511</f>
        <v>PODYUM TENİS KULÜBÜ</v>
      </c>
      <c r="W518" s="27">
        <f t="shared" si="566"/>
        <v>0</v>
      </c>
      <c r="X518" s="17">
        <f t="shared" si="567"/>
        <v>0</v>
      </c>
      <c r="Y518" s="148"/>
      <c r="Z518" s="148"/>
      <c r="AA518" s="148"/>
      <c r="AB518" s="148"/>
      <c r="AC518" s="148"/>
      <c r="AD518" s="148"/>
    </row>
    <row r="519" spans="1:36" ht="15" x14ac:dyDescent="0.2">
      <c r="A519" s="13" t="str">
        <f t="shared" si="555"/>
        <v>YENİGÜN TENİS SPOR KULÜBÜEVRENSEL TENİS SPOR KULÜBÜ</v>
      </c>
      <c r="B519" s="128"/>
      <c r="C519" s="14"/>
      <c r="D519" s="15"/>
      <c r="E519" s="16"/>
      <c r="F519" s="17"/>
      <c r="G519" s="18"/>
      <c r="H519" s="18"/>
      <c r="I519" s="18"/>
      <c r="J519" s="18"/>
      <c r="K519" s="18"/>
      <c r="L519" s="18"/>
      <c r="M519" s="18"/>
      <c r="N519" s="19"/>
      <c r="O519" s="20"/>
      <c r="P519" s="31"/>
      <c r="Q519" s="22"/>
      <c r="R519" s="17"/>
      <c r="S519" s="23"/>
      <c r="T519" s="48" t="s">
        <v>118</v>
      </c>
      <c r="U519" s="25" t="str">
        <f>C510</f>
        <v>YENİGÜN TENİS SPOR KULÜBÜ</v>
      </c>
      <c r="V519" s="26" t="str">
        <f>C512</f>
        <v>EVRENSEL TENİS SPOR KULÜBÜ</v>
      </c>
      <c r="W519" s="27">
        <f t="shared" si="566"/>
        <v>3</v>
      </c>
      <c r="X519" s="17">
        <f t="shared" si="567"/>
        <v>0</v>
      </c>
      <c r="Y519" s="148">
        <f>VLOOKUP(A519,'Kadın Bireysel'!$B$4:$T$3000,14,FALSE)</f>
        <v>36</v>
      </c>
      <c r="Z519" s="148">
        <f>VLOOKUP(A519,'Kadın Bireysel'!$B$4:$T$3000,15,FALSE)</f>
        <v>4</v>
      </c>
      <c r="AA519" s="148">
        <f>VLOOKUP(A519,'Kadın Bireysel'!$B$4:$T$3000,16,FALSE)</f>
        <v>6</v>
      </c>
      <c r="AB519" s="148">
        <f>VLOOKUP(A519,'Kadın Bireysel'!$B$4:$T$3000,17,FALSE)</f>
        <v>0</v>
      </c>
      <c r="AC519" s="148">
        <f>VLOOKUP(A519,'Kadın Bireysel'!$B$4:$T$3000,18,FALSE)</f>
        <v>3</v>
      </c>
      <c r="AD519" s="148">
        <f>VLOOKUP(A519,'Kadın Bireysel'!$B$4:$T$3000,19,FALSE)</f>
        <v>0</v>
      </c>
    </row>
    <row r="520" spans="1:36" ht="15" x14ac:dyDescent="0.2">
      <c r="A520" s="13" t="str">
        <f t="shared" si="555"/>
        <v>BURSA BÜYÜKŞEHİR B.SPOR K.PODYUM TENİS KULÜBÜ</v>
      </c>
      <c r="B520" s="129"/>
      <c r="C520" s="39"/>
      <c r="D520" s="40"/>
      <c r="E520" s="49"/>
      <c r="F520" s="50"/>
      <c r="G520" s="51"/>
      <c r="H520" s="51"/>
      <c r="I520" s="51"/>
      <c r="J520" s="51"/>
      <c r="K520" s="51"/>
      <c r="L520" s="51"/>
      <c r="M520" s="51"/>
      <c r="N520" s="52"/>
      <c r="O520" s="53"/>
      <c r="P520" s="42"/>
      <c r="Q520" s="54"/>
      <c r="R520" s="50"/>
      <c r="S520" s="44"/>
      <c r="T520" s="55" t="s">
        <v>119</v>
      </c>
      <c r="U520" s="56" t="str">
        <f>C513</f>
        <v>BURSA BÜYÜKŞEHİR B.SPOR K.</v>
      </c>
      <c r="V520" s="47" t="str">
        <f>C511</f>
        <v>PODYUM TENİS KULÜBÜ</v>
      </c>
      <c r="W520" s="27">
        <f t="shared" si="566"/>
        <v>0</v>
      </c>
      <c r="X520" s="17">
        <f t="shared" si="567"/>
        <v>3</v>
      </c>
      <c r="Y520" s="148">
        <f>VLOOKUP(A520,'Kadın Bireysel'!$B$4:$T$3000,14,FALSE)</f>
        <v>4</v>
      </c>
      <c r="Z520" s="148">
        <f>VLOOKUP(A520,'Kadın Bireysel'!$B$4:$T$3000,15,FALSE)</f>
        <v>36</v>
      </c>
      <c r="AA520" s="148">
        <f>VLOOKUP(A520,'Kadın Bireysel'!$B$4:$T$3000,16,FALSE)</f>
        <v>0</v>
      </c>
      <c r="AB520" s="148">
        <f>VLOOKUP(A520,'Kadın Bireysel'!$B$4:$T$3000,17,FALSE)</f>
        <v>6</v>
      </c>
      <c r="AC520" s="148">
        <f>VLOOKUP(A520,'Kadın Bireysel'!$B$4:$T$3000,18,FALSE)</f>
        <v>0</v>
      </c>
      <c r="AD520" s="148">
        <f>VLOOKUP(A520,'Kadın Bireysel'!$B$4:$T$3000,19,FALSE)</f>
        <v>3</v>
      </c>
    </row>
    <row r="521" spans="1:36" ht="15" x14ac:dyDescent="0.2">
      <c r="A521" s="13" t="str">
        <f t="shared" si="555"/>
        <v>OSMANGAZİ BELEDİYESPOR K.BYE</v>
      </c>
      <c r="B521" s="128"/>
      <c r="C521" s="14"/>
      <c r="D521" s="15"/>
      <c r="E521" s="16"/>
      <c r="F521" s="17"/>
      <c r="G521" s="18"/>
      <c r="H521" s="18"/>
      <c r="I521" s="18"/>
      <c r="J521" s="18"/>
      <c r="K521" s="18"/>
      <c r="L521" s="18"/>
      <c r="M521" s="18"/>
      <c r="N521" s="19"/>
      <c r="O521" s="20"/>
      <c r="P521" s="21"/>
      <c r="Q521" s="22"/>
      <c r="R521" s="17"/>
      <c r="S521" s="23"/>
      <c r="T521" s="48" t="s">
        <v>120</v>
      </c>
      <c r="U521" s="25" t="str">
        <f>C514</f>
        <v>OSMANGAZİ BELEDİYESPOR K.</v>
      </c>
      <c r="V521" s="26" t="str">
        <f>C515</f>
        <v>BYE</v>
      </c>
      <c r="W521" s="27">
        <f t="shared" si="566"/>
        <v>0</v>
      </c>
      <c r="X521" s="17">
        <f t="shared" si="567"/>
        <v>0</v>
      </c>
      <c r="Y521" s="148"/>
      <c r="Z521" s="148"/>
      <c r="AA521" s="148"/>
      <c r="AB521" s="148"/>
      <c r="AC521" s="148"/>
      <c r="AD521" s="148"/>
    </row>
    <row r="522" spans="1:36" ht="15" x14ac:dyDescent="0.2">
      <c r="A522" s="13" t="str">
        <f t="shared" si="555"/>
        <v>YENİGÜN TENİS SPOR KULÜBÜPODYUM TENİS KULÜBÜ</v>
      </c>
      <c r="B522" s="128"/>
      <c r="C522" s="14"/>
      <c r="D522" s="15"/>
      <c r="E522" s="16"/>
      <c r="F522" s="17"/>
      <c r="G522" s="18"/>
      <c r="H522" s="18"/>
      <c r="I522" s="18"/>
      <c r="J522" s="18"/>
      <c r="K522" s="18"/>
      <c r="L522" s="18"/>
      <c r="M522" s="18"/>
      <c r="N522" s="19"/>
      <c r="O522" s="20"/>
      <c r="P522" s="31"/>
      <c r="Q522" s="22"/>
      <c r="R522" s="17"/>
      <c r="S522" s="23"/>
      <c r="T522" s="57" t="s">
        <v>121</v>
      </c>
      <c r="U522" s="25" t="str">
        <f>C510</f>
        <v>YENİGÜN TENİS SPOR KULÜBÜ</v>
      </c>
      <c r="V522" s="26" t="str">
        <f>C511</f>
        <v>PODYUM TENİS KULÜBÜ</v>
      </c>
      <c r="W522" s="27">
        <f t="shared" si="566"/>
        <v>2</v>
      </c>
      <c r="X522" s="17">
        <f t="shared" si="567"/>
        <v>1</v>
      </c>
      <c r="Y522" s="148">
        <f>VLOOKUP(A522,'Kadın Bireysel'!$B$4:$T$3000,14,FALSE)</f>
        <v>30</v>
      </c>
      <c r="Z522" s="148">
        <f>VLOOKUP(A522,'Kadın Bireysel'!$B$4:$T$3000,15,FALSE)</f>
        <v>27</v>
      </c>
      <c r="AA522" s="148">
        <f>VLOOKUP(A522,'Kadın Bireysel'!$B$4:$T$3000,16,FALSE)</f>
        <v>4</v>
      </c>
      <c r="AB522" s="148">
        <f>VLOOKUP(A522,'Kadın Bireysel'!$B$4:$T$3000,17,FALSE)</f>
        <v>2</v>
      </c>
      <c r="AC522" s="148">
        <f>VLOOKUP(A522,'Kadın Bireysel'!$B$4:$T$3000,18,FALSE)</f>
        <v>2</v>
      </c>
      <c r="AD522" s="148">
        <f>VLOOKUP(A522,'Kadın Bireysel'!$B$4:$T$3000,19,FALSE)</f>
        <v>1</v>
      </c>
    </row>
    <row r="523" spans="1:36" ht="15.75" thickBot="1" x14ac:dyDescent="0.25">
      <c r="A523" s="13" t="str">
        <f t="shared" si="555"/>
        <v>EVRENSEL TENİS SPOR KULÜBÜBYE</v>
      </c>
      <c r="B523" s="130"/>
      <c r="C523" s="14"/>
      <c r="D523" s="15"/>
      <c r="E523" s="16"/>
      <c r="F523" s="17"/>
      <c r="G523" s="18"/>
      <c r="H523" s="18"/>
      <c r="I523" s="18"/>
      <c r="J523" s="18"/>
      <c r="K523" s="18"/>
      <c r="L523" s="18"/>
      <c r="M523" s="18"/>
      <c r="N523" s="19"/>
      <c r="O523" s="20"/>
      <c r="P523" s="31"/>
      <c r="Q523" s="22"/>
      <c r="R523" s="17"/>
      <c r="S523" s="23"/>
      <c r="T523" s="57" t="s">
        <v>122</v>
      </c>
      <c r="U523" s="25" t="str">
        <f>C512</f>
        <v>EVRENSEL TENİS SPOR KULÜBÜ</v>
      </c>
      <c r="V523" s="26" t="str">
        <f>C515</f>
        <v>BYE</v>
      </c>
      <c r="W523" s="27">
        <f t="shared" si="566"/>
        <v>0</v>
      </c>
      <c r="X523" s="17">
        <f t="shared" si="567"/>
        <v>0</v>
      </c>
      <c r="Y523" s="148"/>
      <c r="Z523" s="148"/>
      <c r="AA523" s="148"/>
      <c r="AB523" s="148"/>
      <c r="AC523" s="148"/>
      <c r="AD523" s="148"/>
    </row>
    <row r="524" spans="1:36" ht="15.75" thickBot="1" x14ac:dyDescent="0.25">
      <c r="A524" s="13" t="str">
        <f t="shared" si="555"/>
        <v>BURSA BÜYÜKŞEHİR B.SPOR K.OSMANGAZİ BELEDİYESPOR K.</v>
      </c>
      <c r="B524" s="132"/>
      <c r="C524" s="113"/>
      <c r="D524" s="114"/>
      <c r="E524" s="115"/>
      <c r="F524" s="116"/>
      <c r="G524" s="117"/>
      <c r="H524" s="117"/>
      <c r="I524" s="117"/>
      <c r="J524" s="117"/>
      <c r="K524" s="117"/>
      <c r="L524" s="117"/>
      <c r="M524" s="117"/>
      <c r="N524" s="118"/>
      <c r="O524" s="119"/>
      <c r="P524" s="120"/>
      <c r="Q524" s="121"/>
      <c r="R524" s="116"/>
      <c r="S524" s="122"/>
      <c r="T524" s="123" t="s">
        <v>123</v>
      </c>
      <c r="U524" s="124" t="str">
        <f>C513</f>
        <v>BURSA BÜYÜKŞEHİR B.SPOR K.</v>
      </c>
      <c r="V524" s="125" t="str">
        <f>C514</f>
        <v>OSMANGAZİ BELEDİYESPOR K.</v>
      </c>
      <c r="W524" s="126">
        <f t="shared" si="566"/>
        <v>1</v>
      </c>
      <c r="X524" s="127">
        <f t="shared" si="567"/>
        <v>2</v>
      </c>
      <c r="Y524" s="148">
        <f>VLOOKUP(A524,'Kadın Bireysel'!$B$4:$T$3000,14,FALSE)</f>
        <v>29</v>
      </c>
      <c r="Z524" s="148">
        <f>VLOOKUP(A524,'Kadın Bireysel'!$B$4:$T$3000,15,FALSE)</f>
        <v>33</v>
      </c>
      <c r="AA524" s="148">
        <f>VLOOKUP(A524,'Kadın Bireysel'!$B$4:$T$3000,16,FALSE)</f>
        <v>2</v>
      </c>
      <c r="AB524" s="148">
        <f>VLOOKUP(A524,'Kadın Bireysel'!$B$4:$T$3000,17,FALSE)</f>
        <v>4</v>
      </c>
      <c r="AC524" s="148">
        <f>VLOOKUP(A524,'Kadın Bireysel'!$B$4:$T$3000,18,FALSE)</f>
        <v>1</v>
      </c>
      <c r="AD524" s="148">
        <f>VLOOKUP(A524,'Kadın Bireysel'!$B$4:$T$3000,19,FALSE)</f>
        <v>2</v>
      </c>
    </row>
    <row r="525" spans="1:36" ht="15" thickBot="1" x14ac:dyDescent="0.25"/>
    <row r="526" spans="1:36" ht="71.650000000000006" customHeight="1" x14ac:dyDescent="0.2">
      <c r="B526" s="76" t="s">
        <v>66</v>
      </c>
      <c r="C526" s="104" t="s">
        <v>130</v>
      </c>
      <c r="D526" s="105" t="s">
        <v>98</v>
      </c>
      <c r="E526" s="106" t="s">
        <v>99</v>
      </c>
      <c r="F526" s="107" t="s">
        <v>100</v>
      </c>
      <c r="G526" s="106" t="s">
        <v>99</v>
      </c>
      <c r="H526" s="107" t="s">
        <v>100</v>
      </c>
      <c r="I526" s="106" t="s">
        <v>99</v>
      </c>
      <c r="J526" s="107" t="s">
        <v>100</v>
      </c>
      <c r="K526" s="106" t="s">
        <v>99</v>
      </c>
      <c r="L526" s="107" t="s">
        <v>100</v>
      </c>
      <c r="M526" s="106" t="s">
        <v>99</v>
      </c>
      <c r="N526" s="108" t="s">
        <v>100</v>
      </c>
      <c r="O526" s="109" t="s">
        <v>101</v>
      </c>
      <c r="P526" s="110" t="s">
        <v>102</v>
      </c>
      <c r="Q526" s="106" t="s">
        <v>103</v>
      </c>
      <c r="R526" s="107" t="s">
        <v>104</v>
      </c>
      <c r="S526" s="111" t="s">
        <v>105</v>
      </c>
      <c r="T526" s="112" t="s">
        <v>106</v>
      </c>
      <c r="U526" s="394" t="s">
        <v>107</v>
      </c>
      <c r="V526" s="395"/>
      <c r="W526" s="396" t="s">
        <v>108</v>
      </c>
      <c r="X526" s="397"/>
      <c r="Y526" s="148"/>
    </row>
    <row r="527" spans="1:36" ht="15" x14ac:dyDescent="0.2">
      <c r="A527" s="13" t="str">
        <f t="shared" ref="A527:A541" si="568">U527&amp;V527</f>
        <v>ENKA SPOR KULÜBÜBYE</v>
      </c>
      <c r="B527" s="128">
        <v>1</v>
      </c>
      <c r="C527" s="14" t="s">
        <v>19</v>
      </c>
      <c r="D527" s="15">
        <f t="shared" ref="D527:D532" si="569">SUM(AF527:AJ527)</f>
        <v>4</v>
      </c>
      <c r="E527" s="16">
        <f t="shared" ref="E527:E529" si="570">AA527</f>
        <v>0</v>
      </c>
      <c r="F527" s="17">
        <f t="shared" ref="F527:F529" si="571">AB527</f>
        <v>0</v>
      </c>
      <c r="G527" s="18">
        <f>AA530</f>
        <v>6</v>
      </c>
      <c r="H527" s="18">
        <f>AB530</f>
        <v>0</v>
      </c>
      <c r="I527" s="18">
        <f>AA533</f>
        <v>6</v>
      </c>
      <c r="J527" s="18">
        <f>AB533</f>
        <v>0</v>
      </c>
      <c r="K527" s="18">
        <f>AA536</f>
        <v>6</v>
      </c>
      <c r="L527" s="18">
        <f>AB536</f>
        <v>0</v>
      </c>
      <c r="M527" s="18">
        <f>AA539</f>
        <v>6</v>
      </c>
      <c r="N527" s="19">
        <f>AB539</f>
        <v>1</v>
      </c>
      <c r="O527" s="20">
        <f>E527+G527+I527-F527-H527-J527+K527-L527+M527-N527</f>
        <v>23</v>
      </c>
      <c r="P527" s="21"/>
      <c r="Q527" s="22">
        <f>Y527+Y530+Y533+Y536+Y539</f>
        <v>154</v>
      </c>
      <c r="R527" s="17">
        <f>Z527+Z530+Z533+Z536+Z539</f>
        <v>37</v>
      </c>
      <c r="S527" s="23">
        <f>Q527-R527</f>
        <v>117</v>
      </c>
      <c r="T527" s="24" t="s">
        <v>109</v>
      </c>
      <c r="U527" s="25" t="str">
        <f>C527</f>
        <v>ENKA SPOR KULÜBÜ</v>
      </c>
      <c r="V527" s="26" t="str">
        <f>C532</f>
        <v>BYE</v>
      </c>
      <c r="W527" s="27">
        <f>AC527</f>
        <v>0</v>
      </c>
      <c r="X527" s="17">
        <f>AD527</f>
        <v>0</v>
      </c>
      <c r="Y527" s="148"/>
      <c r="AF527" s="147">
        <f t="shared" ref="AF527:AF532" si="572">IF(E527&gt;F527,1,0)</f>
        <v>0</v>
      </c>
      <c r="AG527" s="147">
        <f t="shared" ref="AG527:AG532" si="573">IF(G527&gt;H527,1,0)</f>
        <v>1</v>
      </c>
      <c r="AH527" s="147">
        <f t="shared" ref="AH527:AH532" si="574">IF(I527&gt;J527,1,0)</f>
        <v>1</v>
      </c>
      <c r="AI527" s="147">
        <f t="shared" ref="AI527:AI532" si="575">IF(K527&gt;L527,1,0)</f>
        <v>1</v>
      </c>
      <c r="AJ527" s="147">
        <f t="shared" ref="AJ527:AJ532" si="576">IF(M527&gt;N527,1,0)</f>
        <v>1</v>
      </c>
    </row>
    <row r="528" spans="1:36" ht="15" x14ac:dyDescent="0.2">
      <c r="A528" s="13" t="str">
        <f t="shared" si="568"/>
        <v>İSTANBUL TENİS EĞİTİM SPOR KULÜBÜİSTANBUL AVCILIK VE ATICILIK SPOR K.</v>
      </c>
      <c r="B528" s="128">
        <v>2</v>
      </c>
      <c r="C528" s="14" t="s">
        <v>30</v>
      </c>
      <c r="D528" s="15">
        <f t="shared" si="569"/>
        <v>3</v>
      </c>
      <c r="E528" s="16">
        <f t="shared" si="570"/>
        <v>4</v>
      </c>
      <c r="F528" s="17">
        <f t="shared" si="571"/>
        <v>2</v>
      </c>
      <c r="G528" s="18">
        <f>AA532</f>
        <v>6</v>
      </c>
      <c r="H528" s="18">
        <f>AB532</f>
        <v>0</v>
      </c>
      <c r="I528" s="18">
        <f>AB535</f>
        <v>0</v>
      </c>
      <c r="J528" s="18">
        <f>AA535</f>
        <v>0</v>
      </c>
      <c r="K528" s="18">
        <f>AB537</f>
        <v>6</v>
      </c>
      <c r="L528" s="18">
        <f>AA537</f>
        <v>0</v>
      </c>
      <c r="M528" s="18">
        <f>AB539</f>
        <v>1</v>
      </c>
      <c r="N528" s="19">
        <f>AA539</f>
        <v>6</v>
      </c>
      <c r="O528" s="20">
        <f t="shared" ref="O528:O532" si="577">E528+G528+I528-F528-H528-J528+K528-L528+M528-N528</f>
        <v>9</v>
      </c>
      <c r="P528" s="21"/>
      <c r="Q528" s="22">
        <f>Y528+Y532+Z535+Z537+Z539</f>
        <v>118</v>
      </c>
      <c r="R528" s="17">
        <f>Z528+Z532+Y535+Y537+Y539</f>
        <v>63</v>
      </c>
      <c r="S528" s="23">
        <f t="shared" ref="S528:S532" si="578">Q528-R528</f>
        <v>55</v>
      </c>
      <c r="T528" s="24" t="s">
        <v>110</v>
      </c>
      <c r="U528" s="25" t="str">
        <f>C528</f>
        <v>İSTANBUL TENİS EĞİTİM SPOR KULÜBÜ</v>
      </c>
      <c r="V528" s="26" t="str">
        <f>C531</f>
        <v>İSTANBUL AVCILIK VE ATICILIK SPOR K.</v>
      </c>
      <c r="W528" s="27">
        <f t="shared" ref="W528:W541" si="579">AC528</f>
        <v>2</v>
      </c>
      <c r="X528" s="17">
        <f t="shared" ref="X528:X541" si="580">AD528</f>
        <v>1</v>
      </c>
      <c r="Y528" s="148">
        <f>VLOOKUP(A528,'Erkek Bireysel'!$B$4:$T$3001,14,FALSE)</f>
        <v>28</v>
      </c>
      <c r="Z528" s="148">
        <f>VLOOKUP(A528,'Erkek Bireysel'!$B$4:$T$3001,15,FALSE)</f>
        <v>18</v>
      </c>
      <c r="AA528" s="148">
        <f>VLOOKUP(A528,'Erkek Bireysel'!$B$4:$T$3001,16,FALSE)</f>
        <v>4</v>
      </c>
      <c r="AB528" s="148">
        <f>VLOOKUP(A528,'Erkek Bireysel'!$B$4:$T$3001,17,FALSE)</f>
        <v>2</v>
      </c>
      <c r="AC528" s="148">
        <f>VLOOKUP(A528,'Erkek Bireysel'!$B$4:$T$3001,18,FALSE)</f>
        <v>2</v>
      </c>
      <c r="AD528" s="148">
        <f>VLOOKUP(A528,'Erkek Bireysel'!$B$4:$T$3001,19,FALSE)</f>
        <v>1</v>
      </c>
      <c r="AF528" s="147">
        <f t="shared" si="572"/>
        <v>1</v>
      </c>
      <c r="AG528" s="147">
        <f t="shared" si="573"/>
        <v>1</v>
      </c>
      <c r="AH528" s="147">
        <f t="shared" si="574"/>
        <v>0</v>
      </c>
      <c r="AI528" s="147">
        <f t="shared" si="575"/>
        <v>1</v>
      </c>
      <c r="AJ528" s="147">
        <f t="shared" si="576"/>
        <v>0</v>
      </c>
    </row>
    <row r="529" spans="1:36" ht="15" x14ac:dyDescent="0.2">
      <c r="A529" s="13" t="str">
        <f t="shared" si="568"/>
        <v>AVRUPA YAKASI TENİS KULÜBÜPERFORMANS TENİS AKADEMİSİ</v>
      </c>
      <c r="B529" s="128">
        <v>3</v>
      </c>
      <c r="C529" s="14" t="s">
        <v>13</v>
      </c>
      <c r="D529" s="15">
        <f t="shared" si="569"/>
        <v>1</v>
      </c>
      <c r="E529" s="16">
        <f t="shared" si="570"/>
        <v>6</v>
      </c>
      <c r="F529" s="17">
        <f t="shared" si="571"/>
        <v>0</v>
      </c>
      <c r="G529" s="18">
        <f>AB532</f>
        <v>0</v>
      </c>
      <c r="H529" s="18">
        <f>AA532</f>
        <v>6</v>
      </c>
      <c r="I529" s="18">
        <f>AB534</f>
        <v>0</v>
      </c>
      <c r="J529" s="18">
        <f>AA534</f>
        <v>6</v>
      </c>
      <c r="K529" s="18">
        <f>AB536</f>
        <v>0</v>
      </c>
      <c r="L529" s="18">
        <f>AA536</f>
        <v>6</v>
      </c>
      <c r="M529" s="18">
        <f>AA540</f>
        <v>0</v>
      </c>
      <c r="N529" s="19">
        <f>AB540</f>
        <v>0</v>
      </c>
      <c r="O529" s="20">
        <f t="shared" si="577"/>
        <v>-12</v>
      </c>
      <c r="P529" s="21"/>
      <c r="Q529" s="22">
        <f>Y529+Z532+Z534+Z536+Y540</f>
        <v>36</v>
      </c>
      <c r="R529" s="17">
        <f>Z529+Y532+Y534+Y536+Z540</f>
        <v>117</v>
      </c>
      <c r="S529" s="23">
        <f t="shared" si="578"/>
        <v>-81</v>
      </c>
      <c r="T529" s="24" t="s">
        <v>111</v>
      </c>
      <c r="U529" s="25" t="str">
        <f>C529</f>
        <v>AVRUPA YAKASI TENİS KULÜBÜ</v>
      </c>
      <c r="V529" s="26" t="str">
        <f>C530</f>
        <v>PERFORMANS TENİS AKADEMİSİ</v>
      </c>
      <c r="W529" s="27">
        <f t="shared" si="579"/>
        <v>3</v>
      </c>
      <c r="X529" s="17">
        <f t="shared" si="580"/>
        <v>0</v>
      </c>
      <c r="Y529" s="148">
        <f>VLOOKUP(A529,'Erkek Bireysel'!$B$4:$T$3001,14,FALSE)</f>
        <v>36</v>
      </c>
      <c r="Z529" s="148">
        <f>VLOOKUP(A529,'Erkek Bireysel'!$B$4:$T$3001,15,FALSE)</f>
        <v>9</v>
      </c>
      <c r="AA529" s="148">
        <f>VLOOKUP(A529,'Erkek Bireysel'!$B$4:$T$3001,16,FALSE)</f>
        <v>6</v>
      </c>
      <c r="AB529" s="148">
        <f>VLOOKUP(A529,'Erkek Bireysel'!$B$4:$T$3001,17,FALSE)</f>
        <v>0</v>
      </c>
      <c r="AC529" s="148">
        <f>VLOOKUP(A529,'Erkek Bireysel'!$B$4:$T$3001,18,FALSE)</f>
        <v>3</v>
      </c>
      <c r="AD529" s="148">
        <f>VLOOKUP(A529,'Erkek Bireysel'!$B$4:$T$3001,19,FALSE)</f>
        <v>0</v>
      </c>
      <c r="AF529" s="147">
        <f t="shared" si="572"/>
        <v>1</v>
      </c>
      <c r="AG529" s="147">
        <f t="shared" si="573"/>
        <v>0</v>
      </c>
      <c r="AH529" s="147">
        <f t="shared" si="574"/>
        <v>0</v>
      </c>
      <c r="AI529" s="147">
        <f t="shared" si="575"/>
        <v>0</v>
      </c>
      <c r="AJ529" s="147">
        <f t="shared" si="576"/>
        <v>0</v>
      </c>
    </row>
    <row r="530" spans="1:36" ht="15" x14ac:dyDescent="0.2">
      <c r="A530" s="13" t="str">
        <f t="shared" si="568"/>
        <v>ENKA SPOR KULÜBÜİSTANBUL AVCILIK VE ATICILIK SPOR K.</v>
      </c>
      <c r="B530" s="128">
        <v>4</v>
      </c>
      <c r="C530" s="14" t="s">
        <v>94</v>
      </c>
      <c r="D530" s="15">
        <f t="shared" si="569"/>
        <v>0</v>
      </c>
      <c r="E530" s="16">
        <f>AB529</f>
        <v>0</v>
      </c>
      <c r="F530" s="17">
        <f>AA529</f>
        <v>6</v>
      </c>
      <c r="G530" s="18">
        <f>AB531</f>
        <v>0</v>
      </c>
      <c r="H530" s="18">
        <f>AA531</f>
        <v>0</v>
      </c>
      <c r="I530" s="18">
        <f>AB533</f>
        <v>0</v>
      </c>
      <c r="J530" s="18">
        <f>AA533</f>
        <v>6</v>
      </c>
      <c r="K530" s="18">
        <f>AA537</f>
        <v>0</v>
      </c>
      <c r="L530" s="18">
        <f>AB537</f>
        <v>6</v>
      </c>
      <c r="M530" s="18">
        <f>AA541</f>
        <v>0</v>
      </c>
      <c r="N530" s="19">
        <f>AB541</f>
        <v>6</v>
      </c>
      <c r="O530" s="20">
        <f t="shared" si="577"/>
        <v>-24</v>
      </c>
      <c r="P530" s="21"/>
      <c r="Q530" s="22">
        <f>Z529+Z531+Z533+Y537+Y541</f>
        <v>22</v>
      </c>
      <c r="R530" s="17">
        <f>Y529+Y531+Y533+Z537+Z541</f>
        <v>145</v>
      </c>
      <c r="S530" s="23">
        <f t="shared" si="578"/>
        <v>-123</v>
      </c>
      <c r="T530" s="30" t="s">
        <v>112</v>
      </c>
      <c r="U530" s="25" t="str">
        <f>C527</f>
        <v>ENKA SPOR KULÜBÜ</v>
      </c>
      <c r="V530" s="26" t="str">
        <f>C531</f>
        <v>İSTANBUL AVCILIK VE ATICILIK SPOR K.</v>
      </c>
      <c r="W530" s="27">
        <f t="shared" si="579"/>
        <v>3</v>
      </c>
      <c r="X530" s="17">
        <f t="shared" si="580"/>
        <v>0</v>
      </c>
      <c r="Y530" s="148">
        <f>VLOOKUP(A530,'Erkek Bireysel'!$B$4:$T$3001,14,FALSE)</f>
        <v>36</v>
      </c>
      <c r="Z530" s="148">
        <f>VLOOKUP(A530,'Erkek Bireysel'!$B$4:$T$3001,15,FALSE)</f>
        <v>6</v>
      </c>
      <c r="AA530" s="148">
        <f>VLOOKUP(A530,'Erkek Bireysel'!$B$4:$T$3001,16,FALSE)</f>
        <v>6</v>
      </c>
      <c r="AB530" s="148">
        <f>VLOOKUP(A530,'Erkek Bireysel'!$B$4:$T$3001,17,FALSE)</f>
        <v>0</v>
      </c>
      <c r="AC530" s="148">
        <f>VLOOKUP(A530,'Erkek Bireysel'!$B$4:$T$3001,18,FALSE)</f>
        <v>3</v>
      </c>
      <c r="AD530" s="148">
        <f>VLOOKUP(A530,'Erkek Bireysel'!$B$4:$T$3001,19,FALSE)</f>
        <v>0</v>
      </c>
      <c r="AF530" s="147">
        <f t="shared" si="572"/>
        <v>0</v>
      </c>
      <c r="AG530" s="147">
        <f t="shared" si="573"/>
        <v>0</v>
      </c>
      <c r="AH530" s="147">
        <f t="shared" si="574"/>
        <v>0</v>
      </c>
      <c r="AI530" s="147">
        <f t="shared" si="575"/>
        <v>0</v>
      </c>
      <c r="AJ530" s="147">
        <f t="shared" si="576"/>
        <v>0</v>
      </c>
    </row>
    <row r="531" spans="1:36" ht="15" x14ac:dyDescent="0.2">
      <c r="A531" s="13" t="str">
        <f t="shared" si="568"/>
        <v>BYEPERFORMANS TENİS AKADEMİSİ</v>
      </c>
      <c r="B531" s="128">
        <v>5</v>
      </c>
      <c r="C531" s="14" t="s">
        <v>231</v>
      </c>
      <c r="D531" s="15">
        <f t="shared" si="569"/>
        <v>2</v>
      </c>
      <c r="E531" s="16">
        <f>AB528</f>
        <v>2</v>
      </c>
      <c r="F531" s="17">
        <f>AA528</f>
        <v>4</v>
      </c>
      <c r="G531" s="18">
        <f>AB530</f>
        <v>0</v>
      </c>
      <c r="H531" s="18">
        <f>AA530</f>
        <v>6</v>
      </c>
      <c r="I531" s="18">
        <f>AA534</f>
        <v>6</v>
      </c>
      <c r="J531" s="18">
        <f>AB534</f>
        <v>0</v>
      </c>
      <c r="K531" s="18">
        <f>AA538</f>
        <v>0</v>
      </c>
      <c r="L531" s="18">
        <f>AB538</f>
        <v>0</v>
      </c>
      <c r="M531" s="18">
        <f>AB541</f>
        <v>6</v>
      </c>
      <c r="N531" s="19">
        <f>AA541</f>
        <v>0</v>
      </c>
      <c r="O531" s="20">
        <f t="shared" si="577"/>
        <v>4</v>
      </c>
      <c r="P531" s="31"/>
      <c r="Q531" s="22">
        <f>Z528+Z530+Y534+Y538+Z541</f>
        <v>96</v>
      </c>
      <c r="R531" s="17">
        <f>Y528+Y530+Z534+Z538+Y541</f>
        <v>64</v>
      </c>
      <c r="S531" s="23">
        <f t="shared" si="578"/>
        <v>32</v>
      </c>
      <c r="T531" s="30" t="s">
        <v>113</v>
      </c>
      <c r="U531" s="25" t="str">
        <f>C532</f>
        <v>BYE</v>
      </c>
      <c r="V531" s="26" t="str">
        <f>C530</f>
        <v>PERFORMANS TENİS AKADEMİSİ</v>
      </c>
      <c r="W531" s="27">
        <f t="shared" si="579"/>
        <v>0</v>
      </c>
      <c r="X531" s="17">
        <f t="shared" si="580"/>
        <v>0</v>
      </c>
      <c r="Y531" s="148"/>
      <c r="AF531" s="147">
        <f t="shared" si="572"/>
        <v>0</v>
      </c>
      <c r="AG531" s="147">
        <f t="shared" si="573"/>
        <v>0</v>
      </c>
      <c r="AH531" s="147">
        <f t="shared" si="574"/>
        <v>1</v>
      </c>
      <c r="AI531" s="147">
        <f t="shared" si="575"/>
        <v>0</v>
      </c>
      <c r="AJ531" s="147">
        <f t="shared" si="576"/>
        <v>1</v>
      </c>
    </row>
    <row r="532" spans="1:36" ht="15" x14ac:dyDescent="0.2">
      <c r="A532" s="13" t="str">
        <f t="shared" si="568"/>
        <v>İSTANBUL TENİS EĞİTİM SPOR KULÜBÜAVRUPA YAKASI TENİS KULÜBÜ</v>
      </c>
      <c r="B532" s="128">
        <v>6</v>
      </c>
      <c r="C532" s="14" t="s">
        <v>127</v>
      </c>
      <c r="D532" s="15">
        <f t="shared" si="569"/>
        <v>0</v>
      </c>
      <c r="E532" s="32">
        <f>AB527</f>
        <v>0</v>
      </c>
      <c r="F532" s="33">
        <f>AA527</f>
        <v>0</v>
      </c>
      <c r="G532" s="34">
        <f>AA531</f>
        <v>0</v>
      </c>
      <c r="H532" s="34">
        <f>AB531</f>
        <v>0</v>
      </c>
      <c r="I532" s="34">
        <f>AA535</f>
        <v>0</v>
      </c>
      <c r="J532" s="34">
        <f>AB535</f>
        <v>0</v>
      </c>
      <c r="K532" s="34">
        <f>AB538</f>
        <v>0</v>
      </c>
      <c r="L532" s="34">
        <f>AA538</f>
        <v>0</v>
      </c>
      <c r="M532" s="34">
        <f>AB540</f>
        <v>0</v>
      </c>
      <c r="N532" s="35">
        <f>AA540</f>
        <v>0</v>
      </c>
      <c r="O532" s="20">
        <f t="shared" si="577"/>
        <v>0</v>
      </c>
      <c r="P532" s="31"/>
      <c r="Q532" s="36">
        <f>Z527+Y531+Y535+Z538+Z540</f>
        <v>0</v>
      </c>
      <c r="R532" s="33">
        <f>Y527+Z531+Z535+Y538+Y540</f>
        <v>0</v>
      </c>
      <c r="S532" s="23">
        <f t="shared" si="578"/>
        <v>0</v>
      </c>
      <c r="T532" s="37" t="s">
        <v>114</v>
      </c>
      <c r="U532" s="38" t="str">
        <f>C528</f>
        <v>İSTANBUL TENİS EĞİTİM SPOR KULÜBÜ</v>
      </c>
      <c r="V532" s="26" t="str">
        <f>C529</f>
        <v>AVRUPA YAKASI TENİS KULÜBÜ</v>
      </c>
      <c r="W532" s="27">
        <f t="shared" si="579"/>
        <v>3</v>
      </c>
      <c r="X532" s="17">
        <f t="shared" si="580"/>
        <v>0</v>
      </c>
      <c r="Y532" s="148">
        <f>VLOOKUP(A532,'Erkek Bireysel'!$B$4:$T$3001,14,FALSE)</f>
        <v>36</v>
      </c>
      <c r="Z532" s="148">
        <f>VLOOKUP(A532,'Erkek Bireysel'!$B$4:$T$3001,15,FALSE)</f>
        <v>0</v>
      </c>
      <c r="AA532" s="148">
        <f>VLOOKUP(A532,'Erkek Bireysel'!$B$4:$T$3001,16,FALSE)</f>
        <v>6</v>
      </c>
      <c r="AB532" s="148">
        <f>VLOOKUP(A532,'Erkek Bireysel'!$B$4:$T$3001,17,FALSE)</f>
        <v>0</v>
      </c>
      <c r="AC532" s="148">
        <f>VLOOKUP(A532,'Erkek Bireysel'!$B$4:$T$3001,18,FALSE)</f>
        <v>3</v>
      </c>
      <c r="AD532" s="148">
        <f>VLOOKUP(A532,'Erkek Bireysel'!$B$4:$T$3001,19,FALSE)</f>
        <v>0</v>
      </c>
      <c r="AF532" s="147">
        <f t="shared" si="572"/>
        <v>0</v>
      </c>
      <c r="AG532" s="147">
        <f t="shared" si="573"/>
        <v>0</v>
      </c>
      <c r="AH532" s="147">
        <f t="shared" si="574"/>
        <v>0</v>
      </c>
      <c r="AI532" s="147">
        <f t="shared" si="575"/>
        <v>0</v>
      </c>
      <c r="AJ532" s="147">
        <f t="shared" si="576"/>
        <v>0</v>
      </c>
    </row>
    <row r="533" spans="1:36" ht="15" x14ac:dyDescent="0.2">
      <c r="A533" s="13" t="str">
        <f t="shared" si="568"/>
        <v>ENKA SPOR KULÜBÜPERFORMANS TENİS AKADEMİSİ</v>
      </c>
      <c r="B533" s="129"/>
      <c r="C533" s="39"/>
      <c r="D533" s="40"/>
      <c r="E533" s="16"/>
      <c r="F533" s="41"/>
      <c r="G533" s="18"/>
      <c r="H533" s="18"/>
      <c r="I533" s="18"/>
      <c r="J533" s="18"/>
      <c r="K533" s="18"/>
      <c r="L533" s="18"/>
      <c r="M533" s="18"/>
      <c r="N533" s="19"/>
      <c r="O533" s="20"/>
      <c r="P533" s="42"/>
      <c r="Q533" s="43"/>
      <c r="R533" s="41"/>
      <c r="S533" s="44"/>
      <c r="T533" s="45" t="s">
        <v>115</v>
      </c>
      <c r="U533" s="46" t="str">
        <f>C527</f>
        <v>ENKA SPOR KULÜBÜ</v>
      </c>
      <c r="V533" s="47" t="str">
        <f>C530</f>
        <v>PERFORMANS TENİS AKADEMİSİ</v>
      </c>
      <c r="W533" s="27">
        <f t="shared" si="579"/>
        <v>3</v>
      </c>
      <c r="X533" s="17">
        <f t="shared" si="580"/>
        <v>0</v>
      </c>
      <c r="Y533" s="148">
        <f>VLOOKUP(A533,'Erkek Bireysel'!$B$4:$T$3001,14,FALSE)</f>
        <v>37</v>
      </c>
      <c r="Z533" s="148">
        <f>VLOOKUP(A533,'Erkek Bireysel'!$B$4:$T$3001,15,FALSE)</f>
        <v>13</v>
      </c>
      <c r="AA533" s="148">
        <f>VLOOKUP(A533,'Erkek Bireysel'!$B$4:$T$3001,16,FALSE)</f>
        <v>6</v>
      </c>
      <c r="AB533" s="148">
        <f>VLOOKUP(A533,'Erkek Bireysel'!$B$4:$T$3001,17,FALSE)</f>
        <v>0</v>
      </c>
      <c r="AC533" s="148">
        <f>VLOOKUP(A533,'Erkek Bireysel'!$B$4:$T$3001,18,FALSE)</f>
        <v>3</v>
      </c>
      <c r="AD533" s="148">
        <f>VLOOKUP(A533,'Erkek Bireysel'!$B$4:$T$3001,19,FALSE)</f>
        <v>0</v>
      </c>
    </row>
    <row r="534" spans="1:36" ht="15" x14ac:dyDescent="0.2">
      <c r="A534" s="13" t="str">
        <f t="shared" si="568"/>
        <v>İSTANBUL AVCILIK VE ATICILIK SPOR K.AVRUPA YAKASI TENİS KULÜBÜ</v>
      </c>
      <c r="B534" s="128"/>
      <c r="C534" s="14"/>
      <c r="D534" s="15"/>
      <c r="E534" s="16"/>
      <c r="F534" s="17"/>
      <c r="G534" s="18"/>
      <c r="H534" s="18"/>
      <c r="I534" s="18"/>
      <c r="J534" s="18"/>
      <c r="K534" s="18"/>
      <c r="L534" s="18"/>
      <c r="M534" s="18"/>
      <c r="N534" s="19"/>
      <c r="O534" s="20"/>
      <c r="P534" s="21"/>
      <c r="Q534" s="22"/>
      <c r="R534" s="17"/>
      <c r="S534" s="23"/>
      <c r="T534" s="45" t="s">
        <v>116</v>
      </c>
      <c r="U534" s="25" t="str">
        <f>C531</f>
        <v>İSTANBUL AVCILIK VE ATICILIK SPOR K.</v>
      </c>
      <c r="V534" s="26" t="str">
        <f>C529</f>
        <v>AVRUPA YAKASI TENİS KULÜBÜ</v>
      </c>
      <c r="W534" s="27">
        <f t="shared" si="579"/>
        <v>3</v>
      </c>
      <c r="X534" s="17">
        <f t="shared" si="580"/>
        <v>0</v>
      </c>
      <c r="Y534" s="148">
        <f>VLOOKUP(A534,'Erkek Bireysel'!$B$4:$T$3001,14,FALSE)</f>
        <v>36</v>
      </c>
      <c r="Z534" s="148">
        <f>VLOOKUP(A534,'Erkek Bireysel'!$B$4:$T$3001,15,FALSE)</f>
        <v>0</v>
      </c>
      <c r="AA534" s="148">
        <f>VLOOKUP(A534,'Erkek Bireysel'!$B$4:$T$3001,16,FALSE)</f>
        <v>6</v>
      </c>
      <c r="AB534" s="148">
        <f>VLOOKUP(A534,'Erkek Bireysel'!$B$4:$T$3001,17,FALSE)</f>
        <v>0</v>
      </c>
      <c r="AC534" s="148">
        <f>VLOOKUP(A534,'Erkek Bireysel'!$B$4:$T$3001,18,FALSE)</f>
        <v>3</v>
      </c>
      <c r="AD534" s="148">
        <f>VLOOKUP(A534,'Erkek Bireysel'!$B$4:$T$3001,19,FALSE)</f>
        <v>0</v>
      </c>
    </row>
    <row r="535" spans="1:36" ht="15" x14ac:dyDescent="0.2">
      <c r="A535" s="13" t="str">
        <f t="shared" si="568"/>
        <v>BYEİSTANBUL TENİS EĞİTİM SPOR KULÜBÜ</v>
      </c>
      <c r="B535" s="128"/>
      <c r="C535" s="14"/>
      <c r="D535" s="15"/>
      <c r="E535" s="16"/>
      <c r="F535" s="17"/>
      <c r="G535" s="18"/>
      <c r="H535" s="18"/>
      <c r="I535" s="18"/>
      <c r="J535" s="18"/>
      <c r="K535" s="18"/>
      <c r="L535" s="18"/>
      <c r="M535" s="18"/>
      <c r="N535" s="19"/>
      <c r="O535" s="20"/>
      <c r="P535" s="31"/>
      <c r="Q535" s="22"/>
      <c r="R535" s="17"/>
      <c r="S535" s="23"/>
      <c r="T535" s="45" t="s">
        <v>117</v>
      </c>
      <c r="U535" s="25" t="str">
        <f>C532</f>
        <v>BYE</v>
      </c>
      <c r="V535" s="26" t="str">
        <f>C528</f>
        <v>İSTANBUL TENİS EĞİTİM SPOR KULÜBÜ</v>
      </c>
      <c r="W535" s="27">
        <f t="shared" si="579"/>
        <v>0</v>
      </c>
      <c r="X535" s="17">
        <f t="shared" si="580"/>
        <v>0</v>
      </c>
      <c r="Y535" s="148"/>
    </row>
    <row r="536" spans="1:36" ht="15" x14ac:dyDescent="0.2">
      <c r="A536" s="13" t="str">
        <f t="shared" si="568"/>
        <v>ENKA SPOR KULÜBÜAVRUPA YAKASI TENİS KULÜBÜ</v>
      </c>
      <c r="B536" s="128"/>
      <c r="C536" s="14"/>
      <c r="D536" s="15"/>
      <c r="E536" s="16"/>
      <c r="F536" s="17"/>
      <c r="G536" s="18"/>
      <c r="H536" s="18"/>
      <c r="I536" s="18"/>
      <c r="J536" s="18"/>
      <c r="K536" s="18"/>
      <c r="L536" s="18"/>
      <c r="M536" s="18"/>
      <c r="N536" s="19"/>
      <c r="O536" s="20"/>
      <c r="P536" s="31"/>
      <c r="Q536" s="22"/>
      <c r="R536" s="17"/>
      <c r="S536" s="23"/>
      <c r="T536" s="48" t="s">
        <v>118</v>
      </c>
      <c r="U536" s="25" t="str">
        <f>C527</f>
        <v>ENKA SPOR KULÜBÜ</v>
      </c>
      <c r="V536" s="26" t="str">
        <f>C529</f>
        <v>AVRUPA YAKASI TENİS KULÜBÜ</v>
      </c>
      <c r="W536" s="27">
        <f t="shared" si="579"/>
        <v>3</v>
      </c>
      <c r="X536" s="17">
        <f t="shared" si="580"/>
        <v>0</v>
      </c>
      <c r="Y536" s="148">
        <f>VLOOKUP(A536,'Erkek Bireysel'!$B$4:$T$3001,14,FALSE)</f>
        <v>36</v>
      </c>
      <c r="Z536" s="148">
        <f>VLOOKUP(A536,'Erkek Bireysel'!$B$4:$T$3001,15,FALSE)</f>
        <v>0</v>
      </c>
      <c r="AA536" s="148">
        <f>VLOOKUP(A536,'Erkek Bireysel'!$B$4:$T$3001,16,FALSE)</f>
        <v>6</v>
      </c>
      <c r="AB536" s="148">
        <f>VLOOKUP(A536,'Erkek Bireysel'!$B$4:$T$3001,17,FALSE)</f>
        <v>0</v>
      </c>
      <c r="AC536" s="148">
        <f>VLOOKUP(A536,'Erkek Bireysel'!$B$4:$T$3001,18,FALSE)</f>
        <v>3</v>
      </c>
      <c r="AD536" s="148">
        <f>VLOOKUP(A536,'Erkek Bireysel'!$B$4:$T$3001,19,FALSE)</f>
        <v>0</v>
      </c>
    </row>
    <row r="537" spans="1:36" ht="15" x14ac:dyDescent="0.2">
      <c r="A537" s="13" t="str">
        <f t="shared" si="568"/>
        <v>PERFORMANS TENİS AKADEMİSİİSTANBUL TENİS EĞİTİM SPOR KULÜBÜ</v>
      </c>
      <c r="B537" s="129"/>
      <c r="C537" s="39"/>
      <c r="D537" s="40"/>
      <c r="E537" s="49"/>
      <c r="F537" s="50"/>
      <c r="G537" s="51"/>
      <c r="H537" s="51"/>
      <c r="I537" s="51"/>
      <c r="J537" s="51"/>
      <c r="K537" s="51"/>
      <c r="L537" s="51"/>
      <c r="M537" s="51"/>
      <c r="N537" s="52"/>
      <c r="O537" s="53"/>
      <c r="P537" s="42"/>
      <c r="Q537" s="54"/>
      <c r="R537" s="50"/>
      <c r="S537" s="44"/>
      <c r="T537" s="55" t="s">
        <v>119</v>
      </c>
      <c r="U537" s="56" t="str">
        <f>C530</f>
        <v>PERFORMANS TENİS AKADEMİSİ</v>
      </c>
      <c r="V537" s="47" t="str">
        <f>C528</f>
        <v>İSTANBUL TENİS EĞİTİM SPOR KULÜBÜ</v>
      </c>
      <c r="W537" s="27">
        <f t="shared" si="579"/>
        <v>0</v>
      </c>
      <c r="X537" s="17">
        <f t="shared" si="580"/>
        <v>3</v>
      </c>
      <c r="Y537" s="148">
        <f>VLOOKUP(A537,'Erkek Bireysel'!$B$4:$T$3001,14,FALSE)</f>
        <v>0</v>
      </c>
      <c r="Z537" s="148">
        <f>VLOOKUP(A537,'Erkek Bireysel'!$B$4:$T$3001,15,FALSE)</f>
        <v>36</v>
      </c>
      <c r="AA537" s="148">
        <f>VLOOKUP(A537,'Erkek Bireysel'!$B$4:$T$3001,16,FALSE)</f>
        <v>0</v>
      </c>
      <c r="AB537" s="148">
        <f>VLOOKUP(A537,'Erkek Bireysel'!$B$4:$T$3001,17,FALSE)</f>
        <v>6</v>
      </c>
      <c r="AC537" s="148">
        <f>VLOOKUP(A537,'Erkek Bireysel'!$B$4:$T$3001,18,FALSE)</f>
        <v>0</v>
      </c>
      <c r="AD537" s="148">
        <f>VLOOKUP(A537,'Erkek Bireysel'!$B$4:$T$3001,19,FALSE)</f>
        <v>3</v>
      </c>
    </row>
    <row r="538" spans="1:36" ht="15" x14ac:dyDescent="0.2">
      <c r="A538" s="13" t="str">
        <f t="shared" si="568"/>
        <v>İSTANBUL AVCILIK VE ATICILIK SPOR K.BYE</v>
      </c>
      <c r="B538" s="128"/>
      <c r="C538" s="14"/>
      <c r="D538" s="15"/>
      <c r="E538" s="16"/>
      <c r="F538" s="17"/>
      <c r="G538" s="18"/>
      <c r="H538" s="18"/>
      <c r="I538" s="18"/>
      <c r="J538" s="18"/>
      <c r="K538" s="18"/>
      <c r="L538" s="18"/>
      <c r="M538" s="18"/>
      <c r="N538" s="19"/>
      <c r="O538" s="20"/>
      <c r="P538" s="21"/>
      <c r="Q538" s="22"/>
      <c r="R538" s="17"/>
      <c r="S538" s="23"/>
      <c r="T538" s="48" t="s">
        <v>120</v>
      </c>
      <c r="U538" s="25" t="str">
        <f>C531</f>
        <v>İSTANBUL AVCILIK VE ATICILIK SPOR K.</v>
      </c>
      <c r="V538" s="26" t="str">
        <f>C532</f>
        <v>BYE</v>
      </c>
      <c r="W538" s="27">
        <f t="shared" si="579"/>
        <v>0</v>
      </c>
      <c r="X538" s="17">
        <f t="shared" si="580"/>
        <v>0</v>
      </c>
      <c r="Y538" s="148"/>
    </row>
    <row r="539" spans="1:36" ht="15" x14ac:dyDescent="0.2">
      <c r="A539" s="13" t="str">
        <f t="shared" si="568"/>
        <v>ENKA SPOR KULÜBÜİSTANBUL TENİS EĞİTİM SPOR KULÜBÜ</v>
      </c>
      <c r="B539" s="128"/>
      <c r="C539" s="14"/>
      <c r="D539" s="15"/>
      <c r="E539" s="16"/>
      <c r="F539" s="17"/>
      <c r="G539" s="18"/>
      <c r="H539" s="18"/>
      <c r="I539" s="18"/>
      <c r="J539" s="18"/>
      <c r="K539" s="18"/>
      <c r="L539" s="18"/>
      <c r="M539" s="18"/>
      <c r="N539" s="19"/>
      <c r="O539" s="20"/>
      <c r="P539" s="31"/>
      <c r="Q539" s="22"/>
      <c r="R539" s="17"/>
      <c r="S539" s="23"/>
      <c r="T539" s="57" t="s">
        <v>121</v>
      </c>
      <c r="U539" s="25" t="str">
        <f>C527</f>
        <v>ENKA SPOR KULÜBÜ</v>
      </c>
      <c r="V539" s="26" t="str">
        <f>C528</f>
        <v>İSTANBUL TENİS EĞİTİM SPOR KULÜBÜ</v>
      </c>
      <c r="W539" s="27">
        <f t="shared" si="579"/>
        <v>3</v>
      </c>
      <c r="X539" s="17">
        <f t="shared" si="580"/>
        <v>0</v>
      </c>
      <c r="Y539" s="148">
        <f>VLOOKUP(A539,'Erkek Bireysel'!$B$4:$T$3001,14,FALSE)</f>
        <v>45</v>
      </c>
      <c r="Z539" s="148">
        <f>VLOOKUP(A539,'Erkek Bireysel'!$B$4:$T$3001,15,FALSE)</f>
        <v>18</v>
      </c>
      <c r="AA539" s="148">
        <f>VLOOKUP(A539,'Erkek Bireysel'!$B$4:$T$3001,16,FALSE)</f>
        <v>6</v>
      </c>
      <c r="AB539" s="148">
        <f>VLOOKUP(A539,'Erkek Bireysel'!$B$4:$T$3001,17,FALSE)</f>
        <v>1</v>
      </c>
      <c r="AC539" s="148">
        <f>VLOOKUP(A539,'Erkek Bireysel'!$B$4:$T$3001,18,FALSE)</f>
        <v>3</v>
      </c>
      <c r="AD539" s="148">
        <f>VLOOKUP(A539,'Erkek Bireysel'!$B$4:$T$3001,19,FALSE)</f>
        <v>0</v>
      </c>
    </row>
    <row r="540" spans="1:36" ht="15.75" thickBot="1" x14ac:dyDescent="0.25">
      <c r="A540" s="13" t="str">
        <f t="shared" si="568"/>
        <v>AVRUPA YAKASI TENİS KULÜBÜBYE</v>
      </c>
      <c r="B540" s="130"/>
      <c r="C540" s="14"/>
      <c r="D540" s="15"/>
      <c r="E540" s="16"/>
      <c r="F540" s="17"/>
      <c r="G540" s="18"/>
      <c r="H540" s="18"/>
      <c r="I540" s="18"/>
      <c r="J540" s="18"/>
      <c r="K540" s="18"/>
      <c r="L540" s="18"/>
      <c r="M540" s="18"/>
      <c r="N540" s="19"/>
      <c r="O540" s="20"/>
      <c r="P540" s="31"/>
      <c r="Q540" s="22"/>
      <c r="R540" s="17"/>
      <c r="S540" s="23"/>
      <c r="T540" s="57" t="s">
        <v>122</v>
      </c>
      <c r="U540" s="25" t="str">
        <f>C529</f>
        <v>AVRUPA YAKASI TENİS KULÜBÜ</v>
      </c>
      <c r="V540" s="26" t="str">
        <f>C532</f>
        <v>BYE</v>
      </c>
      <c r="W540" s="27">
        <f t="shared" si="579"/>
        <v>0</v>
      </c>
      <c r="X540" s="17">
        <f t="shared" si="580"/>
        <v>0</v>
      </c>
      <c r="Y540" s="148"/>
    </row>
    <row r="541" spans="1:36" ht="15.75" thickBot="1" x14ac:dyDescent="0.25">
      <c r="A541" s="13" t="str">
        <f t="shared" si="568"/>
        <v>PERFORMANS TENİS AKADEMİSİİSTANBUL AVCILIK VE ATICILIK SPOR K.</v>
      </c>
      <c r="B541" s="132"/>
      <c r="C541" s="113"/>
      <c r="D541" s="114"/>
      <c r="E541" s="115"/>
      <c r="F541" s="116"/>
      <c r="G541" s="117"/>
      <c r="H541" s="117"/>
      <c r="I541" s="117"/>
      <c r="J541" s="117"/>
      <c r="K541" s="117"/>
      <c r="L541" s="117"/>
      <c r="M541" s="117"/>
      <c r="N541" s="118"/>
      <c r="O541" s="119"/>
      <c r="P541" s="120"/>
      <c r="Q541" s="121"/>
      <c r="R541" s="116"/>
      <c r="S541" s="122"/>
      <c r="T541" s="123" t="s">
        <v>123</v>
      </c>
      <c r="U541" s="124" t="str">
        <f>C530</f>
        <v>PERFORMANS TENİS AKADEMİSİ</v>
      </c>
      <c r="V541" s="125" t="str">
        <f>C531</f>
        <v>İSTANBUL AVCILIK VE ATICILIK SPOR K.</v>
      </c>
      <c r="W541" s="126">
        <f t="shared" si="579"/>
        <v>0</v>
      </c>
      <c r="X541" s="127">
        <f t="shared" si="580"/>
        <v>3</v>
      </c>
      <c r="Y541" s="148">
        <f>VLOOKUP(A541,'Erkek Bireysel'!$B$4:$T$3001,14,FALSE)</f>
        <v>0</v>
      </c>
      <c r="Z541" s="148">
        <f>VLOOKUP(A541,'Erkek Bireysel'!$B$4:$T$3001,15,FALSE)</f>
        <v>36</v>
      </c>
      <c r="AA541" s="148">
        <f>VLOOKUP(A541,'Erkek Bireysel'!$B$4:$T$3001,16,FALSE)</f>
        <v>0</v>
      </c>
      <c r="AB541" s="148">
        <f>VLOOKUP(A541,'Erkek Bireysel'!$B$4:$T$3001,17,FALSE)</f>
        <v>6</v>
      </c>
      <c r="AC541" s="148">
        <f>VLOOKUP(A541,'Erkek Bireysel'!$B$4:$T$3001,18,FALSE)</f>
        <v>0</v>
      </c>
      <c r="AD541" s="148">
        <f>VLOOKUP(A541,'Erkek Bireysel'!$B$4:$T$3001,19,FALSE)</f>
        <v>3</v>
      </c>
    </row>
    <row r="542" spans="1:36" ht="15" thickBot="1" x14ac:dyDescent="0.25"/>
    <row r="543" spans="1:36" ht="71.650000000000006" customHeight="1" x14ac:dyDescent="0.2">
      <c r="B543" s="76" t="s">
        <v>66</v>
      </c>
      <c r="C543" s="104" t="s">
        <v>131</v>
      </c>
      <c r="D543" s="105" t="s">
        <v>98</v>
      </c>
      <c r="E543" s="106" t="s">
        <v>99</v>
      </c>
      <c r="F543" s="107" t="s">
        <v>100</v>
      </c>
      <c r="G543" s="106" t="s">
        <v>99</v>
      </c>
      <c r="H543" s="107" t="s">
        <v>100</v>
      </c>
      <c r="I543" s="106" t="s">
        <v>99</v>
      </c>
      <c r="J543" s="107" t="s">
        <v>100</v>
      </c>
      <c r="K543" s="106" t="s">
        <v>99</v>
      </c>
      <c r="L543" s="107" t="s">
        <v>100</v>
      </c>
      <c r="M543" s="106" t="s">
        <v>99</v>
      </c>
      <c r="N543" s="108" t="s">
        <v>100</v>
      </c>
      <c r="O543" s="109" t="s">
        <v>101</v>
      </c>
      <c r="P543" s="110" t="s">
        <v>102</v>
      </c>
      <c r="Q543" s="106" t="s">
        <v>103</v>
      </c>
      <c r="R543" s="107" t="s">
        <v>104</v>
      </c>
      <c r="S543" s="111" t="s">
        <v>105</v>
      </c>
      <c r="T543" s="112" t="s">
        <v>106</v>
      </c>
      <c r="U543" s="394" t="s">
        <v>107</v>
      </c>
      <c r="V543" s="395"/>
      <c r="W543" s="396" t="s">
        <v>108</v>
      </c>
      <c r="X543" s="397"/>
      <c r="Y543" s="148"/>
    </row>
    <row r="544" spans="1:36" ht="15" x14ac:dyDescent="0.2">
      <c r="A544" s="13" t="str">
        <f t="shared" ref="A544:A558" si="581">U544&amp;V544</f>
        <v>TED SPOR KULÜBÜTAÇSPOR</v>
      </c>
      <c r="B544" s="128">
        <v>1</v>
      </c>
      <c r="C544" s="14" t="s">
        <v>95</v>
      </c>
      <c r="D544" s="15">
        <f t="shared" ref="D544:D549" si="582">SUM(AF544:AJ544)</f>
        <v>5</v>
      </c>
      <c r="E544" s="16">
        <f t="shared" ref="E544:E546" si="583">AA544</f>
        <v>6</v>
      </c>
      <c r="F544" s="17">
        <f t="shared" ref="F544:F546" si="584">AB544</f>
        <v>0</v>
      </c>
      <c r="G544" s="18">
        <f>AA547</f>
        <v>6</v>
      </c>
      <c r="H544" s="18">
        <f>AB547</f>
        <v>0</v>
      </c>
      <c r="I544" s="18">
        <f>AA550</f>
        <v>6</v>
      </c>
      <c r="J544" s="18">
        <f>AB550</f>
        <v>0</v>
      </c>
      <c r="K544" s="18">
        <f>AA553</f>
        <v>6</v>
      </c>
      <c r="L544" s="18">
        <f>AB553</f>
        <v>1</v>
      </c>
      <c r="M544" s="18">
        <f>AA556</f>
        <v>6</v>
      </c>
      <c r="N544" s="19">
        <f>AB556</f>
        <v>0</v>
      </c>
      <c r="O544" s="20">
        <f>E544+G544+I544-F544-H544-J544+K544-L544+M544-N544</f>
        <v>29</v>
      </c>
      <c r="P544" s="21"/>
      <c r="Q544" s="22">
        <f>Y544+Y547+Y550+Y553+Y556</f>
        <v>188</v>
      </c>
      <c r="R544" s="17">
        <f>Z544+Z547+Z550+Z553+Z556</f>
        <v>26</v>
      </c>
      <c r="S544" s="23">
        <f>Q544-R544</f>
        <v>162</v>
      </c>
      <c r="T544" s="24" t="s">
        <v>109</v>
      </c>
      <c r="U544" s="25" t="str">
        <f>C544</f>
        <v>TED SPOR KULÜBÜ</v>
      </c>
      <c r="V544" s="26" t="str">
        <f>C549</f>
        <v>TAÇSPOR</v>
      </c>
      <c r="W544" s="27">
        <f>AC544</f>
        <v>3</v>
      </c>
      <c r="X544" s="17">
        <f>AD544</f>
        <v>0</v>
      </c>
      <c r="Y544" s="148">
        <f>VLOOKUP(A544,'Erkek Bireysel'!$B$4:$T$3001,14,FALSE)</f>
        <v>36</v>
      </c>
      <c r="Z544" s="148">
        <f>VLOOKUP(A544,'Erkek Bireysel'!$B$4:$T$3001,15,FALSE)</f>
        <v>4</v>
      </c>
      <c r="AA544" s="148">
        <f>VLOOKUP(A544,'Erkek Bireysel'!$B$4:$T$3001,16,FALSE)</f>
        <v>6</v>
      </c>
      <c r="AB544" s="148">
        <f>VLOOKUP(A544,'Erkek Bireysel'!$B$4:$T$3001,17,FALSE)</f>
        <v>0</v>
      </c>
      <c r="AC544" s="148">
        <f>VLOOKUP(A544,'Erkek Bireysel'!$B$4:$T$3001,18,FALSE)</f>
        <v>3</v>
      </c>
      <c r="AD544" s="148">
        <f>VLOOKUP(A544,'Erkek Bireysel'!$B$4:$T$3001,19,FALSE)</f>
        <v>0</v>
      </c>
      <c r="AF544" s="147">
        <f t="shared" ref="AF544:AF549" si="585">IF(E544&gt;F544,1,0)</f>
        <v>1</v>
      </c>
      <c r="AG544" s="147">
        <f t="shared" ref="AG544:AG549" si="586">IF(G544&gt;H544,1,0)</f>
        <v>1</v>
      </c>
      <c r="AH544" s="147">
        <f t="shared" ref="AH544:AH549" si="587">IF(I544&gt;J544,1,0)</f>
        <v>1</v>
      </c>
      <c r="AI544" s="147">
        <f t="shared" ref="AI544:AI549" si="588">IF(K544&gt;L544,1,0)</f>
        <v>1</v>
      </c>
      <c r="AJ544" s="147">
        <f t="shared" ref="AJ544:AJ549" si="589">IF(M544&gt;N544,1,0)</f>
        <v>1</v>
      </c>
    </row>
    <row r="545" spans="1:36" ht="15" x14ac:dyDescent="0.2">
      <c r="A545" s="13" t="str">
        <f t="shared" si="581"/>
        <v>BÜLENT DURAN TENİS SPOR KULUBUATAŞEHİR TENİS SPOR KULÜBÜ</v>
      </c>
      <c r="B545" s="128">
        <v>2</v>
      </c>
      <c r="C545" s="14" t="s">
        <v>16</v>
      </c>
      <c r="D545" s="15">
        <f t="shared" si="582"/>
        <v>0</v>
      </c>
      <c r="E545" s="16">
        <f t="shared" si="583"/>
        <v>0</v>
      </c>
      <c r="F545" s="17">
        <f t="shared" si="584"/>
        <v>6</v>
      </c>
      <c r="G545" s="18">
        <f>AA549</f>
        <v>0</v>
      </c>
      <c r="H545" s="18">
        <f>AB549</f>
        <v>6</v>
      </c>
      <c r="I545" s="18">
        <f>AB552</f>
        <v>0</v>
      </c>
      <c r="J545" s="18">
        <f>AA552</f>
        <v>6</v>
      </c>
      <c r="K545" s="18">
        <f>AB554</f>
        <v>0</v>
      </c>
      <c r="L545" s="18">
        <f>AA554</f>
        <v>6</v>
      </c>
      <c r="M545" s="18">
        <f>AB556</f>
        <v>0</v>
      </c>
      <c r="N545" s="19">
        <f>AA556</f>
        <v>6</v>
      </c>
      <c r="O545" s="20">
        <f t="shared" ref="O545:O549" si="590">E545+G545+I545-F545-H545-J545+K545-L545+M545-N545</f>
        <v>-30</v>
      </c>
      <c r="P545" s="21"/>
      <c r="Q545" s="22">
        <f>Y545+Y549+Z552+Z554+Z556</f>
        <v>0</v>
      </c>
      <c r="R545" s="17">
        <f>Z545+Z549+Y552+Y554+Y556</f>
        <v>180</v>
      </c>
      <c r="S545" s="23">
        <f t="shared" ref="S545:S549" si="591">Q545-R545</f>
        <v>-180</v>
      </c>
      <c r="T545" s="24" t="s">
        <v>110</v>
      </c>
      <c r="U545" s="25" t="str">
        <f>C545</f>
        <v>BÜLENT DURAN TENİS SPOR KULUBU</v>
      </c>
      <c r="V545" s="26" t="str">
        <f>C548</f>
        <v>ATAŞEHİR TENİS SPOR KULÜBÜ</v>
      </c>
      <c r="W545" s="27">
        <f t="shared" ref="W545:W558" si="592">AC545</f>
        <v>0</v>
      </c>
      <c r="X545" s="17">
        <f t="shared" ref="X545:X558" si="593">AD545</f>
        <v>3</v>
      </c>
      <c r="Y545" s="148">
        <f>VLOOKUP(A545,'Erkek Bireysel'!$B$4:$T$3001,14,FALSE)</f>
        <v>0</v>
      </c>
      <c r="Z545" s="148">
        <f>VLOOKUP(A545,'Erkek Bireysel'!$B$4:$T$3001,15,FALSE)</f>
        <v>36</v>
      </c>
      <c r="AA545" s="148">
        <f>VLOOKUP(A545,'Erkek Bireysel'!$B$4:$T$3001,16,FALSE)</f>
        <v>0</v>
      </c>
      <c r="AB545" s="148">
        <f>VLOOKUP(A545,'Erkek Bireysel'!$B$4:$T$3001,17,FALSE)</f>
        <v>6</v>
      </c>
      <c r="AC545" s="148">
        <f>VLOOKUP(A545,'Erkek Bireysel'!$B$4:$T$3001,18,FALSE)</f>
        <v>0</v>
      </c>
      <c r="AD545" s="148">
        <f>VLOOKUP(A545,'Erkek Bireysel'!$B$4:$T$3001,19,FALSE)</f>
        <v>3</v>
      </c>
      <c r="AF545" s="147">
        <f t="shared" si="585"/>
        <v>0</v>
      </c>
      <c r="AG545" s="147">
        <f t="shared" si="586"/>
        <v>0</v>
      </c>
      <c r="AH545" s="147">
        <f t="shared" si="587"/>
        <v>0</v>
      </c>
      <c r="AI545" s="147">
        <f t="shared" si="588"/>
        <v>0</v>
      </c>
      <c r="AJ545" s="147">
        <f t="shared" si="589"/>
        <v>0</v>
      </c>
    </row>
    <row r="546" spans="1:36" ht="15" x14ac:dyDescent="0.2">
      <c r="A546" s="13" t="str">
        <f t="shared" si="581"/>
        <v>İSTANBUL ATAŞEHİR TENİS SPOR KULÜBÜGENÇ TENİS AKADEMİSİ</v>
      </c>
      <c r="B546" s="128">
        <v>3</v>
      </c>
      <c r="C546" s="14" t="s">
        <v>153</v>
      </c>
      <c r="D546" s="15">
        <f t="shared" si="582"/>
        <v>3</v>
      </c>
      <c r="E546" s="16">
        <f t="shared" si="583"/>
        <v>1</v>
      </c>
      <c r="F546" s="17">
        <f t="shared" si="584"/>
        <v>6</v>
      </c>
      <c r="G546" s="18">
        <f>AB549</f>
        <v>6</v>
      </c>
      <c r="H546" s="18">
        <f>AA549</f>
        <v>0</v>
      </c>
      <c r="I546" s="18">
        <f>AB551</f>
        <v>6</v>
      </c>
      <c r="J546" s="18">
        <f>AA551</f>
        <v>0</v>
      </c>
      <c r="K546" s="18">
        <f>AB553</f>
        <v>1</v>
      </c>
      <c r="L546" s="18">
        <f>AA553</f>
        <v>6</v>
      </c>
      <c r="M546" s="18">
        <f>AA557</f>
        <v>6</v>
      </c>
      <c r="N546" s="19">
        <f>AB557</f>
        <v>0</v>
      </c>
      <c r="O546" s="20">
        <f t="shared" si="590"/>
        <v>8</v>
      </c>
      <c r="P546" s="21"/>
      <c r="Q546" s="22">
        <f>Y546+Z549+Z551+Z553+Y557</f>
        <v>149</v>
      </c>
      <c r="R546" s="17">
        <f>Z546+Y549+Y551+Y553+Z557</f>
        <v>92</v>
      </c>
      <c r="S546" s="23">
        <f t="shared" si="591"/>
        <v>57</v>
      </c>
      <c r="T546" s="24" t="s">
        <v>111</v>
      </c>
      <c r="U546" s="25" t="str">
        <f>C546</f>
        <v>İSTANBUL ATAŞEHİR TENİS SPOR KULÜBÜ</v>
      </c>
      <c r="V546" s="26" t="str">
        <f>C547</f>
        <v>GENÇ TENİS AKADEMİSİ</v>
      </c>
      <c r="W546" s="27">
        <f t="shared" si="592"/>
        <v>0</v>
      </c>
      <c r="X546" s="17">
        <f t="shared" si="593"/>
        <v>3</v>
      </c>
      <c r="Y546" s="148">
        <f>VLOOKUP(A546,'Erkek Bireysel'!$B$4:$T$3001,14,FALSE)</f>
        <v>22</v>
      </c>
      <c r="Z546" s="148">
        <f>VLOOKUP(A546,'Erkek Bireysel'!$B$4:$T$3001,15,FALSE)</f>
        <v>43</v>
      </c>
      <c r="AA546" s="148">
        <f>VLOOKUP(A546,'Erkek Bireysel'!$B$4:$T$3001,16,FALSE)</f>
        <v>1</v>
      </c>
      <c r="AB546" s="148">
        <f>VLOOKUP(A546,'Erkek Bireysel'!$B$4:$T$3001,17,FALSE)</f>
        <v>6</v>
      </c>
      <c r="AC546" s="148">
        <f>VLOOKUP(A546,'Erkek Bireysel'!$B$4:$T$3001,18,FALSE)</f>
        <v>0</v>
      </c>
      <c r="AD546" s="148">
        <f>VLOOKUP(A546,'Erkek Bireysel'!$B$4:$T$3001,19,FALSE)</f>
        <v>3</v>
      </c>
      <c r="AF546" s="147">
        <f t="shared" si="585"/>
        <v>0</v>
      </c>
      <c r="AG546" s="147">
        <f t="shared" si="586"/>
        <v>1</v>
      </c>
      <c r="AH546" s="147">
        <f t="shared" si="587"/>
        <v>1</v>
      </c>
      <c r="AI546" s="147">
        <f t="shared" si="588"/>
        <v>0</v>
      </c>
      <c r="AJ546" s="147">
        <f t="shared" si="589"/>
        <v>1</v>
      </c>
    </row>
    <row r="547" spans="1:36" ht="15" x14ac:dyDescent="0.2">
      <c r="A547" s="13" t="str">
        <f t="shared" si="581"/>
        <v>TED SPOR KULÜBÜATAŞEHİR TENİS SPOR KULÜBÜ</v>
      </c>
      <c r="B547" s="128">
        <v>4</v>
      </c>
      <c r="C547" s="14" t="s">
        <v>39</v>
      </c>
      <c r="D547" s="15">
        <f t="shared" si="582"/>
        <v>4</v>
      </c>
      <c r="E547" s="16">
        <f>AB546</f>
        <v>6</v>
      </c>
      <c r="F547" s="17">
        <f>AA546</f>
        <v>1</v>
      </c>
      <c r="G547" s="18">
        <f>AB548</f>
        <v>6</v>
      </c>
      <c r="H547" s="18">
        <f>AA548</f>
        <v>0</v>
      </c>
      <c r="I547" s="18">
        <f>AB550</f>
        <v>0</v>
      </c>
      <c r="J547" s="18">
        <f>AA550</f>
        <v>6</v>
      </c>
      <c r="K547" s="18">
        <f>AA554</f>
        <v>6</v>
      </c>
      <c r="L547" s="18">
        <f>AB554</f>
        <v>0</v>
      </c>
      <c r="M547" s="18">
        <f>AA558</f>
        <v>6</v>
      </c>
      <c r="N547" s="19">
        <f>AB558</f>
        <v>0</v>
      </c>
      <c r="O547" s="20">
        <f t="shared" si="590"/>
        <v>17</v>
      </c>
      <c r="P547" s="21"/>
      <c r="Q547" s="22">
        <f>Z546+Z548+Z550+Y554+Y558</f>
        <v>154</v>
      </c>
      <c r="R547" s="17">
        <f>Y546+Y548+Y550+Z554+Z558</f>
        <v>64</v>
      </c>
      <c r="S547" s="23">
        <f t="shared" si="591"/>
        <v>90</v>
      </c>
      <c r="T547" s="30" t="s">
        <v>112</v>
      </c>
      <c r="U547" s="25" t="str">
        <f>C544</f>
        <v>TED SPOR KULÜBÜ</v>
      </c>
      <c r="V547" s="26" t="str">
        <f>C548</f>
        <v>ATAŞEHİR TENİS SPOR KULÜBÜ</v>
      </c>
      <c r="W547" s="27">
        <f t="shared" si="592"/>
        <v>3</v>
      </c>
      <c r="X547" s="17">
        <f t="shared" si="593"/>
        <v>0</v>
      </c>
      <c r="Y547" s="148">
        <f>VLOOKUP(A547,'Erkek Bireysel'!$B$4:$T$3001,14,FALSE)</f>
        <v>36</v>
      </c>
      <c r="Z547" s="148">
        <f>VLOOKUP(A547,'Erkek Bireysel'!$B$4:$T$3001,15,FALSE)</f>
        <v>0</v>
      </c>
      <c r="AA547" s="148">
        <f>VLOOKUP(A547,'Erkek Bireysel'!$B$4:$T$3001,16,FALSE)</f>
        <v>6</v>
      </c>
      <c r="AB547" s="148">
        <f>VLOOKUP(A547,'Erkek Bireysel'!$B$4:$T$3001,17,FALSE)</f>
        <v>0</v>
      </c>
      <c r="AC547" s="148">
        <f>VLOOKUP(A547,'Erkek Bireysel'!$B$4:$T$3001,18,FALSE)</f>
        <v>3</v>
      </c>
      <c r="AD547" s="148">
        <f>VLOOKUP(A547,'Erkek Bireysel'!$B$4:$T$3001,19,FALSE)</f>
        <v>0</v>
      </c>
      <c r="AF547" s="147">
        <f t="shared" si="585"/>
        <v>1</v>
      </c>
      <c r="AG547" s="147">
        <f t="shared" si="586"/>
        <v>1</v>
      </c>
      <c r="AH547" s="147">
        <f t="shared" si="587"/>
        <v>0</v>
      </c>
      <c r="AI547" s="147">
        <f t="shared" si="588"/>
        <v>1</v>
      </c>
      <c r="AJ547" s="147">
        <f t="shared" si="589"/>
        <v>1</v>
      </c>
    </row>
    <row r="548" spans="1:36" ht="15" x14ac:dyDescent="0.2">
      <c r="A548" s="13" t="str">
        <f t="shared" si="581"/>
        <v>TAÇSPORGENÇ TENİS AKADEMİSİ</v>
      </c>
      <c r="B548" s="128">
        <v>5</v>
      </c>
      <c r="C548" s="14" t="s">
        <v>204</v>
      </c>
      <c r="D548" s="15">
        <f t="shared" si="582"/>
        <v>1</v>
      </c>
      <c r="E548" s="16">
        <f>AB545</f>
        <v>6</v>
      </c>
      <c r="F548" s="17">
        <f>AA545</f>
        <v>0</v>
      </c>
      <c r="G548" s="18">
        <f>AB547</f>
        <v>0</v>
      </c>
      <c r="H548" s="18">
        <f>AA547</f>
        <v>6</v>
      </c>
      <c r="I548" s="18">
        <f>AA551</f>
        <v>0</v>
      </c>
      <c r="J548" s="18">
        <f>AB551</f>
        <v>6</v>
      </c>
      <c r="K548" s="18">
        <f>AA555</f>
        <v>0</v>
      </c>
      <c r="L548" s="18">
        <f>AB555</f>
        <v>6</v>
      </c>
      <c r="M548" s="18">
        <f>AB558</f>
        <v>0</v>
      </c>
      <c r="N548" s="19">
        <f>AA558</f>
        <v>6</v>
      </c>
      <c r="O548" s="20">
        <f t="shared" si="590"/>
        <v>-18</v>
      </c>
      <c r="P548" s="31"/>
      <c r="Q548" s="22">
        <f>Z545+Z547+Y551+Y555+Z558</f>
        <v>36</v>
      </c>
      <c r="R548" s="17">
        <f>Y545+Y547+Z551+Z555+Y558</f>
        <v>144</v>
      </c>
      <c r="S548" s="23">
        <f t="shared" si="591"/>
        <v>-108</v>
      </c>
      <c r="T548" s="30" t="s">
        <v>113</v>
      </c>
      <c r="U548" s="25" t="str">
        <f>C549</f>
        <v>TAÇSPOR</v>
      </c>
      <c r="V548" s="26" t="str">
        <f>C547</f>
        <v>GENÇ TENİS AKADEMİSİ</v>
      </c>
      <c r="W548" s="27">
        <f t="shared" si="592"/>
        <v>0</v>
      </c>
      <c r="X548" s="17">
        <f t="shared" si="593"/>
        <v>3</v>
      </c>
      <c r="Y548" s="148">
        <f>VLOOKUP(A548,'Erkek Bireysel'!$B$4:$T$3001,14,FALSE)</f>
        <v>6</v>
      </c>
      <c r="Z548" s="148">
        <f>VLOOKUP(A548,'Erkek Bireysel'!$B$4:$T$3001,15,FALSE)</f>
        <v>36</v>
      </c>
      <c r="AA548" s="148">
        <f>VLOOKUP(A548,'Erkek Bireysel'!$B$4:$T$3001,16,FALSE)</f>
        <v>0</v>
      </c>
      <c r="AB548" s="148">
        <f>VLOOKUP(A548,'Erkek Bireysel'!$B$4:$T$3001,17,FALSE)</f>
        <v>6</v>
      </c>
      <c r="AC548" s="148">
        <f>VLOOKUP(A548,'Erkek Bireysel'!$B$4:$T$3001,18,FALSE)</f>
        <v>0</v>
      </c>
      <c r="AD548" s="148">
        <f>VLOOKUP(A548,'Erkek Bireysel'!$B$4:$T$3001,19,FALSE)</f>
        <v>3</v>
      </c>
      <c r="AF548" s="147">
        <f t="shared" si="585"/>
        <v>1</v>
      </c>
      <c r="AG548" s="147">
        <f t="shared" si="586"/>
        <v>0</v>
      </c>
      <c r="AH548" s="147">
        <f t="shared" si="587"/>
        <v>0</v>
      </c>
      <c r="AI548" s="147">
        <f t="shared" si="588"/>
        <v>0</v>
      </c>
      <c r="AJ548" s="147">
        <f t="shared" si="589"/>
        <v>0</v>
      </c>
    </row>
    <row r="549" spans="1:36" ht="15" x14ac:dyDescent="0.2">
      <c r="A549" s="13" t="str">
        <f t="shared" si="581"/>
        <v>BÜLENT DURAN TENİS SPOR KULUBUİSTANBUL ATAŞEHİR TENİS SPOR KULÜBÜ</v>
      </c>
      <c r="B549" s="128">
        <v>6</v>
      </c>
      <c r="C549" s="14" t="s">
        <v>40</v>
      </c>
      <c r="D549" s="15">
        <f t="shared" si="582"/>
        <v>2</v>
      </c>
      <c r="E549" s="32">
        <f>AB544</f>
        <v>0</v>
      </c>
      <c r="F549" s="33">
        <f>AA544</f>
        <v>6</v>
      </c>
      <c r="G549" s="34">
        <f>AA548</f>
        <v>0</v>
      </c>
      <c r="H549" s="34">
        <f>AB548</f>
        <v>6</v>
      </c>
      <c r="I549" s="34">
        <f>AA552</f>
        <v>6</v>
      </c>
      <c r="J549" s="34">
        <f>AB552</f>
        <v>0</v>
      </c>
      <c r="K549" s="34">
        <f>AB555</f>
        <v>6</v>
      </c>
      <c r="L549" s="34">
        <f>AA555</f>
        <v>0</v>
      </c>
      <c r="M549" s="34">
        <f>AB557</f>
        <v>0</v>
      </c>
      <c r="N549" s="35">
        <f>AA557</f>
        <v>6</v>
      </c>
      <c r="O549" s="20">
        <f t="shared" si="590"/>
        <v>-6</v>
      </c>
      <c r="P549" s="31"/>
      <c r="Q549" s="36">
        <f>Z544+Y548+Y552+Z555+Z557</f>
        <v>87</v>
      </c>
      <c r="R549" s="33">
        <f>Y544+Z548+Z552+Y555+Y557</f>
        <v>108</v>
      </c>
      <c r="S549" s="23">
        <f t="shared" si="591"/>
        <v>-21</v>
      </c>
      <c r="T549" s="37" t="s">
        <v>114</v>
      </c>
      <c r="U549" s="38" t="str">
        <f>C545</f>
        <v>BÜLENT DURAN TENİS SPOR KULUBU</v>
      </c>
      <c r="V549" s="26" t="str">
        <f>C546</f>
        <v>İSTANBUL ATAŞEHİR TENİS SPOR KULÜBÜ</v>
      </c>
      <c r="W549" s="27">
        <f t="shared" si="592"/>
        <v>0</v>
      </c>
      <c r="X549" s="17">
        <f t="shared" si="593"/>
        <v>3</v>
      </c>
      <c r="Y549" s="148">
        <f>VLOOKUP(A549,'Erkek Bireysel'!$B$4:$T$3001,14,FALSE)</f>
        <v>0</v>
      </c>
      <c r="Z549" s="148">
        <f>VLOOKUP(A549,'Erkek Bireysel'!$B$4:$T$3001,15,FALSE)</f>
        <v>36</v>
      </c>
      <c r="AA549" s="148">
        <f>VLOOKUP(A549,'Erkek Bireysel'!$B$4:$T$3001,16,FALSE)</f>
        <v>0</v>
      </c>
      <c r="AB549" s="148">
        <f>VLOOKUP(A549,'Erkek Bireysel'!$B$4:$T$3001,17,FALSE)</f>
        <v>6</v>
      </c>
      <c r="AC549" s="148">
        <f>VLOOKUP(A549,'Erkek Bireysel'!$B$4:$T$3001,18,FALSE)</f>
        <v>0</v>
      </c>
      <c r="AD549" s="148">
        <f>VLOOKUP(A549,'Erkek Bireysel'!$B$4:$T$3001,19,FALSE)</f>
        <v>3</v>
      </c>
      <c r="AF549" s="147">
        <f t="shared" si="585"/>
        <v>0</v>
      </c>
      <c r="AG549" s="147">
        <f t="shared" si="586"/>
        <v>0</v>
      </c>
      <c r="AH549" s="147">
        <f t="shared" si="587"/>
        <v>1</v>
      </c>
      <c r="AI549" s="147">
        <f t="shared" si="588"/>
        <v>1</v>
      </c>
      <c r="AJ549" s="147">
        <f t="shared" si="589"/>
        <v>0</v>
      </c>
    </row>
    <row r="550" spans="1:36" ht="15" x14ac:dyDescent="0.2">
      <c r="A550" s="13" t="str">
        <f t="shared" si="581"/>
        <v>TED SPOR KULÜBÜGENÇ TENİS AKADEMİSİ</v>
      </c>
      <c r="B550" s="129"/>
      <c r="C550" s="39"/>
      <c r="D550" s="40"/>
      <c r="E550" s="16"/>
      <c r="F550" s="41"/>
      <c r="G550" s="18"/>
      <c r="H550" s="18"/>
      <c r="I550" s="18"/>
      <c r="J550" s="18"/>
      <c r="K550" s="18"/>
      <c r="L550" s="18"/>
      <c r="M550" s="18"/>
      <c r="N550" s="19"/>
      <c r="O550" s="20"/>
      <c r="P550" s="42"/>
      <c r="Q550" s="43"/>
      <c r="R550" s="41"/>
      <c r="S550" s="44"/>
      <c r="T550" s="45" t="s">
        <v>115</v>
      </c>
      <c r="U550" s="46" t="str">
        <f>C544</f>
        <v>TED SPOR KULÜBÜ</v>
      </c>
      <c r="V550" s="47" t="str">
        <f>C547</f>
        <v>GENÇ TENİS AKADEMİSİ</v>
      </c>
      <c r="W550" s="27">
        <f t="shared" si="592"/>
        <v>3</v>
      </c>
      <c r="X550" s="17">
        <f t="shared" si="593"/>
        <v>0</v>
      </c>
      <c r="Y550" s="148">
        <f>VLOOKUP(A550,'Erkek Bireysel'!$B$4:$T$3001,14,FALSE)</f>
        <v>36</v>
      </c>
      <c r="Z550" s="148">
        <f>VLOOKUP(A550,'Erkek Bireysel'!$B$4:$T$3001,15,FALSE)</f>
        <v>3</v>
      </c>
      <c r="AA550" s="148">
        <f>VLOOKUP(A550,'Erkek Bireysel'!$B$4:$T$3001,16,FALSE)</f>
        <v>6</v>
      </c>
      <c r="AB550" s="148">
        <f>VLOOKUP(A550,'Erkek Bireysel'!$B$4:$T$3001,17,FALSE)</f>
        <v>0</v>
      </c>
      <c r="AC550" s="148">
        <f>VLOOKUP(A550,'Erkek Bireysel'!$B$4:$T$3001,18,FALSE)</f>
        <v>3</v>
      </c>
      <c r="AD550" s="148">
        <f>VLOOKUP(A550,'Erkek Bireysel'!$B$4:$T$3001,19,FALSE)</f>
        <v>0</v>
      </c>
    </row>
    <row r="551" spans="1:36" ht="15" x14ac:dyDescent="0.2">
      <c r="A551" s="13" t="str">
        <f t="shared" si="581"/>
        <v>ATAŞEHİR TENİS SPOR KULÜBÜİSTANBUL ATAŞEHİR TENİS SPOR KULÜBÜ</v>
      </c>
      <c r="B551" s="128"/>
      <c r="C551" s="14"/>
      <c r="D551" s="15"/>
      <c r="E551" s="16"/>
      <c r="F551" s="17"/>
      <c r="G551" s="18"/>
      <c r="H551" s="18"/>
      <c r="I551" s="18"/>
      <c r="J551" s="18"/>
      <c r="K551" s="18"/>
      <c r="L551" s="18"/>
      <c r="M551" s="18"/>
      <c r="N551" s="19"/>
      <c r="O551" s="20"/>
      <c r="P551" s="21"/>
      <c r="Q551" s="22"/>
      <c r="R551" s="17"/>
      <c r="S551" s="23"/>
      <c r="T551" s="45" t="s">
        <v>116</v>
      </c>
      <c r="U551" s="25" t="str">
        <f>C548</f>
        <v>ATAŞEHİR TENİS SPOR KULÜBÜ</v>
      </c>
      <c r="V551" s="26" t="str">
        <f>C546</f>
        <v>İSTANBUL ATAŞEHİR TENİS SPOR KULÜBÜ</v>
      </c>
      <c r="W551" s="27">
        <f t="shared" si="592"/>
        <v>0</v>
      </c>
      <c r="X551" s="17">
        <f t="shared" si="593"/>
        <v>3</v>
      </c>
      <c r="Y551" s="148">
        <f>VLOOKUP(A551,'Erkek Bireysel'!$B$4:$T$3001,14,FALSE)</f>
        <v>0</v>
      </c>
      <c r="Z551" s="148">
        <f>VLOOKUP(A551,'Erkek Bireysel'!$B$4:$T$3001,15,FALSE)</f>
        <v>36</v>
      </c>
      <c r="AA551" s="148">
        <f>VLOOKUP(A551,'Erkek Bireysel'!$B$4:$T$3001,16,FALSE)</f>
        <v>0</v>
      </c>
      <c r="AB551" s="148">
        <f>VLOOKUP(A551,'Erkek Bireysel'!$B$4:$T$3001,17,FALSE)</f>
        <v>6</v>
      </c>
      <c r="AC551" s="148">
        <f>VLOOKUP(A551,'Erkek Bireysel'!$B$4:$T$3001,18,FALSE)</f>
        <v>0</v>
      </c>
      <c r="AD551" s="148">
        <f>VLOOKUP(A551,'Erkek Bireysel'!$B$4:$T$3001,19,FALSE)</f>
        <v>3</v>
      </c>
    </row>
    <row r="552" spans="1:36" ht="15" x14ac:dyDescent="0.2">
      <c r="A552" s="13" t="str">
        <f t="shared" si="581"/>
        <v>TAÇSPORBÜLENT DURAN TENİS SPOR KULUBU</v>
      </c>
      <c r="B552" s="128"/>
      <c r="C552" s="14"/>
      <c r="D552" s="15"/>
      <c r="E552" s="16"/>
      <c r="F552" s="17"/>
      <c r="G552" s="18"/>
      <c r="H552" s="18"/>
      <c r="I552" s="18"/>
      <c r="J552" s="18"/>
      <c r="K552" s="18"/>
      <c r="L552" s="18"/>
      <c r="M552" s="18"/>
      <c r="N552" s="19"/>
      <c r="O552" s="20"/>
      <c r="P552" s="31"/>
      <c r="Q552" s="22"/>
      <c r="R552" s="17"/>
      <c r="S552" s="23"/>
      <c r="T552" s="45" t="s">
        <v>117</v>
      </c>
      <c r="U552" s="25" t="str">
        <f>C549</f>
        <v>TAÇSPOR</v>
      </c>
      <c r="V552" s="26" t="str">
        <f>C545</f>
        <v>BÜLENT DURAN TENİS SPOR KULUBU</v>
      </c>
      <c r="W552" s="27">
        <f t="shared" si="592"/>
        <v>3</v>
      </c>
      <c r="X552" s="17">
        <f t="shared" si="593"/>
        <v>0</v>
      </c>
      <c r="Y552" s="148">
        <f>VLOOKUP(A552,'Erkek Bireysel'!$B$4:$T$3001,14,FALSE)</f>
        <v>36</v>
      </c>
      <c r="Z552" s="148">
        <f>VLOOKUP(A552,'Erkek Bireysel'!$B$4:$T$3001,15,FALSE)</f>
        <v>0</v>
      </c>
      <c r="AA552" s="148">
        <f>VLOOKUP(A552,'Erkek Bireysel'!$B$4:$T$3001,16,FALSE)</f>
        <v>6</v>
      </c>
      <c r="AB552" s="148">
        <f>VLOOKUP(A552,'Erkek Bireysel'!$B$4:$T$3001,17,FALSE)</f>
        <v>0</v>
      </c>
      <c r="AC552" s="148">
        <f>VLOOKUP(A552,'Erkek Bireysel'!$B$4:$T$3001,18,FALSE)</f>
        <v>3</v>
      </c>
      <c r="AD552" s="148">
        <f>VLOOKUP(A552,'Erkek Bireysel'!$B$4:$T$3001,19,FALSE)</f>
        <v>0</v>
      </c>
    </row>
    <row r="553" spans="1:36" ht="15" x14ac:dyDescent="0.2">
      <c r="A553" s="13" t="str">
        <f t="shared" si="581"/>
        <v>TED SPOR KULÜBÜİSTANBUL ATAŞEHİR TENİS SPOR KULÜBÜ</v>
      </c>
      <c r="B553" s="128"/>
      <c r="C553" s="14"/>
      <c r="D553" s="15"/>
      <c r="E553" s="16"/>
      <c r="F553" s="17"/>
      <c r="G553" s="18"/>
      <c r="H553" s="18"/>
      <c r="I553" s="18"/>
      <c r="J553" s="18"/>
      <c r="K553" s="18"/>
      <c r="L553" s="18"/>
      <c r="M553" s="18"/>
      <c r="N553" s="19"/>
      <c r="O553" s="20"/>
      <c r="P553" s="31"/>
      <c r="Q553" s="22"/>
      <c r="R553" s="17"/>
      <c r="S553" s="23"/>
      <c r="T553" s="48" t="s">
        <v>118</v>
      </c>
      <c r="U553" s="25" t="str">
        <f>C544</f>
        <v>TED SPOR KULÜBÜ</v>
      </c>
      <c r="V553" s="26" t="str">
        <f>C546</f>
        <v>İSTANBUL ATAŞEHİR TENİS SPOR KULÜBÜ</v>
      </c>
      <c r="W553" s="27">
        <f t="shared" si="592"/>
        <v>3</v>
      </c>
      <c r="X553" s="17">
        <f t="shared" si="593"/>
        <v>0</v>
      </c>
      <c r="Y553" s="148">
        <f>VLOOKUP(A553,'Erkek Bireysel'!$B$4:$T$3001,14,FALSE)</f>
        <v>44</v>
      </c>
      <c r="Z553" s="148">
        <f>VLOOKUP(A553,'Erkek Bireysel'!$B$4:$T$3001,15,FALSE)</f>
        <v>19</v>
      </c>
      <c r="AA553" s="148">
        <f>VLOOKUP(A553,'Erkek Bireysel'!$B$4:$T$3001,16,FALSE)</f>
        <v>6</v>
      </c>
      <c r="AB553" s="148">
        <f>VLOOKUP(A553,'Erkek Bireysel'!$B$4:$T$3001,17,FALSE)</f>
        <v>1</v>
      </c>
      <c r="AC553" s="148">
        <f>VLOOKUP(A553,'Erkek Bireysel'!$B$4:$T$3001,18,FALSE)</f>
        <v>3</v>
      </c>
      <c r="AD553" s="148">
        <f>VLOOKUP(A553,'Erkek Bireysel'!$B$4:$T$3001,19,FALSE)</f>
        <v>0</v>
      </c>
    </row>
    <row r="554" spans="1:36" ht="15" x14ac:dyDescent="0.2">
      <c r="A554" s="13" t="str">
        <f t="shared" si="581"/>
        <v>GENÇ TENİS AKADEMİSİBÜLENT DURAN TENİS SPOR KULUBU</v>
      </c>
      <c r="B554" s="129"/>
      <c r="C554" s="39"/>
      <c r="D554" s="40"/>
      <c r="E554" s="49"/>
      <c r="F554" s="50"/>
      <c r="G554" s="51"/>
      <c r="H554" s="51"/>
      <c r="I554" s="51"/>
      <c r="J554" s="51"/>
      <c r="K554" s="51"/>
      <c r="L554" s="51"/>
      <c r="M554" s="51"/>
      <c r="N554" s="52"/>
      <c r="O554" s="53"/>
      <c r="P554" s="42"/>
      <c r="Q554" s="54"/>
      <c r="R554" s="50"/>
      <c r="S554" s="44"/>
      <c r="T554" s="55" t="s">
        <v>119</v>
      </c>
      <c r="U554" s="56" t="str">
        <f>C547</f>
        <v>GENÇ TENİS AKADEMİSİ</v>
      </c>
      <c r="V554" s="47" t="str">
        <f>C545</f>
        <v>BÜLENT DURAN TENİS SPOR KULUBU</v>
      </c>
      <c r="W554" s="27">
        <f t="shared" si="592"/>
        <v>3</v>
      </c>
      <c r="X554" s="17">
        <f t="shared" si="593"/>
        <v>0</v>
      </c>
      <c r="Y554" s="148">
        <f>VLOOKUP(A554,'Erkek Bireysel'!$B$4:$T$3001,14,FALSE)</f>
        <v>36</v>
      </c>
      <c r="Z554" s="148">
        <f>VLOOKUP(A554,'Erkek Bireysel'!$B$4:$T$3001,15,FALSE)</f>
        <v>0</v>
      </c>
      <c r="AA554" s="148">
        <f>VLOOKUP(A554,'Erkek Bireysel'!$B$4:$T$3001,16,FALSE)</f>
        <v>6</v>
      </c>
      <c r="AB554" s="148">
        <f>VLOOKUP(A554,'Erkek Bireysel'!$B$4:$T$3001,17,FALSE)</f>
        <v>0</v>
      </c>
      <c r="AC554" s="148">
        <f>VLOOKUP(A554,'Erkek Bireysel'!$B$4:$T$3001,18,FALSE)</f>
        <v>3</v>
      </c>
      <c r="AD554" s="148">
        <f>VLOOKUP(A554,'Erkek Bireysel'!$B$4:$T$3001,19,FALSE)</f>
        <v>0</v>
      </c>
    </row>
    <row r="555" spans="1:36" ht="15" x14ac:dyDescent="0.2">
      <c r="A555" s="13" t="str">
        <f t="shared" si="581"/>
        <v>ATAŞEHİR TENİS SPOR KULÜBÜTAÇSPOR</v>
      </c>
      <c r="B555" s="128"/>
      <c r="C555" s="14"/>
      <c r="D555" s="15"/>
      <c r="E555" s="16"/>
      <c r="F555" s="17"/>
      <c r="G555" s="18"/>
      <c r="H555" s="18"/>
      <c r="I555" s="18"/>
      <c r="J555" s="18"/>
      <c r="K555" s="18"/>
      <c r="L555" s="18"/>
      <c r="M555" s="18"/>
      <c r="N555" s="19"/>
      <c r="O555" s="20"/>
      <c r="P555" s="21"/>
      <c r="Q555" s="22"/>
      <c r="R555" s="17"/>
      <c r="S555" s="23"/>
      <c r="T555" s="48" t="s">
        <v>120</v>
      </c>
      <c r="U555" s="25" t="str">
        <f>C548</f>
        <v>ATAŞEHİR TENİS SPOR KULÜBÜ</v>
      </c>
      <c r="V555" s="26" t="str">
        <f>C549</f>
        <v>TAÇSPOR</v>
      </c>
      <c r="W555" s="27">
        <f t="shared" si="592"/>
        <v>0</v>
      </c>
      <c r="X555" s="17">
        <f t="shared" si="593"/>
        <v>3</v>
      </c>
      <c r="Y555" s="148">
        <f>VLOOKUP(A555,'Erkek Bireysel'!$B$4:$T$3001,14,FALSE)</f>
        <v>0</v>
      </c>
      <c r="Z555" s="148">
        <f>VLOOKUP(A555,'Erkek Bireysel'!$B$4:$T$3001,15,FALSE)</f>
        <v>36</v>
      </c>
      <c r="AA555" s="148">
        <f>VLOOKUP(A555,'Erkek Bireysel'!$B$4:$T$3001,16,FALSE)</f>
        <v>0</v>
      </c>
      <c r="AB555" s="148">
        <f>VLOOKUP(A555,'Erkek Bireysel'!$B$4:$T$3001,17,FALSE)</f>
        <v>6</v>
      </c>
      <c r="AC555" s="148">
        <f>VLOOKUP(A555,'Erkek Bireysel'!$B$4:$T$3001,18,FALSE)</f>
        <v>0</v>
      </c>
      <c r="AD555" s="148">
        <f>VLOOKUP(A555,'Erkek Bireysel'!$B$4:$T$3001,19,FALSE)</f>
        <v>3</v>
      </c>
    </row>
    <row r="556" spans="1:36" ht="15" x14ac:dyDescent="0.2">
      <c r="A556" s="13" t="str">
        <f t="shared" si="581"/>
        <v>TED SPOR KULÜBÜBÜLENT DURAN TENİS SPOR KULUBU</v>
      </c>
      <c r="B556" s="128"/>
      <c r="C556" s="14"/>
      <c r="D556" s="15"/>
      <c r="E556" s="16"/>
      <c r="F556" s="17"/>
      <c r="G556" s="18"/>
      <c r="H556" s="18"/>
      <c r="I556" s="18"/>
      <c r="J556" s="18"/>
      <c r="K556" s="18"/>
      <c r="L556" s="18"/>
      <c r="M556" s="18"/>
      <c r="N556" s="19"/>
      <c r="O556" s="20"/>
      <c r="P556" s="31"/>
      <c r="Q556" s="22"/>
      <c r="R556" s="17"/>
      <c r="S556" s="23"/>
      <c r="T556" s="57" t="s">
        <v>121</v>
      </c>
      <c r="U556" s="25" t="str">
        <f>C544</f>
        <v>TED SPOR KULÜBÜ</v>
      </c>
      <c r="V556" s="26" t="str">
        <f>C545</f>
        <v>BÜLENT DURAN TENİS SPOR KULUBU</v>
      </c>
      <c r="W556" s="27">
        <f t="shared" si="592"/>
        <v>3</v>
      </c>
      <c r="X556" s="17">
        <f t="shared" si="593"/>
        <v>0</v>
      </c>
      <c r="Y556" s="148">
        <f>VLOOKUP(A556,'Erkek Bireysel'!$B$4:$T$3001,14,FALSE)</f>
        <v>36</v>
      </c>
      <c r="Z556" s="148">
        <f>VLOOKUP(A556,'Erkek Bireysel'!$B$4:$T$3001,15,FALSE)</f>
        <v>0</v>
      </c>
      <c r="AA556" s="148">
        <f>VLOOKUP(A556,'Erkek Bireysel'!$B$4:$T$3001,16,FALSE)</f>
        <v>6</v>
      </c>
      <c r="AB556" s="148">
        <f>VLOOKUP(A556,'Erkek Bireysel'!$B$4:$T$3001,17,FALSE)</f>
        <v>0</v>
      </c>
      <c r="AC556" s="148">
        <f>VLOOKUP(A556,'Erkek Bireysel'!$B$4:$T$3001,18,FALSE)</f>
        <v>3</v>
      </c>
      <c r="AD556" s="148">
        <f>VLOOKUP(A556,'Erkek Bireysel'!$B$4:$T$3001,19,FALSE)</f>
        <v>0</v>
      </c>
    </row>
    <row r="557" spans="1:36" ht="15.75" thickBot="1" x14ac:dyDescent="0.25">
      <c r="A557" s="13" t="str">
        <f t="shared" si="581"/>
        <v>İSTANBUL ATAŞEHİR TENİS SPOR KULÜBÜTAÇSPOR</v>
      </c>
      <c r="B557" s="130"/>
      <c r="C557" s="14"/>
      <c r="D557" s="15"/>
      <c r="E557" s="16"/>
      <c r="F557" s="17"/>
      <c r="G557" s="18"/>
      <c r="H557" s="18"/>
      <c r="I557" s="18"/>
      <c r="J557" s="18"/>
      <c r="K557" s="18"/>
      <c r="L557" s="18"/>
      <c r="M557" s="18"/>
      <c r="N557" s="19"/>
      <c r="O557" s="20"/>
      <c r="P557" s="31"/>
      <c r="Q557" s="22"/>
      <c r="R557" s="17"/>
      <c r="S557" s="23"/>
      <c r="T557" s="57" t="s">
        <v>122</v>
      </c>
      <c r="U557" s="25" t="str">
        <f>C546</f>
        <v>İSTANBUL ATAŞEHİR TENİS SPOR KULÜBÜ</v>
      </c>
      <c r="V557" s="26" t="str">
        <f>C549</f>
        <v>TAÇSPOR</v>
      </c>
      <c r="W557" s="27">
        <f t="shared" si="592"/>
        <v>3</v>
      </c>
      <c r="X557" s="17">
        <f t="shared" si="593"/>
        <v>0</v>
      </c>
      <c r="Y557" s="148">
        <f>VLOOKUP(A557,'Erkek Bireysel'!$B$4:$T$3001,14,FALSE)</f>
        <v>36</v>
      </c>
      <c r="Z557" s="148">
        <f>VLOOKUP(A557,'Erkek Bireysel'!$B$4:$T$3001,15,FALSE)</f>
        <v>5</v>
      </c>
      <c r="AA557" s="148">
        <f>VLOOKUP(A557,'Erkek Bireysel'!$B$4:$T$3001,16,FALSE)</f>
        <v>6</v>
      </c>
      <c r="AB557" s="148">
        <f>VLOOKUP(A557,'Erkek Bireysel'!$B$4:$T$3001,17,FALSE)</f>
        <v>0</v>
      </c>
      <c r="AC557" s="148">
        <f>VLOOKUP(A557,'Erkek Bireysel'!$B$4:$T$3001,18,FALSE)</f>
        <v>3</v>
      </c>
      <c r="AD557" s="148">
        <f>VLOOKUP(A557,'Erkek Bireysel'!$B$4:$T$3001,19,FALSE)</f>
        <v>0</v>
      </c>
    </row>
    <row r="558" spans="1:36" ht="15.75" thickBot="1" x14ac:dyDescent="0.25">
      <c r="A558" s="13" t="str">
        <f t="shared" si="581"/>
        <v>GENÇ TENİS AKADEMİSİATAŞEHİR TENİS SPOR KULÜBÜ</v>
      </c>
      <c r="B558" s="132"/>
      <c r="C558" s="113"/>
      <c r="D558" s="114"/>
      <c r="E558" s="115"/>
      <c r="F558" s="116"/>
      <c r="G558" s="117"/>
      <c r="H558" s="117"/>
      <c r="I558" s="117"/>
      <c r="J558" s="117"/>
      <c r="K558" s="117"/>
      <c r="L558" s="117"/>
      <c r="M558" s="117"/>
      <c r="N558" s="118"/>
      <c r="O558" s="119"/>
      <c r="P558" s="120"/>
      <c r="Q558" s="121"/>
      <c r="R558" s="116"/>
      <c r="S558" s="122"/>
      <c r="T558" s="123" t="s">
        <v>123</v>
      </c>
      <c r="U558" s="124" t="str">
        <f>C547</f>
        <v>GENÇ TENİS AKADEMİSİ</v>
      </c>
      <c r="V558" s="125" t="str">
        <f>C548</f>
        <v>ATAŞEHİR TENİS SPOR KULÜBÜ</v>
      </c>
      <c r="W558" s="126">
        <f t="shared" si="592"/>
        <v>3</v>
      </c>
      <c r="X558" s="127">
        <f t="shared" si="593"/>
        <v>0</v>
      </c>
      <c r="Y558" s="148">
        <f>VLOOKUP(A558,'Erkek Bireysel'!$B$4:$T$3001,14,FALSE)</f>
        <v>36</v>
      </c>
      <c r="Z558" s="148">
        <f>VLOOKUP(A558,'Erkek Bireysel'!$B$4:$T$3001,15,FALSE)</f>
        <v>0</v>
      </c>
      <c r="AA558" s="148">
        <f>VLOOKUP(A558,'Erkek Bireysel'!$B$4:$T$3001,16,FALSE)</f>
        <v>6</v>
      </c>
      <c r="AB558" s="148">
        <f>VLOOKUP(A558,'Erkek Bireysel'!$B$4:$T$3001,17,FALSE)</f>
        <v>0</v>
      </c>
      <c r="AC558" s="148">
        <f>VLOOKUP(A558,'Erkek Bireysel'!$B$4:$T$3001,18,FALSE)</f>
        <v>3</v>
      </c>
      <c r="AD558" s="148">
        <f>VLOOKUP(A558,'Erkek Bireysel'!$B$4:$T$3001,19,FALSE)</f>
        <v>0</v>
      </c>
    </row>
    <row r="559" spans="1:36" ht="15" thickBot="1" x14ac:dyDescent="0.25"/>
    <row r="560" spans="1:36" ht="71.650000000000006" customHeight="1" x14ac:dyDescent="0.2">
      <c r="B560" s="76" t="s">
        <v>66</v>
      </c>
      <c r="C560" s="104" t="s">
        <v>128</v>
      </c>
      <c r="D560" s="105" t="s">
        <v>98</v>
      </c>
      <c r="E560" s="106" t="s">
        <v>99</v>
      </c>
      <c r="F560" s="107" t="s">
        <v>100</v>
      </c>
      <c r="G560" s="106" t="s">
        <v>99</v>
      </c>
      <c r="H560" s="107" t="s">
        <v>100</v>
      </c>
      <c r="I560" s="106" t="s">
        <v>99</v>
      </c>
      <c r="J560" s="107" t="s">
        <v>100</v>
      </c>
      <c r="K560" s="106" t="s">
        <v>99</v>
      </c>
      <c r="L560" s="107" t="s">
        <v>100</v>
      </c>
      <c r="M560" s="106" t="s">
        <v>99</v>
      </c>
      <c r="N560" s="108" t="s">
        <v>100</v>
      </c>
      <c r="O560" s="109" t="s">
        <v>101</v>
      </c>
      <c r="P560" s="110" t="s">
        <v>102</v>
      </c>
      <c r="Q560" s="106" t="s">
        <v>103</v>
      </c>
      <c r="R560" s="107" t="s">
        <v>104</v>
      </c>
      <c r="S560" s="111" t="s">
        <v>105</v>
      </c>
      <c r="T560" s="112" t="s">
        <v>106</v>
      </c>
      <c r="U560" s="394" t="s">
        <v>107</v>
      </c>
      <c r="V560" s="395"/>
      <c r="W560" s="396" t="s">
        <v>108</v>
      </c>
      <c r="X560" s="397"/>
      <c r="Y560" s="148"/>
    </row>
    <row r="561" spans="1:36" ht="15" x14ac:dyDescent="0.2">
      <c r="A561" s="13" t="str">
        <f t="shared" ref="A561:A575" si="594">U561&amp;V561</f>
        <v>ENKA SPOR KULÜBÜBYE</v>
      </c>
      <c r="B561" s="128">
        <v>1</v>
      </c>
      <c r="C561" s="14" t="s">
        <v>19</v>
      </c>
      <c r="D561" s="15">
        <f t="shared" ref="D561:D566" si="595">SUM(AF561:AJ561)</f>
        <v>4</v>
      </c>
      <c r="E561" s="16">
        <f t="shared" ref="E561:E563" si="596">AA561</f>
        <v>0</v>
      </c>
      <c r="F561" s="17">
        <f t="shared" ref="F561:F563" si="597">AB561</f>
        <v>0</v>
      </c>
      <c r="G561" s="18">
        <f>AA564</f>
        <v>6</v>
      </c>
      <c r="H561" s="18">
        <f>AB564</f>
        <v>0</v>
      </c>
      <c r="I561" s="18">
        <f>AA567</f>
        <v>6</v>
      </c>
      <c r="J561" s="18">
        <f>AB567</f>
        <v>0</v>
      </c>
      <c r="K561" s="18">
        <f>AA570</f>
        <v>6</v>
      </c>
      <c r="L561" s="18">
        <f>AB570</f>
        <v>0</v>
      </c>
      <c r="M561" s="18">
        <f>AA573</f>
        <v>6</v>
      </c>
      <c r="N561" s="19">
        <f>AB573</f>
        <v>0</v>
      </c>
      <c r="O561" s="20">
        <f>E561+G561+I561-F561-H561-J561+K561-L561+M561-N561</f>
        <v>24</v>
      </c>
      <c r="P561" s="21"/>
      <c r="Q561" s="22">
        <f>Y561+Y564+Y567+Y570+Y573</f>
        <v>144</v>
      </c>
      <c r="R561" s="17">
        <f>Z561+Z564+Z567+Z570+Z573</f>
        <v>12</v>
      </c>
      <c r="S561" s="23">
        <f>Q561-R561</f>
        <v>132</v>
      </c>
      <c r="T561" s="24" t="s">
        <v>109</v>
      </c>
      <c r="U561" s="25" t="str">
        <f>C561</f>
        <v>ENKA SPOR KULÜBÜ</v>
      </c>
      <c r="V561" s="26" t="str">
        <f>C566</f>
        <v>BYE</v>
      </c>
      <c r="W561" s="27">
        <f>AC561</f>
        <v>0</v>
      </c>
      <c r="X561" s="17">
        <f>AD561</f>
        <v>0</v>
      </c>
      <c r="Y561" s="148"/>
      <c r="Z561" s="148"/>
      <c r="AA561" s="148"/>
      <c r="AB561" s="148"/>
      <c r="AC561" s="148"/>
      <c r="AD561" s="148"/>
      <c r="AF561" s="147">
        <f t="shared" ref="AF561:AF566" si="598">IF(E561&gt;F561,1,0)</f>
        <v>0</v>
      </c>
      <c r="AG561" s="147">
        <f t="shared" ref="AG561:AG566" si="599">IF(G561&gt;H561,1,0)</f>
        <v>1</v>
      </c>
      <c r="AH561" s="147">
        <f t="shared" ref="AH561:AH566" si="600">IF(I561&gt;J561,1,0)</f>
        <v>1</v>
      </c>
      <c r="AI561" s="147">
        <f t="shared" ref="AI561:AI566" si="601">IF(K561&gt;L561,1,0)</f>
        <v>1</v>
      </c>
      <c r="AJ561" s="147">
        <f t="shared" ref="AJ561:AJ566" si="602">IF(M561&gt;N561,1,0)</f>
        <v>1</v>
      </c>
    </row>
    <row r="562" spans="1:36" ht="15" x14ac:dyDescent="0.2">
      <c r="A562" s="13" t="str">
        <f t="shared" si="594"/>
        <v>TAÇSPORGENÇ TENİS AKADEMİSİ</v>
      </c>
      <c r="B562" s="128">
        <v>2</v>
      </c>
      <c r="C562" s="14" t="s">
        <v>40</v>
      </c>
      <c r="D562" s="15">
        <f t="shared" si="595"/>
        <v>2</v>
      </c>
      <c r="E562" s="16">
        <f t="shared" si="596"/>
        <v>6</v>
      </c>
      <c r="F562" s="17">
        <f t="shared" si="597"/>
        <v>0</v>
      </c>
      <c r="G562" s="18">
        <f>AA566</f>
        <v>0</v>
      </c>
      <c r="H562" s="18">
        <f>AB566</f>
        <v>6</v>
      </c>
      <c r="I562" s="18">
        <f>AB569</f>
        <v>0</v>
      </c>
      <c r="J562" s="18">
        <f>AA569</f>
        <v>0</v>
      </c>
      <c r="K562" s="18">
        <f>AB571</f>
        <v>6</v>
      </c>
      <c r="L562" s="18">
        <f>AA571</f>
        <v>0</v>
      </c>
      <c r="M562" s="18">
        <f>AB573</f>
        <v>0</v>
      </c>
      <c r="N562" s="19">
        <f>AA573</f>
        <v>6</v>
      </c>
      <c r="O562" s="20">
        <f t="shared" ref="O562:O566" si="603">E562+G562+I562-F562-H562-J562+K562-L562+M562-N562</f>
        <v>0</v>
      </c>
      <c r="P562" s="21"/>
      <c r="Q562" s="22">
        <f>Y562+Y566+Z569+Z571+Z573</f>
        <v>82</v>
      </c>
      <c r="R562" s="17">
        <f>Z562+Z566+Y569+Y571+Y573</f>
        <v>75</v>
      </c>
      <c r="S562" s="23">
        <f t="shared" ref="S562:S566" si="604">Q562-R562</f>
        <v>7</v>
      </c>
      <c r="T562" s="24" t="s">
        <v>110</v>
      </c>
      <c r="U562" s="25" t="str">
        <f>C562</f>
        <v>TAÇSPOR</v>
      </c>
      <c r="V562" s="26" t="str">
        <f>C565</f>
        <v>GENÇ TENİS AKADEMİSİ</v>
      </c>
      <c r="W562" s="27">
        <f t="shared" ref="W562:W575" si="605">AC562</f>
        <v>3</v>
      </c>
      <c r="X562" s="17">
        <f t="shared" ref="X562:X575" si="606">AD562</f>
        <v>0</v>
      </c>
      <c r="Y562" s="148">
        <f>VLOOKUP(A562,'Kadın Bireysel'!$B$4:$T$3000,14,FALSE)</f>
        <v>36</v>
      </c>
      <c r="Z562" s="148">
        <f>VLOOKUP(A562,'Kadın Bireysel'!$B$4:$T$3000,15,FALSE)</f>
        <v>3</v>
      </c>
      <c r="AA562" s="148">
        <f>VLOOKUP(A562,'Kadın Bireysel'!$B$4:$T$3000,16,FALSE)</f>
        <v>6</v>
      </c>
      <c r="AB562" s="148">
        <f>VLOOKUP(A562,'Kadın Bireysel'!$B$4:$T$3000,17,FALSE)</f>
        <v>0</v>
      </c>
      <c r="AC562" s="148">
        <f>VLOOKUP(A562,'Kadın Bireysel'!$B$4:$T$3000,18,FALSE)</f>
        <v>3</v>
      </c>
      <c r="AD562" s="148">
        <f>VLOOKUP(A562,'Kadın Bireysel'!$B$4:$T$3000,19,FALSE)</f>
        <v>0</v>
      </c>
      <c r="AF562" s="147">
        <f t="shared" si="598"/>
        <v>1</v>
      </c>
      <c r="AG562" s="147">
        <f t="shared" si="599"/>
        <v>0</v>
      </c>
      <c r="AH562" s="147">
        <f t="shared" si="600"/>
        <v>0</v>
      </c>
      <c r="AI562" s="147">
        <f t="shared" si="601"/>
        <v>1</v>
      </c>
      <c r="AJ562" s="147">
        <f t="shared" si="602"/>
        <v>0</v>
      </c>
    </row>
    <row r="563" spans="1:36" ht="15" x14ac:dyDescent="0.2">
      <c r="A563" s="13" t="str">
        <f t="shared" si="594"/>
        <v>TED SPOR KULÜBÜBÜLENT DURAN TENİS SPOR KULUBU</v>
      </c>
      <c r="B563" s="128">
        <v>3</v>
      </c>
      <c r="C563" s="14" t="s">
        <v>95</v>
      </c>
      <c r="D563" s="15">
        <f t="shared" si="595"/>
        <v>3</v>
      </c>
      <c r="E563" s="16">
        <f t="shared" si="596"/>
        <v>6</v>
      </c>
      <c r="F563" s="17">
        <f t="shared" si="597"/>
        <v>0</v>
      </c>
      <c r="G563" s="18">
        <f>AB566</f>
        <v>6</v>
      </c>
      <c r="H563" s="18">
        <f>AA566</f>
        <v>0</v>
      </c>
      <c r="I563" s="18">
        <f>AB568</f>
        <v>6</v>
      </c>
      <c r="J563" s="18">
        <f>AA568</f>
        <v>0</v>
      </c>
      <c r="K563" s="18">
        <f>AB570</f>
        <v>0</v>
      </c>
      <c r="L563" s="18">
        <f>AA570</f>
        <v>6</v>
      </c>
      <c r="M563" s="18">
        <f>AA574</f>
        <v>0</v>
      </c>
      <c r="N563" s="19">
        <f>AB574</f>
        <v>0</v>
      </c>
      <c r="O563" s="20">
        <f t="shared" si="603"/>
        <v>12</v>
      </c>
      <c r="P563" s="21"/>
      <c r="Q563" s="22">
        <f>Y563+Z566+Z568+Z570+Y574</f>
        <v>118</v>
      </c>
      <c r="R563" s="17">
        <f>Z563+Y566+Y568+Y570+Z574</f>
        <v>50</v>
      </c>
      <c r="S563" s="23">
        <f t="shared" si="604"/>
        <v>68</v>
      </c>
      <c r="T563" s="24" t="s">
        <v>111</v>
      </c>
      <c r="U563" s="25" t="str">
        <f>C563</f>
        <v>TED SPOR KULÜBÜ</v>
      </c>
      <c r="V563" s="26" t="str">
        <f>C564</f>
        <v>BÜLENT DURAN TENİS SPOR KULUBU</v>
      </c>
      <c r="W563" s="27">
        <f t="shared" si="605"/>
        <v>3</v>
      </c>
      <c r="X563" s="17">
        <f t="shared" si="606"/>
        <v>0</v>
      </c>
      <c r="Y563" s="148">
        <f>VLOOKUP(A563,'Kadın Bireysel'!$B$4:$T$3000,14,FALSE)</f>
        <v>36</v>
      </c>
      <c r="Z563" s="148">
        <f>VLOOKUP(A563,'Kadın Bireysel'!$B$4:$T$3000,15,FALSE)</f>
        <v>0</v>
      </c>
      <c r="AA563" s="148">
        <f>VLOOKUP(A563,'Kadın Bireysel'!$B$4:$T$3000,16,FALSE)</f>
        <v>6</v>
      </c>
      <c r="AB563" s="148">
        <f>VLOOKUP(A563,'Kadın Bireysel'!$B$4:$T$3000,17,FALSE)</f>
        <v>0</v>
      </c>
      <c r="AC563" s="148">
        <f>VLOOKUP(A563,'Kadın Bireysel'!$B$4:$T$3000,18,FALSE)</f>
        <v>3</v>
      </c>
      <c r="AD563" s="148">
        <f>VLOOKUP(A563,'Kadın Bireysel'!$B$4:$T$3000,19,FALSE)</f>
        <v>0</v>
      </c>
      <c r="AF563" s="147">
        <f t="shared" si="598"/>
        <v>1</v>
      </c>
      <c r="AG563" s="147">
        <f t="shared" si="599"/>
        <v>1</v>
      </c>
      <c r="AH563" s="147">
        <f t="shared" si="600"/>
        <v>1</v>
      </c>
      <c r="AI563" s="147">
        <f t="shared" si="601"/>
        <v>0</v>
      </c>
      <c r="AJ563" s="147">
        <f t="shared" si="602"/>
        <v>0</v>
      </c>
    </row>
    <row r="564" spans="1:36" ht="15" x14ac:dyDescent="0.2">
      <c r="A564" s="13" t="str">
        <f t="shared" si="594"/>
        <v>ENKA SPOR KULÜBÜGENÇ TENİS AKADEMİSİ</v>
      </c>
      <c r="B564" s="128">
        <v>4</v>
      </c>
      <c r="C564" s="14" t="s">
        <v>16</v>
      </c>
      <c r="D564" s="15">
        <f t="shared" si="595"/>
        <v>0</v>
      </c>
      <c r="E564" s="16">
        <f>AB563</f>
        <v>0</v>
      </c>
      <c r="F564" s="17">
        <f>AA563</f>
        <v>6</v>
      </c>
      <c r="G564" s="18">
        <f>AB565</f>
        <v>0</v>
      </c>
      <c r="H564" s="18">
        <f>AA565</f>
        <v>0</v>
      </c>
      <c r="I564" s="18">
        <f>AB567</f>
        <v>0</v>
      </c>
      <c r="J564" s="18">
        <f>AA567</f>
        <v>6</v>
      </c>
      <c r="K564" s="18">
        <f>AA571</f>
        <v>0</v>
      </c>
      <c r="L564" s="18">
        <f>AB571</f>
        <v>6</v>
      </c>
      <c r="M564" s="18">
        <f>AA575</f>
        <v>0</v>
      </c>
      <c r="N564" s="19">
        <f>AB575</f>
        <v>6</v>
      </c>
      <c r="O564" s="20">
        <f t="shared" si="603"/>
        <v>-24</v>
      </c>
      <c r="P564" s="21"/>
      <c r="Q564" s="22">
        <f>Z563+Z565+Z567+Y571+Y575</f>
        <v>0</v>
      </c>
      <c r="R564" s="17">
        <f>Y563+Y565+Y567+Z571+Z575</f>
        <v>144</v>
      </c>
      <c r="S564" s="23">
        <f t="shared" si="604"/>
        <v>-144</v>
      </c>
      <c r="T564" s="30" t="s">
        <v>112</v>
      </c>
      <c r="U564" s="25" t="str">
        <f>C561</f>
        <v>ENKA SPOR KULÜBÜ</v>
      </c>
      <c r="V564" s="26" t="str">
        <f>C565</f>
        <v>GENÇ TENİS AKADEMİSİ</v>
      </c>
      <c r="W564" s="27">
        <f t="shared" si="605"/>
        <v>3</v>
      </c>
      <c r="X564" s="17">
        <f t="shared" si="606"/>
        <v>0</v>
      </c>
      <c r="Y564" s="148">
        <f>VLOOKUP(A564,'Kadın Bireysel'!$B$4:$T$3000,14,FALSE)</f>
        <v>36</v>
      </c>
      <c r="Z564" s="148">
        <f>VLOOKUP(A564,'Kadın Bireysel'!$B$4:$T$3000,15,FALSE)</f>
        <v>2</v>
      </c>
      <c r="AA564" s="148">
        <f>VLOOKUP(A564,'Kadın Bireysel'!$B$4:$T$3000,16,FALSE)</f>
        <v>6</v>
      </c>
      <c r="AB564" s="148">
        <f>VLOOKUP(A564,'Kadın Bireysel'!$B$4:$T$3000,17,FALSE)</f>
        <v>0</v>
      </c>
      <c r="AC564" s="148">
        <f>VLOOKUP(A564,'Kadın Bireysel'!$B$4:$T$3000,18,FALSE)</f>
        <v>3</v>
      </c>
      <c r="AD564" s="148">
        <f>VLOOKUP(A564,'Kadın Bireysel'!$B$4:$T$3000,19,FALSE)</f>
        <v>0</v>
      </c>
      <c r="AF564" s="147">
        <f t="shared" si="598"/>
        <v>0</v>
      </c>
      <c r="AG564" s="147">
        <f t="shared" si="599"/>
        <v>0</v>
      </c>
      <c r="AH564" s="147">
        <f t="shared" si="600"/>
        <v>0</v>
      </c>
      <c r="AI564" s="147">
        <f t="shared" si="601"/>
        <v>0</v>
      </c>
      <c r="AJ564" s="147">
        <f t="shared" si="602"/>
        <v>0</v>
      </c>
    </row>
    <row r="565" spans="1:36" ht="15" x14ac:dyDescent="0.2">
      <c r="A565" s="13" t="str">
        <f t="shared" si="594"/>
        <v>BYEBÜLENT DURAN TENİS SPOR KULUBU</v>
      </c>
      <c r="B565" s="128">
        <v>5</v>
      </c>
      <c r="C565" s="14" t="s">
        <v>39</v>
      </c>
      <c r="D565" s="15">
        <f t="shared" si="595"/>
        <v>1</v>
      </c>
      <c r="E565" s="16">
        <f>AB562</f>
        <v>0</v>
      </c>
      <c r="F565" s="17">
        <f>AA562</f>
        <v>6</v>
      </c>
      <c r="G565" s="18">
        <f>AB564</f>
        <v>0</v>
      </c>
      <c r="H565" s="18">
        <f>AA564</f>
        <v>6</v>
      </c>
      <c r="I565" s="18">
        <f>AA568</f>
        <v>0</v>
      </c>
      <c r="J565" s="18">
        <f>AB568</f>
        <v>6</v>
      </c>
      <c r="K565" s="18">
        <f>AA572</f>
        <v>0</v>
      </c>
      <c r="L565" s="18">
        <f>AB572</f>
        <v>0</v>
      </c>
      <c r="M565" s="18">
        <f>AB575</f>
        <v>6</v>
      </c>
      <c r="N565" s="19">
        <f>AA575</f>
        <v>0</v>
      </c>
      <c r="O565" s="20">
        <f t="shared" si="603"/>
        <v>-12</v>
      </c>
      <c r="P565" s="31"/>
      <c r="Q565" s="22">
        <f>Z562+Z564+Y568+Y572+Z575</f>
        <v>45</v>
      </c>
      <c r="R565" s="17">
        <f>Y562+Y564+Z568+Z572+Y575</f>
        <v>108</v>
      </c>
      <c r="S565" s="23">
        <f t="shared" si="604"/>
        <v>-63</v>
      </c>
      <c r="T565" s="30" t="s">
        <v>113</v>
      </c>
      <c r="U565" s="25" t="str">
        <f>C566</f>
        <v>BYE</v>
      </c>
      <c r="V565" s="26" t="str">
        <f>C564</f>
        <v>BÜLENT DURAN TENİS SPOR KULUBU</v>
      </c>
      <c r="W565" s="27">
        <f t="shared" si="605"/>
        <v>0</v>
      </c>
      <c r="X565" s="17">
        <f t="shared" si="606"/>
        <v>0</v>
      </c>
      <c r="Y565" s="148"/>
      <c r="Z565" s="148"/>
      <c r="AA565" s="148"/>
      <c r="AB565" s="148"/>
      <c r="AC565" s="148"/>
      <c r="AD565" s="148"/>
      <c r="AF565" s="147">
        <f t="shared" si="598"/>
        <v>0</v>
      </c>
      <c r="AG565" s="147">
        <f t="shared" si="599"/>
        <v>0</v>
      </c>
      <c r="AH565" s="147">
        <f t="shared" si="600"/>
        <v>0</v>
      </c>
      <c r="AI565" s="147">
        <f t="shared" si="601"/>
        <v>0</v>
      </c>
      <c r="AJ565" s="147">
        <f t="shared" si="602"/>
        <v>1</v>
      </c>
    </row>
    <row r="566" spans="1:36" ht="15" x14ac:dyDescent="0.2">
      <c r="A566" s="13" t="str">
        <f t="shared" si="594"/>
        <v>TAÇSPORTED SPOR KULÜBÜ</v>
      </c>
      <c r="B566" s="128">
        <v>6</v>
      </c>
      <c r="C566" s="14" t="s">
        <v>127</v>
      </c>
      <c r="D566" s="15">
        <f t="shared" si="595"/>
        <v>0</v>
      </c>
      <c r="E566" s="32">
        <f>AB561</f>
        <v>0</v>
      </c>
      <c r="F566" s="33">
        <f>AA561</f>
        <v>0</v>
      </c>
      <c r="G566" s="34">
        <f>AA565</f>
        <v>0</v>
      </c>
      <c r="H566" s="34">
        <f>AB565</f>
        <v>0</v>
      </c>
      <c r="I566" s="34">
        <f>AA569</f>
        <v>0</v>
      </c>
      <c r="J566" s="34">
        <f>AB569</f>
        <v>0</v>
      </c>
      <c r="K566" s="34">
        <f>AB572</f>
        <v>0</v>
      </c>
      <c r="L566" s="34">
        <f>AA572</f>
        <v>0</v>
      </c>
      <c r="M566" s="34">
        <f>AB574</f>
        <v>0</v>
      </c>
      <c r="N566" s="35">
        <f>AA574</f>
        <v>0</v>
      </c>
      <c r="O566" s="20">
        <f t="shared" si="603"/>
        <v>0</v>
      </c>
      <c r="P566" s="31"/>
      <c r="Q566" s="36">
        <f>Z561+Y565+Y569+Z572+Z574</f>
        <v>0</v>
      </c>
      <c r="R566" s="33">
        <f>Y561+Z565+Z569+Y572+Y574</f>
        <v>0</v>
      </c>
      <c r="S566" s="23">
        <f t="shared" si="604"/>
        <v>0</v>
      </c>
      <c r="T566" s="37" t="s">
        <v>114</v>
      </c>
      <c r="U566" s="38" t="str">
        <f>C562</f>
        <v>TAÇSPOR</v>
      </c>
      <c r="V566" s="26" t="str">
        <f>C563</f>
        <v>TED SPOR KULÜBÜ</v>
      </c>
      <c r="W566" s="27">
        <f t="shared" si="605"/>
        <v>0</v>
      </c>
      <c r="X566" s="17">
        <f t="shared" si="606"/>
        <v>3</v>
      </c>
      <c r="Y566" s="148">
        <f>VLOOKUP(A566,'Kadın Bireysel'!$B$4:$T$3000,14,FALSE)</f>
        <v>10</v>
      </c>
      <c r="Z566" s="148">
        <f>VLOOKUP(A566,'Kadın Bireysel'!$B$4:$T$3000,15,FALSE)</f>
        <v>36</v>
      </c>
      <c r="AA566" s="148">
        <f>VLOOKUP(A566,'Kadın Bireysel'!$B$4:$T$3000,16,FALSE)</f>
        <v>0</v>
      </c>
      <c r="AB566" s="148">
        <f>VLOOKUP(A566,'Kadın Bireysel'!$B$4:$T$3000,17,FALSE)</f>
        <v>6</v>
      </c>
      <c r="AC566" s="148">
        <f>VLOOKUP(A566,'Kadın Bireysel'!$B$4:$T$3000,18,FALSE)</f>
        <v>0</v>
      </c>
      <c r="AD566" s="148">
        <f>VLOOKUP(A566,'Kadın Bireysel'!$B$4:$T$3000,19,FALSE)</f>
        <v>3</v>
      </c>
      <c r="AF566" s="147">
        <f t="shared" si="598"/>
        <v>0</v>
      </c>
      <c r="AG566" s="147">
        <f t="shared" si="599"/>
        <v>0</v>
      </c>
      <c r="AH566" s="147">
        <f t="shared" si="600"/>
        <v>0</v>
      </c>
      <c r="AI566" s="147">
        <f t="shared" si="601"/>
        <v>0</v>
      </c>
      <c r="AJ566" s="147">
        <f t="shared" si="602"/>
        <v>0</v>
      </c>
    </row>
    <row r="567" spans="1:36" ht="15" x14ac:dyDescent="0.2">
      <c r="A567" s="13" t="str">
        <f t="shared" si="594"/>
        <v>ENKA SPOR KULÜBÜBÜLENT DURAN TENİS SPOR KULUBU</v>
      </c>
      <c r="B567" s="129"/>
      <c r="C567" s="39"/>
      <c r="D567" s="40"/>
      <c r="E567" s="16"/>
      <c r="F567" s="41"/>
      <c r="G567" s="18"/>
      <c r="H567" s="18"/>
      <c r="I567" s="18"/>
      <c r="J567" s="18"/>
      <c r="K567" s="18"/>
      <c r="L567" s="18"/>
      <c r="M567" s="18"/>
      <c r="N567" s="19"/>
      <c r="O567" s="20"/>
      <c r="P567" s="42"/>
      <c r="Q567" s="43"/>
      <c r="R567" s="41"/>
      <c r="S567" s="44"/>
      <c r="T567" s="45" t="s">
        <v>115</v>
      </c>
      <c r="U567" s="46" t="str">
        <f>C561</f>
        <v>ENKA SPOR KULÜBÜ</v>
      </c>
      <c r="V567" s="47" t="str">
        <f>C564</f>
        <v>BÜLENT DURAN TENİS SPOR KULUBU</v>
      </c>
      <c r="W567" s="27">
        <f t="shared" si="605"/>
        <v>3</v>
      </c>
      <c r="X567" s="17">
        <f t="shared" si="606"/>
        <v>0</v>
      </c>
      <c r="Y567" s="148">
        <f>VLOOKUP(A567,'Kadın Bireysel'!$B$4:$T$3000,14,FALSE)</f>
        <v>36</v>
      </c>
      <c r="Z567" s="148">
        <f>VLOOKUP(A567,'Kadın Bireysel'!$B$4:$T$3000,15,FALSE)</f>
        <v>0</v>
      </c>
      <c r="AA567" s="148">
        <f>VLOOKUP(A567,'Kadın Bireysel'!$B$4:$T$3000,16,FALSE)</f>
        <v>6</v>
      </c>
      <c r="AB567" s="148">
        <f>VLOOKUP(A567,'Kadın Bireysel'!$B$4:$T$3000,17,FALSE)</f>
        <v>0</v>
      </c>
      <c r="AC567" s="148">
        <f>VLOOKUP(A567,'Kadın Bireysel'!$B$4:$T$3000,18,FALSE)</f>
        <v>3</v>
      </c>
      <c r="AD567" s="148">
        <f>VLOOKUP(A567,'Kadın Bireysel'!$B$4:$T$3000,19,FALSE)</f>
        <v>0</v>
      </c>
    </row>
    <row r="568" spans="1:36" ht="15" x14ac:dyDescent="0.2">
      <c r="A568" s="13" t="str">
        <f t="shared" si="594"/>
        <v>GENÇ TENİS AKADEMİSİTED SPOR KULÜBÜ</v>
      </c>
      <c r="B568" s="128"/>
      <c r="C568" s="14"/>
      <c r="D568" s="15"/>
      <c r="E568" s="16"/>
      <c r="F568" s="17"/>
      <c r="G568" s="18"/>
      <c r="H568" s="18"/>
      <c r="I568" s="18"/>
      <c r="J568" s="18"/>
      <c r="K568" s="18"/>
      <c r="L568" s="18"/>
      <c r="M568" s="18"/>
      <c r="N568" s="19"/>
      <c r="O568" s="20"/>
      <c r="P568" s="21"/>
      <c r="Q568" s="22"/>
      <c r="R568" s="17"/>
      <c r="S568" s="23"/>
      <c r="T568" s="45" t="s">
        <v>116</v>
      </c>
      <c r="U568" s="25" t="str">
        <f>C565</f>
        <v>GENÇ TENİS AKADEMİSİ</v>
      </c>
      <c r="V568" s="26" t="str">
        <f>C563</f>
        <v>TED SPOR KULÜBÜ</v>
      </c>
      <c r="W568" s="27">
        <f t="shared" si="605"/>
        <v>0</v>
      </c>
      <c r="X568" s="17">
        <f t="shared" si="606"/>
        <v>3</v>
      </c>
      <c r="Y568" s="148">
        <f>VLOOKUP(A568,'Kadın Bireysel'!$B$4:$T$3000,14,FALSE)</f>
        <v>4</v>
      </c>
      <c r="Z568" s="148">
        <f>VLOOKUP(A568,'Kadın Bireysel'!$B$4:$T$3000,15,FALSE)</f>
        <v>36</v>
      </c>
      <c r="AA568" s="148">
        <f>VLOOKUP(A568,'Kadın Bireysel'!$B$4:$T$3000,16,FALSE)</f>
        <v>0</v>
      </c>
      <c r="AB568" s="148">
        <f>VLOOKUP(A568,'Kadın Bireysel'!$B$4:$T$3000,17,FALSE)</f>
        <v>6</v>
      </c>
      <c r="AC568" s="148">
        <f>VLOOKUP(A568,'Kadın Bireysel'!$B$4:$T$3000,18,FALSE)</f>
        <v>0</v>
      </c>
      <c r="AD568" s="148">
        <f>VLOOKUP(A568,'Kadın Bireysel'!$B$4:$T$3000,19,FALSE)</f>
        <v>3</v>
      </c>
    </row>
    <row r="569" spans="1:36" ht="15" x14ac:dyDescent="0.2">
      <c r="A569" s="13" t="str">
        <f t="shared" si="594"/>
        <v>BYETAÇSPOR</v>
      </c>
      <c r="B569" s="128"/>
      <c r="C569" s="14"/>
      <c r="D569" s="15"/>
      <c r="E569" s="16"/>
      <c r="F569" s="17"/>
      <c r="G569" s="18"/>
      <c r="H569" s="18"/>
      <c r="I569" s="18"/>
      <c r="J569" s="18"/>
      <c r="K569" s="18"/>
      <c r="L569" s="18"/>
      <c r="M569" s="18"/>
      <c r="N569" s="19"/>
      <c r="O569" s="20"/>
      <c r="P569" s="31"/>
      <c r="Q569" s="22"/>
      <c r="R569" s="17"/>
      <c r="S569" s="23"/>
      <c r="T569" s="45" t="s">
        <v>117</v>
      </c>
      <c r="U569" s="25" t="str">
        <f>C566</f>
        <v>BYE</v>
      </c>
      <c r="V569" s="26" t="str">
        <f>C562</f>
        <v>TAÇSPOR</v>
      </c>
      <c r="W569" s="27">
        <f t="shared" si="605"/>
        <v>0</v>
      </c>
      <c r="X569" s="17">
        <f t="shared" si="606"/>
        <v>0</v>
      </c>
      <c r="Y569" s="148"/>
      <c r="Z569" s="148"/>
      <c r="AA569" s="148"/>
      <c r="AB569" s="148"/>
      <c r="AC569" s="148"/>
      <c r="AD569" s="148"/>
    </row>
    <row r="570" spans="1:36" ht="15" x14ac:dyDescent="0.2">
      <c r="A570" s="13" t="str">
        <f t="shared" si="594"/>
        <v>ENKA SPOR KULÜBÜTED SPOR KULÜBÜ</v>
      </c>
      <c r="B570" s="128"/>
      <c r="C570" s="14"/>
      <c r="D570" s="15"/>
      <c r="E570" s="16"/>
      <c r="F570" s="17"/>
      <c r="G570" s="18"/>
      <c r="H570" s="18"/>
      <c r="I570" s="18"/>
      <c r="J570" s="18"/>
      <c r="K570" s="18"/>
      <c r="L570" s="18"/>
      <c r="M570" s="18"/>
      <c r="N570" s="19"/>
      <c r="O570" s="20"/>
      <c r="P570" s="31"/>
      <c r="Q570" s="22"/>
      <c r="R570" s="17"/>
      <c r="S570" s="23"/>
      <c r="T570" s="48" t="s">
        <v>118</v>
      </c>
      <c r="U570" s="25" t="str">
        <f>C561</f>
        <v>ENKA SPOR KULÜBÜ</v>
      </c>
      <c r="V570" s="26" t="str">
        <f>C563</f>
        <v>TED SPOR KULÜBÜ</v>
      </c>
      <c r="W570" s="27">
        <f t="shared" si="605"/>
        <v>3</v>
      </c>
      <c r="X570" s="17">
        <f t="shared" si="606"/>
        <v>0</v>
      </c>
      <c r="Y570" s="148">
        <f>VLOOKUP(A570,'Kadın Bireysel'!$B$4:$T$3000,14,FALSE)</f>
        <v>36</v>
      </c>
      <c r="Z570" s="148">
        <f>VLOOKUP(A570,'Kadın Bireysel'!$B$4:$T$3000,15,FALSE)</f>
        <v>10</v>
      </c>
      <c r="AA570" s="148">
        <f>VLOOKUP(A570,'Kadın Bireysel'!$B$4:$T$3000,16,FALSE)</f>
        <v>6</v>
      </c>
      <c r="AB570" s="148">
        <f>VLOOKUP(A570,'Kadın Bireysel'!$B$4:$T$3000,17,FALSE)</f>
        <v>0</v>
      </c>
      <c r="AC570" s="148">
        <f>VLOOKUP(A570,'Kadın Bireysel'!$B$4:$T$3000,18,FALSE)</f>
        <v>3</v>
      </c>
      <c r="AD570" s="148">
        <f>VLOOKUP(A570,'Kadın Bireysel'!$B$4:$T$3000,19,FALSE)</f>
        <v>0</v>
      </c>
    </row>
    <row r="571" spans="1:36" ht="15" x14ac:dyDescent="0.2">
      <c r="A571" s="13" t="str">
        <f t="shared" si="594"/>
        <v>BÜLENT DURAN TENİS SPOR KULUBUTAÇSPOR</v>
      </c>
      <c r="B571" s="129"/>
      <c r="C571" s="39"/>
      <c r="D571" s="40"/>
      <c r="E571" s="49"/>
      <c r="F571" s="50"/>
      <c r="G571" s="51"/>
      <c r="H571" s="51"/>
      <c r="I571" s="51"/>
      <c r="J571" s="51"/>
      <c r="K571" s="51"/>
      <c r="L571" s="51"/>
      <c r="M571" s="51"/>
      <c r="N571" s="52"/>
      <c r="O571" s="53"/>
      <c r="P571" s="42"/>
      <c r="Q571" s="54"/>
      <c r="R571" s="50"/>
      <c r="S571" s="44"/>
      <c r="T571" s="55" t="s">
        <v>119</v>
      </c>
      <c r="U571" s="56" t="str">
        <f>C564</f>
        <v>BÜLENT DURAN TENİS SPOR KULUBU</v>
      </c>
      <c r="V571" s="47" t="str">
        <f>C562</f>
        <v>TAÇSPOR</v>
      </c>
      <c r="W571" s="27">
        <f t="shared" si="605"/>
        <v>0</v>
      </c>
      <c r="X571" s="17">
        <f t="shared" si="606"/>
        <v>3</v>
      </c>
      <c r="Y571" s="148">
        <f>VLOOKUP(A571,'Kadın Bireysel'!$B$4:$T$3000,14,FALSE)</f>
        <v>0</v>
      </c>
      <c r="Z571" s="148">
        <f>VLOOKUP(A571,'Kadın Bireysel'!$B$4:$T$3000,15,FALSE)</f>
        <v>36</v>
      </c>
      <c r="AA571" s="148">
        <f>VLOOKUP(A571,'Kadın Bireysel'!$B$4:$T$3000,16,FALSE)</f>
        <v>0</v>
      </c>
      <c r="AB571" s="148">
        <f>VLOOKUP(A571,'Kadın Bireysel'!$B$4:$T$3000,17,FALSE)</f>
        <v>6</v>
      </c>
      <c r="AC571" s="148">
        <f>VLOOKUP(A571,'Kadın Bireysel'!$B$4:$T$3000,18,FALSE)</f>
        <v>0</v>
      </c>
      <c r="AD571" s="148">
        <f>VLOOKUP(A571,'Kadın Bireysel'!$B$4:$T$3000,19,FALSE)</f>
        <v>3</v>
      </c>
    </row>
    <row r="572" spans="1:36" ht="15" x14ac:dyDescent="0.2">
      <c r="A572" s="13" t="str">
        <f t="shared" si="594"/>
        <v>GENÇ TENİS AKADEMİSİBYE</v>
      </c>
      <c r="B572" s="128"/>
      <c r="C572" s="14"/>
      <c r="D572" s="15"/>
      <c r="E572" s="16"/>
      <c r="F572" s="17"/>
      <c r="G572" s="18"/>
      <c r="H572" s="18"/>
      <c r="I572" s="18"/>
      <c r="J572" s="18"/>
      <c r="K572" s="18"/>
      <c r="L572" s="18"/>
      <c r="M572" s="18"/>
      <c r="N572" s="19"/>
      <c r="O572" s="20"/>
      <c r="P572" s="21"/>
      <c r="Q572" s="22"/>
      <c r="R572" s="17"/>
      <c r="S572" s="23"/>
      <c r="T572" s="48" t="s">
        <v>120</v>
      </c>
      <c r="U572" s="25" t="str">
        <f>C565</f>
        <v>GENÇ TENİS AKADEMİSİ</v>
      </c>
      <c r="V572" s="26" t="str">
        <f>C566</f>
        <v>BYE</v>
      </c>
      <c r="W572" s="27">
        <f t="shared" si="605"/>
        <v>0</v>
      </c>
      <c r="X572" s="17">
        <f t="shared" si="606"/>
        <v>0</v>
      </c>
      <c r="Y572" s="148"/>
      <c r="Z572" s="148"/>
      <c r="AA572" s="148"/>
      <c r="AB572" s="148"/>
      <c r="AC572" s="148"/>
      <c r="AD572" s="148"/>
    </row>
    <row r="573" spans="1:36" ht="15" x14ac:dyDescent="0.2">
      <c r="A573" s="13" t="str">
        <f t="shared" si="594"/>
        <v>ENKA SPOR KULÜBÜTAÇSPOR</v>
      </c>
      <c r="B573" s="128"/>
      <c r="C573" s="14"/>
      <c r="D573" s="15"/>
      <c r="E573" s="16"/>
      <c r="F573" s="17"/>
      <c r="G573" s="18"/>
      <c r="H573" s="18"/>
      <c r="I573" s="18"/>
      <c r="J573" s="18"/>
      <c r="K573" s="18"/>
      <c r="L573" s="18"/>
      <c r="M573" s="18"/>
      <c r="N573" s="19"/>
      <c r="O573" s="20"/>
      <c r="P573" s="31"/>
      <c r="Q573" s="22"/>
      <c r="R573" s="17"/>
      <c r="S573" s="23"/>
      <c r="T573" s="57" t="s">
        <v>121</v>
      </c>
      <c r="U573" s="25" t="str">
        <f>C561</f>
        <v>ENKA SPOR KULÜBÜ</v>
      </c>
      <c r="V573" s="26" t="str">
        <f>C562</f>
        <v>TAÇSPOR</v>
      </c>
      <c r="W573" s="27">
        <f t="shared" si="605"/>
        <v>3</v>
      </c>
      <c r="X573" s="17">
        <f t="shared" si="606"/>
        <v>0</v>
      </c>
      <c r="Y573" s="148">
        <f>VLOOKUP(A573,'Kadın Bireysel'!$B$4:$T$3000,14,FALSE)</f>
        <v>36</v>
      </c>
      <c r="Z573" s="148">
        <f>VLOOKUP(A573,'Kadın Bireysel'!$B$4:$T$3000,15,FALSE)</f>
        <v>0</v>
      </c>
      <c r="AA573" s="148">
        <f>VLOOKUP(A573,'Kadın Bireysel'!$B$4:$T$3000,16,FALSE)</f>
        <v>6</v>
      </c>
      <c r="AB573" s="148">
        <f>VLOOKUP(A573,'Kadın Bireysel'!$B$4:$T$3000,17,FALSE)</f>
        <v>0</v>
      </c>
      <c r="AC573" s="148">
        <f>VLOOKUP(A573,'Kadın Bireysel'!$B$4:$T$3000,18,FALSE)</f>
        <v>3</v>
      </c>
      <c r="AD573" s="148">
        <f>VLOOKUP(A573,'Kadın Bireysel'!$B$4:$T$3000,19,FALSE)</f>
        <v>0</v>
      </c>
    </row>
    <row r="574" spans="1:36" ht="15.75" thickBot="1" x14ac:dyDescent="0.25">
      <c r="A574" s="13" t="str">
        <f t="shared" si="594"/>
        <v>TED SPOR KULÜBÜBYE</v>
      </c>
      <c r="B574" s="130"/>
      <c r="C574" s="14"/>
      <c r="D574" s="15"/>
      <c r="E574" s="16"/>
      <c r="F574" s="17"/>
      <c r="G574" s="18"/>
      <c r="H574" s="18"/>
      <c r="I574" s="18"/>
      <c r="J574" s="18"/>
      <c r="K574" s="18"/>
      <c r="L574" s="18"/>
      <c r="M574" s="18"/>
      <c r="N574" s="19"/>
      <c r="O574" s="20"/>
      <c r="P574" s="31"/>
      <c r="Q574" s="22"/>
      <c r="R574" s="17"/>
      <c r="S574" s="23"/>
      <c r="T574" s="57" t="s">
        <v>122</v>
      </c>
      <c r="U574" s="25" t="str">
        <f>C563</f>
        <v>TED SPOR KULÜBÜ</v>
      </c>
      <c r="V574" s="26" t="str">
        <f>C566</f>
        <v>BYE</v>
      </c>
      <c r="W574" s="27">
        <f t="shared" si="605"/>
        <v>0</v>
      </c>
      <c r="X574" s="17">
        <f t="shared" si="606"/>
        <v>0</v>
      </c>
      <c r="Y574" s="148"/>
      <c r="Z574" s="148"/>
      <c r="AA574" s="148"/>
      <c r="AB574" s="148"/>
      <c r="AC574" s="148"/>
      <c r="AD574" s="148"/>
    </row>
    <row r="575" spans="1:36" ht="15.75" thickBot="1" x14ac:dyDescent="0.25">
      <c r="A575" s="13" t="str">
        <f t="shared" si="594"/>
        <v>BÜLENT DURAN TENİS SPOR KULUBUGENÇ TENİS AKADEMİSİ</v>
      </c>
      <c r="B575" s="132"/>
      <c r="C575" s="113"/>
      <c r="D575" s="114"/>
      <c r="E575" s="115"/>
      <c r="F575" s="116"/>
      <c r="G575" s="117"/>
      <c r="H575" s="117"/>
      <c r="I575" s="117"/>
      <c r="J575" s="117"/>
      <c r="K575" s="117"/>
      <c r="L575" s="117"/>
      <c r="M575" s="117"/>
      <c r="N575" s="118"/>
      <c r="O575" s="119"/>
      <c r="P575" s="120"/>
      <c r="Q575" s="121"/>
      <c r="R575" s="116"/>
      <c r="S575" s="122"/>
      <c r="T575" s="123" t="s">
        <v>123</v>
      </c>
      <c r="U575" s="124" t="str">
        <f>C564</f>
        <v>BÜLENT DURAN TENİS SPOR KULUBU</v>
      </c>
      <c r="V575" s="125" t="str">
        <f>C565</f>
        <v>GENÇ TENİS AKADEMİSİ</v>
      </c>
      <c r="W575" s="126">
        <f t="shared" si="605"/>
        <v>0</v>
      </c>
      <c r="X575" s="127">
        <f t="shared" si="606"/>
        <v>3</v>
      </c>
      <c r="Y575" s="148">
        <f>VLOOKUP(A575,'Kadın Bireysel'!$B$4:$T$3000,14,FALSE)</f>
        <v>0</v>
      </c>
      <c r="Z575" s="148">
        <f>VLOOKUP(A575,'Kadın Bireysel'!$B$4:$T$3000,15,FALSE)</f>
        <v>36</v>
      </c>
      <c r="AA575" s="148">
        <f>VLOOKUP(A575,'Kadın Bireysel'!$B$4:$T$3000,16,FALSE)</f>
        <v>0</v>
      </c>
      <c r="AB575" s="148">
        <f>VLOOKUP(A575,'Kadın Bireysel'!$B$4:$T$3000,17,FALSE)</f>
        <v>6</v>
      </c>
      <c r="AC575" s="148">
        <f>VLOOKUP(A575,'Kadın Bireysel'!$B$4:$T$3000,18,FALSE)</f>
        <v>0</v>
      </c>
      <c r="AD575" s="148">
        <f>VLOOKUP(A575,'Kadın Bireysel'!$B$4:$T$3000,19,FALSE)</f>
        <v>3</v>
      </c>
    </row>
    <row r="576" spans="1:36" ht="15" thickBot="1" x14ac:dyDescent="0.25"/>
    <row r="577" spans="1:36" ht="71.650000000000006" customHeight="1" x14ac:dyDescent="0.2">
      <c r="B577" s="76" t="s">
        <v>66</v>
      </c>
      <c r="C577" s="104" t="s">
        <v>252</v>
      </c>
      <c r="D577" s="105" t="s">
        <v>98</v>
      </c>
      <c r="E577" s="106" t="s">
        <v>99</v>
      </c>
      <c r="F577" s="107" t="s">
        <v>100</v>
      </c>
      <c r="G577" s="106" t="s">
        <v>99</v>
      </c>
      <c r="H577" s="107" t="s">
        <v>100</v>
      </c>
      <c r="I577" s="106" t="s">
        <v>99</v>
      </c>
      <c r="J577" s="107" t="s">
        <v>100</v>
      </c>
      <c r="K577" s="106" t="s">
        <v>99</v>
      </c>
      <c r="L577" s="107" t="s">
        <v>100</v>
      </c>
      <c r="M577" s="106" t="s">
        <v>99</v>
      </c>
      <c r="N577" s="108" t="s">
        <v>100</v>
      </c>
      <c r="O577" s="109" t="s">
        <v>101</v>
      </c>
      <c r="P577" s="110" t="s">
        <v>102</v>
      </c>
      <c r="Q577" s="106" t="s">
        <v>103</v>
      </c>
      <c r="R577" s="107" t="s">
        <v>104</v>
      </c>
      <c r="S577" s="111" t="s">
        <v>105</v>
      </c>
      <c r="T577" s="112" t="s">
        <v>106</v>
      </c>
      <c r="U577" s="394" t="s">
        <v>107</v>
      </c>
      <c r="V577" s="395"/>
      <c r="W577" s="396" t="s">
        <v>108</v>
      </c>
      <c r="X577" s="397"/>
      <c r="Y577" s="148"/>
    </row>
    <row r="578" spans="1:36" ht="15" x14ac:dyDescent="0.2">
      <c r="A578" s="13" t="str">
        <f t="shared" ref="A578:A592" si="607">U578&amp;V578</f>
        <v>İSTANBUL AVCILIK VE ATICILIK SPOR KULUBUİSTANBUL TENİS EĞİTİM SPOR KULÜBÜ</v>
      </c>
      <c r="B578" s="128">
        <v>1</v>
      </c>
      <c r="C578" s="14" t="s">
        <v>29</v>
      </c>
      <c r="D578" s="15">
        <f t="shared" ref="D578:D583" si="608">SUM(AF578:AJ578)</f>
        <v>5</v>
      </c>
      <c r="E578" s="16">
        <f t="shared" ref="E578:E580" si="609">AA578</f>
        <v>6</v>
      </c>
      <c r="F578" s="17">
        <f t="shared" ref="F578:F580" si="610">AB578</f>
        <v>0</v>
      </c>
      <c r="G578" s="18">
        <f>AA581</f>
        <v>6</v>
      </c>
      <c r="H578" s="18">
        <f>AB581</f>
        <v>0</v>
      </c>
      <c r="I578" s="18">
        <f>AA584</f>
        <v>6</v>
      </c>
      <c r="J578" s="18">
        <f>AB584</f>
        <v>0</v>
      </c>
      <c r="K578" s="18">
        <f>AA587</f>
        <v>6</v>
      </c>
      <c r="L578" s="18">
        <f>AB587</f>
        <v>0</v>
      </c>
      <c r="M578" s="18">
        <f>AA590</f>
        <v>6</v>
      </c>
      <c r="N578" s="19">
        <f>AB590</f>
        <v>0</v>
      </c>
      <c r="O578" s="20">
        <f>E578+G578+I578-F578-H578-J578+K578-L578+M578-N578</f>
        <v>30</v>
      </c>
      <c r="P578" s="21"/>
      <c r="Q578" s="22">
        <f>Y578+Y581+Y584+Y587+Y590</f>
        <v>180</v>
      </c>
      <c r="R578" s="17">
        <f>Z578+Z581+Z584+Z587+Z590</f>
        <v>10</v>
      </c>
      <c r="S578" s="23">
        <f>Q578-R578</f>
        <v>170</v>
      </c>
      <c r="T578" s="24" t="s">
        <v>109</v>
      </c>
      <c r="U578" s="25" t="str">
        <f>C578</f>
        <v>İSTANBUL AVCILIK VE ATICILIK SPOR KULUBU</v>
      </c>
      <c r="V578" s="26" t="str">
        <f>C583</f>
        <v>İSTANBUL TENİS EĞİTİM SPOR KULÜBÜ</v>
      </c>
      <c r="W578" s="27">
        <f>AC578</f>
        <v>3</v>
      </c>
      <c r="X578" s="17">
        <f>AD578</f>
        <v>0</v>
      </c>
      <c r="Y578" s="148">
        <f>VLOOKUP(A578,'Kadın Bireysel'!$B$4:$T$3000,14,FALSE)</f>
        <v>36</v>
      </c>
      <c r="Z578" s="148">
        <f>VLOOKUP(A578,'Kadın Bireysel'!$B$4:$T$3000,15,FALSE)</f>
        <v>1</v>
      </c>
      <c r="AA578" s="148">
        <f>VLOOKUP(A578,'Kadın Bireysel'!$B$4:$T$3000,16,FALSE)</f>
        <v>6</v>
      </c>
      <c r="AB578" s="148">
        <f>VLOOKUP(A578,'Kadın Bireysel'!$B$4:$T$3000,17,FALSE)</f>
        <v>0</v>
      </c>
      <c r="AC578" s="148">
        <f>VLOOKUP(A578,'Kadın Bireysel'!$B$4:$T$3000,18,FALSE)</f>
        <v>3</v>
      </c>
      <c r="AD578" s="148">
        <f>VLOOKUP(A578,'Kadın Bireysel'!$B$4:$T$3000,19,FALSE)</f>
        <v>0</v>
      </c>
      <c r="AF578" s="147">
        <f t="shared" ref="AF578:AF583" si="611">IF(E578&gt;F578,1,0)</f>
        <v>1</v>
      </c>
      <c r="AG578" s="147">
        <f t="shared" ref="AG578:AG583" si="612">IF(G578&gt;H578,1,0)</f>
        <v>1</v>
      </c>
      <c r="AH578" s="147">
        <f t="shared" ref="AH578:AH583" si="613">IF(I578&gt;J578,1,0)</f>
        <v>1</v>
      </c>
      <c r="AI578" s="147">
        <f t="shared" ref="AI578:AI583" si="614">IF(K578&gt;L578,1,0)</f>
        <v>1</v>
      </c>
      <c r="AJ578" s="147">
        <f t="shared" ref="AJ578:AJ583" si="615">IF(M578&gt;N578,1,0)</f>
        <v>1</v>
      </c>
    </row>
    <row r="579" spans="1:36" ht="15" x14ac:dyDescent="0.2">
      <c r="A579" s="13" t="str">
        <f t="shared" si="607"/>
        <v>AVRUPA YAKASI TENİS KULÜBÜİSTANBUL ATAŞEHİR TENİS SPOR KULÜBÜ</v>
      </c>
      <c r="B579" s="128">
        <v>2</v>
      </c>
      <c r="C579" s="14" t="s">
        <v>13</v>
      </c>
      <c r="D579" s="15">
        <f t="shared" si="608"/>
        <v>1</v>
      </c>
      <c r="E579" s="16">
        <f t="shared" si="609"/>
        <v>6</v>
      </c>
      <c r="F579" s="17">
        <f t="shared" si="610"/>
        <v>0</v>
      </c>
      <c r="G579" s="18">
        <f>AA583</f>
        <v>0</v>
      </c>
      <c r="H579" s="18">
        <f>AB583</f>
        <v>6</v>
      </c>
      <c r="I579" s="18">
        <f>AB586</f>
        <v>0</v>
      </c>
      <c r="J579" s="18">
        <f>AA586</f>
        <v>6</v>
      </c>
      <c r="K579" s="18">
        <f>AB588</f>
        <v>0</v>
      </c>
      <c r="L579" s="18">
        <f>AA588</f>
        <v>0</v>
      </c>
      <c r="M579" s="18">
        <f>AB590</f>
        <v>0</v>
      </c>
      <c r="N579" s="19">
        <f>AA590</f>
        <v>6</v>
      </c>
      <c r="O579" s="20">
        <f t="shared" ref="O579:O583" si="616">E579+G579+I579-F579-H579-J579+K579-L579+M579-N579</f>
        <v>-12</v>
      </c>
      <c r="P579" s="21"/>
      <c r="Q579" s="22">
        <f>Y579+Y583+Z586+Z588+Z590</f>
        <v>36</v>
      </c>
      <c r="R579" s="17">
        <f>Z579+Z583+Y586+Y588+Y590</f>
        <v>108</v>
      </c>
      <c r="S579" s="23">
        <f t="shared" ref="S579:S583" si="617">Q579-R579</f>
        <v>-72</v>
      </c>
      <c r="T579" s="24" t="s">
        <v>110</v>
      </c>
      <c r="U579" s="25" t="str">
        <f>C579</f>
        <v>AVRUPA YAKASI TENİS KULÜBÜ</v>
      </c>
      <c r="V579" s="26" t="str">
        <f>C582</f>
        <v>İSTANBUL ATAŞEHİR TENİS SPOR KULÜBÜ</v>
      </c>
      <c r="W579" s="27">
        <f t="shared" ref="W579:W592" si="618">AC579</f>
        <v>3</v>
      </c>
      <c r="X579" s="17">
        <f t="shared" ref="X579:X592" si="619">AD579</f>
        <v>0</v>
      </c>
      <c r="Y579" s="148">
        <f>VLOOKUP(A579,'Kadın Bireysel'!$B$4:$T$3000,14,FALSE)</f>
        <v>36</v>
      </c>
      <c r="Z579" s="148">
        <f>VLOOKUP(A579,'Kadın Bireysel'!$B$4:$T$3000,15,FALSE)</f>
        <v>0</v>
      </c>
      <c r="AA579" s="148">
        <f>VLOOKUP(A579,'Kadın Bireysel'!$B$4:$T$3000,16,FALSE)</f>
        <v>6</v>
      </c>
      <c r="AB579" s="148">
        <f>VLOOKUP(A579,'Kadın Bireysel'!$B$4:$T$3000,17,FALSE)</f>
        <v>0</v>
      </c>
      <c r="AC579" s="148">
        <f>VLOOKUP(A579,'Kadın Bireysel'!$B$4:$T$3000,18,FALSE)</f>
        <v>3</v>
      </c>
      <c r="AD579" s="148">
        <f>VLOOKUP(A579,'Kadın Bireysel'!$B$4:$T$3000,19,FALSE)</f>
        <v>0</v>
      </c>
      <c r="AF579" s="147">
        <f t="shared" si="611"/>
        <v>1</v>
      </c>
      <c r="AG579" s="147">
        <f t="shared" si="612"/>
        <v>0</v>
      </c>
      <c r="AH579" s="147">
        <f t="shared" si="613"/>
        <v>0</v>
      </c>
      <c r="AI579" s="147">
        <f t="shared" si="614"/>
        <v>0</v>
      </c>
      <c r="AJ579" s="147">
        <f t="shared" si="615"/>
        <v>0</v>
      </c>
    </row>
    <row r="580" spans="1:36" ht="15" x14ac:dyDescent="0.2">
      <c r="A580" s="13" t="str">
        <f t="shared" si="607"/>
        <v>ATAŞEHİR TENİS SPOR KULÜBÜPERFORMANS TENİS AKADEMİSİ</v>
      </c>
      <c r="B580" s="128">
        <v>3</v>
      </c>
      <c r="C580" s="14" t="s">
        <v>204</v>
      </c>
      <c r="D580" s="15">
        <f t="shared" si="608"/>
        <v>1</v>
      </c>
      <c r="E580" s="16">
        <f t="shared" si="609"/>
        <v>0</v>
      </c>
      <c r="F580" s="17">
        <f t="shared" si="610"/>
        <v>6</v>
      </c>
      <c r="G580" s="18">
        <f>AB583</f>
        <v>6</v>
      </c>
      <c r="H580" s="18">
        <f>AA583</f>
        <v>0</v>
      </c>
      <c r="I580" s="18">
        <f>AB585</f>
        <v>0</v>
      </c>
      <c r="J580" s="18">
        <f>AA585</f>
        <v>6</v>
      </c>
      <c r="K580" s="18">
        <f>AB587</f>
        <v>0</v>
      </c>
      <c r="L580" s="18">
        <f>AA587</f>
        <v>6</v>
      </c>
      <c r="M580" s="18">
        <f>AA591</f>
        <v>0</v>
      </c>
      <c r="N580" s="19">
        <f>AB591</f>
        <v>6</v>
      </c>
      <c r="O580" s="20">
        <f t="shared" si="616"/>
        <v>-18</v>
      </c>
      <c r="P580" s="21"/>
      <c r="Q580" s="22">
        <f>Y580+Z583+Z585+Z587+Y591</f>
        <v>52</v>
      </c>
      <c r="R580" s="17">
        <f>Z580+Y583+Y585+Y587+Z591</f>
        <v>144</v>
      </c>
      <c r="S580" s="23">
        <f t="shared" si="617"/>
        <v>-92</v>
      </c>
      <c r="T580" s="24" t="s">
        <v>111</v>
      </c>
      <c r="U580" s="25" t="str">
        <f>C580</f>
        <v>ATAŞEHİR TENİS SPOR KULÜBÜ</v>
      </c>
      <c r="V580" s="26" t="str">
        <f>C581</f>
        <v>PERFORMANS TENİS AKADEMİSİ</v>
      </c>
      <c r="W580" s="27">
        <f t="shared" si="618"/>
        <v>0</v>
      </c>
      <c r="X580" s="17">
        <f t="shared" si="619"/>
        <v>3</v>
      </c>
      <c r="Y580" s="148">
        <f>VLOOKUP(A580,'Kadın Bireysel'!$B$4:$T$3000,14,FALSE)</f>
        <v>16</v>
      </c>
      <c r="Z580" s="148">
        <f>VLOOKUP(A580,'Kadın Bireysel'!$B$4:$T$3000,15,FALSE)</f>
        <v>36</v>
      </c>
      <c r="AA580" s="148">
        <f>VLOOKUP(A580,'Kadın Bireysel'!$B$4:$T$3000,16,FALSE)</f>
        <v>0</v>
      </c>
      <c r="AB580" s="148">
        <f>VLOOKUP(A580,'Kadın Bireysel'!$B$4:$T$3000,17,FALSE)</f>
        <v>6</v>
      </c>
      <c r="AC580" s="148">
        <f>VLOOKUP(A580,'Kadın Bireysel'!$B$4:$T$3000,18,FALSE)</f>
        <v>0</v>
      </c>
      <c r="AD580" s="148">
        <f>VLOOKUP(A580,'Kadın Bireysel'!$B$4:$T$3000,19,FALSE)</f>
        <v>3</v>
      </c>
      <c r="AF580" s="147">
        <f t="shared" si="611"/>
        <v>0</v>
      </c>
      <c r="AG580" s="147">
        <f t="shared" si="612"/>
        <v>1</v>
      </c>
      <c r="AH580" s="147">
        <f t="shared" si="613"/>
        <v>0</v>
      </c>
      <c r="AI580" s="147">
        <f t="shared" si="614"/>
        <v>0</v>
      </c>
      <c r="AJ580" s="147">
        <f t="shared" si="615"/>
        <v>0</v>
      </c>
    </row>
    <row r="581" spans="1:36" ht="15" x14ac:dyDescent="0.2">
      <c r="A581" s="13" t="str">
        <f t="shared" si="607"/>
        <v>İSTANBUL AVCILIK VE ATICILIK SPOR KULUBUİSTANBUL ATAŞEHİR TENİS SPOR KULÜBÜ</v>
      </c>
      <c r="B581" s="128">
        <v>4</v>
      </c>
      <c r="C581" s="14" t="s">
        <v>94</v>
      </c>
      <c r="D581" s="15">
        <f t="shared" si="608"/>
        <v>2</v>
      </c>
      <c r="E581" s="16">
        <f>AB580</f>
        <v>6</v>
      </c>
      <c r="F581" s="17">
        <f>AA580</f>
        <v>0</v>
      </c>
      <c r="G581" s="18">
        <f>AB582</f>
        <v>4</v>
      </c>
      <c r="H581" s="18">
        <f>AA582</f>
        <v>2</v>
      </c>
      <c r="I581" s="18">
        <f>AB584</f>
        <v>0</v>
      </c>
      <c r="J581" s="18">
        <f>AA584</f>
        <v>6</v>
      </c>
      <c r="K581" s="18">
        <f>AA588</f>
        <v>0</v>
      </c>
      <c r="L581" s="18">
        <f>AB588</f>
        <v>0</v>
      </c>
      <c r="M581" s="18">
        <f>AA592</f>
        <v>0</v>
      </c>
      <c r="N581" s="19">
        <f>AB592</f>
        <v>6</v>
      </c>
      <c r="O581" s="20">
        <f t="shared" si="616"/>
        <v>-4</v>
      </c>
      <c r="P581" s="21"/>
      <c r="Q581" s="22">
        <f>Z580+Z582+Z584+Y588+Y592</f>
        <v>70</v>
      </c>
      <c r="R581" s="17">
        <f>Y580+Y582+Y584+Z588+Z592</f>
        <v>108</v>
      </c>
      <c r="S581" s="23">
        <f t="shared" si="617"/>
        <v>-38</v>
      </c>
      <c r="T581" s="30" t="s">
        <v>112</v>
      </c>
      <c r="U581" s="25" t="str">
        <f>C578</f>
        <v>İSTANBUL AVCILIK VE ATICILIK SPOR KULUBU</v>
      </c>
      <c r="V581" s="26" t="str">
        <f>C582</f>
        <v>İSTANBUL ATAŞEHİR TENİS SPOR KULÜBÜ</v>
      </c>
      <c r="W581" s="27">
        <f t="shared" si="618"/>
        <v>3</v>
      </c>
      <c r="X581" s="17">
        <f t="shared" si="619"/>
        <v>0</v>
      </c>
      <c r="Y581" s="148">
        <f>VLOOKUP(A581,'Kadın Bireysel'!$B$4:$T$3000,14,FALSE)</f>
        <v>36</v>
      </c>
      <c r="Z581" s="148">
        <f>VLOOKUP(A581,'Kadın Bireysel'!$B$4:$T$3000,15,FALSE)</f>
        <v>7</v>
      </c>
      <c r="AA581" s="148">
        <f>VLOOKUP(A581,'Kadın Bireysel'!$B$4:$T$3000,16,FALSE)</f>
        <v>6</v>
      </c>
      <c r="AB581" s="148">
        <f>VLOOKUP(A581,'Kadın Bireysel'!$B$4:$T$3000,17,FALSE)</f>
        <v>0</v>
      </c>
      <c r="AC581" s="148">
        <f>VLOOKUP(A581,'Kadın Bireysel'!$B$4:$T$3000,18,FALSE)</f>
        <v>3</v>
      </c>
      <c r="AD581" s="148">
        <f>VLOOKUP(A581,'Kadın Bireysel'!$B$4:$T$3000,19,FALSE)</f>
        <v>0</v>
      </c>
      <c r="AF581" s="147">
        <f t="shared" si="611"/>
        <v>1</v>
      </c>
      <c r="AG581" s="147">
        <f t="shared" si="612"/>
        <v>1</v>
      </c>
      <c r="AH581" s="147">
        <f t="shared" si="613"/>
        <v>0</v>
      </c>
      <c r="AI581" s="147">
        <f t="shared" si="614"/>
        <v>0</v>
      </c>
      <c r="AJ581" s="147">
        <f t="shared" si="615"/>
        <v>0</v>
      </c>
    </row>
    <row r="582" spans="1:36" ht="15" x14ac:dyDescent="0.2">
      <c r="A582" s="13" t="str">
        <f t="shared" si="607"/>
        <v>İSTANBUL TENİS EĞİTİM SPOR KULÜBÜPERFORMANS TENİS AKADEMİSİ</v>
      </c>
      <c r="B582" s="128">
        <v>5</v>
      </c>
      <c r="C582" s="14" t="s">
        <v>153</v>
      </c>
      <c r="D582" s="15">
        <f t="shared" si="608"/>
        <v>3</v>
      </c>
      <c r="E582" s="16">
        <f>AB579</f>
        <v>0</v>
      </c>
      <c r="F582" s="17">
        <f>AA579</f>
        <v>6</v>
      </c>
      <c r="G582" s="18">
        <f>AB581</f>
        <v>0</v>
      </c>
      <c r="H582" s="18">
        <f>AA581</f>
        <v>6</v>
      </c>
      <c r="I582" s="18">
        <f>AA585</f>
        <v>6</v>
      </c>
      <c r="J582" s="18">
        <f>AB585</f>
        <v>0</v>
      </c>
      <c r="K582" s="18">
        <f>AA589</f>
        <v>6</v>
      </c>
      <c r="L582" s="18">
        <f>AB589</f>
        <v>0</v>
      </c>
      <c r="M582" s="18">
        <f>AB592</f>
        <v>6</v>
      </c>
      <c r="N582" s="19">
        <f>AA592</f>
        <v>0</v>
      </c>
      <c r="O582" s="20">
        <f t="shared" si="616"/>
        <v>6</v>
      </c>
      <c r="P582" s="31"/>
      <c r="Q582" s="22">
        <f>Z579+Z581+Y585+Y589+Z592</f>
        <v>116</v>
      </c>
      <c r="R582" s="17">
        <f>Y579+Y581+Z585+Z589+Y592</f>
        <v>81</v>
      </c>
      <c r="S582" s="23">
        <f t="shared" si="617"/>
        <v>35</v>
      </c>
      <c r="T582" s="30" t="s">
        <v>113</v>
      </c>
      <c r="U582" s="25" t="str">
        <f>C583</f>
        <v>İSTANBUL TENİS EĞİTİM SPOR KULÜBÜ</v>
      </c>
      <c r="V582" s="26" t="str">
        <f>C581</f>
        <v>PERFORMANS TENİS AKADEMİSİ</v>
      </c>
      <c r="W582" s="27">
        <f t="shared" si="618"/>
        <v>1</v>
      </c>
      <c r="X582" s="17">
        <f t="shared" si="619"/>
        <v>2</v>
      </c>
      <c r="Y582" s="148">
        <f>VLOOKUP(A582,'Kadın Bireysel'!$B$4:$T$3000,14,FALSE)</f>
        <v>20</v>
      </c>
      <c r="Z582" s="148">
        <f>VLOOKUP(A582,'Kadın Bireysel'!$B$4:$T$3000,15,FALSE)</f>
        <v>32</v>
      </c>
      <c r="AA582" s="148">
        <f>VLOOKUP(A582,'Kadın Bireysel'!$B$4:$T$3000,16,FALSE)</f>
        <v>2</v>
      </c>
      <c r="AB582" s="148">
        <f>VLOOKUP(A582,'Kadın Bireysel'!$B$4:$T$3000,17,FALSE)</f>
        <v>4</v>
      </c>
      <c r="AC582" s="148">
        <f>VLOOKUP(A582,'Kadın Bireysel'!$B$4:$T$3000,18,FALSE)</f>
        <v>1</v>
      </c>
      <c r="AD582" s="148">
        <f>VLOOKUP(A582,'Kadın Bireysel'!$B$4:$T$3000,19,FALSE)</f>
        <v>2</v>
      </c>
      <c r="AF582" s="147">
        <f t="shared" si="611"/>
        <v>0</v>
      </c>
      <c r="AG582" s="147">
        <f t="shared" si="612"/>
        <v>0</v>
      </c>
      <c r="AH582" s="147">
        <f t="shared" si="613"/>
        <v>1</v>
      </c>
      <c r="AI582" s="147">
        <f t="shared" si="614"/>
        <v>1</v>
      </c>
      <c r="AJ582" s="147">
        <f t="shared" si="615"/>
        <v>1</v>
      </c>
    </row>
    <row r="583" spans="1:36" ht="15" x14ac:dyDescent="0.2">
      <c r="A583" s="13" t="str">
        <f t="shared" si="607"/>
        <v>AVRUPA YAKASI TENİS KULÜBÜATAŞEHİR TENİS SPOR KULÜBÜ</v>
      </c>
      <c r="B583" s="128">
        <v>6</v>
      </c>
      <c r="C583" s="14" t="s">
        <v>30</v>
      </c>
      <c r="D583" s="15">
        <f t="shared" si="608"/>
        <v>2</v>
      </c>
      <c r="E583" s="32">
        <f>AB578</f>
        <v>0</v>
      </c>
      <c r="F583" s="33">
        <f>AA578</f>
        <v>6</v>
      </c>
      <c r="G583" s="34">
        <f>AA582</f>
        <v>2</v>
      </c>
      <c r="H583" s="34">
        <f>AB582</f>
        <v>4</v>
      </c>
      <c r="I583" s="34">
        <f>AA586</f>
        <v>6</v>
      </c>
      <c r="J583" s="34">
        <f>AB586</f>
        <v>0</v>
      </c>
      <c r="K583" s="34">
        <f>AB589</f>
        <v>0</v>
      </c>
      <c r="L583" s="34">
        <f>AA589</f>
        <v>6</v>
      </c>
      <c r="M583" s="34">
        <f>AB591</f>
        <v>6</v>
      </c>
      <c r="N583" s="35">
        <f>AA591</f>
        <v>0</v>
      </c>
      <c r="O583" s="20">
        <f t="shared" si="616"/>
        <v>-2</v>
      </c>
      <c r="P583" s="31"/>
      <c r="Q583" s="36">
        <f>Z578+Y582+Y586+Z589+Z591</f>
        <v>102</v>
      </c>
      <c r="R583" s="33">
        <f>Y578+Z582+Z586+Y589+Y591</f>
        <v>105</v>
      </c>
      <c r="S583" s="23">
        <f t="shared" si="617"/>
        <v>-3</v>
      </c>
      <c r="T583" s="37" t="s">
        <v>114</v>
      </c>
      <c r="U583" s="38" t="str">
        <f>C579</f>
        <v>AVRUPA YAKASI TENİS KULÜBÜ</v>
      </c>
      <c r="V583" s="26" t="str">
        <f>C580</f>
        <v>ATAŞEHİR TENİS SPOR KULÜBÜ</v>
      </c>
      <c r="W583" s="27">
        <f t="shared" si="618"/>
        <v>0</v>
      </c>
      <c r="X583" s="17">
        <f t="shared" si="619"/>
        <v>3</v>
      </c>
      <c r="Y583" s="148">
        <f>VLOOKUP(A583,'Kadın Bireysel'!$B$4:$T$3000,14,FALSE)</f>
        <v>0</v>
      </c>
      <c r="Z583" s="148">
        <f>VLOOKUP(A583,'Kadın Bireysel'!$B$4:$T$3000,15,FALSE)</f>
        <v>36</v>
      </c>
      <c r="AA583" s="148">
        <f>VLOOKUP(A583,'Kadın Bireysel'!$B$4:$T$3000,16,FALSE)</f>
        <v>0</v>
      </c>
      <c r="AB583" s="148">
        <f>VLOOKUP(A583,'Kadın Bireysel'!$B$4:$T$3000,17,FALSE)</f>
        <v>6</v>
      </c>
      <c r="AC583" s="148">
        <f>VLOOKUP(A583,'Kadın Bireysel'!$B$4:$T$3000,18,FALSE)</f>
        <v>0</v>
      </c>
      <c r="AD583" s="148">
        <f>VLOOKUP(A583,'Kadın Bireysel'!$B$4:$T$3000,19,FALSE)</f>
        <v>3</v>
      </c>
      <c r="AF583" s="147">
        <f t="shared" si="611"/>
        <v>0</v>
      </c>
      <c r="AG583" s="147">
        <f t="shared" si="612"/>
        <v>0</v>
      </c>
      <c r="AH583" s="147">
        <f t="shared" si="613"/>
        <v>1</v>
      </c>
      <c r="AI583" s="147">
        <f t="shared" si="614"/>
        <v>0</v>
      </c>
      <c r="AJ583" s="147">
        <f t="shared" si="615"/>
        <v>1</v>
      </c>
    </row>
    <row r="584" spans="1:36" ht="15" x14ac:dyDescent="0.2">
      <c r="A584" s="13" t="str">
        <f t="shared" si="607"/>
        <v>İSTANBUL AVCILIK VE ATICILIK SPOR KULUBUPERFORMANS TENİS AKADEMİSİ</v>
      </c>
      <c r="B584" s="129"/>
      <c r="C584" s="39"/>
      <c r="D584" s="40"/>
      <c r="E584" s="16"/>
      <c r="F584" s="41"/>
      <c r="G584" s="18"/>
      <c r="H584" s="18"/>
      <c r="I584" s="18"/>
      <c r="J584" s="18"/>
      <c r="K584" s="18"/>
      <c r="L584" s="18"/>
      <c r="M584" s="18"/>
      <c r="N584" s="19"/>
      <c r="O584" s="20"/>
      <c r="P584" s="42"/>
      <c r="Q584" s="43"/>
      <c r="R584" s="41"/>
      <c r="S584" s="44"/>
      <c r="T584" s="45" t="s">
        <v>115</v>
      </c>
      <c r="U584" s="46" t="str">
        <f>C578</f>
        <v>İSTANBUL AVCILIK VE ATICILIK SPOR KULUBU</v>
      </c>
      <c r="V584" s="47" t="str">
        <f>C581</f>
        <v>PERFORMANS TENİS AKADEMİSİ</v>
      </c>
      <c r="W584" s="27">
        <f t="shared" si="618"/>
        <v>3</v>
      </c>
      <c r="X584" s="17">
        <f t="shared" si="619"/>
        <v>0</v>
      </c>
      <c r="Y584" s="148">
        <f>VLOOKUP(A584,'Kadın Bireysel'!$B$4:$T$3000,14,FALSE)</f>
        <v>36</v>
      </c>
      <c r="Z584" s="148">
        <f>VLOOKUP(A584,'Kadın Bireysel'!$B$4:$T$3000,15,FALSE)</f>
        <v>2</v>
      </c>
      <c r="AA584" s="148">
        <f>VLOOKUP(A584,'Kadın Bireysel'!$B$4:$T$3000,16,FALSE)</f>
        <v>6</v>
      </c>
      <c r="AB584" s="148">
        <f>VLOOKUP(A584,'Kadın Bireysel'!$B$4:$T$3000,17,FALSE)</f>
        <v>0</v>
      </c>
      <c r="AC584" s="148">
        <f>VLOOKUP(A584,'Kadın Bireysel'!$B$4:$T$3000,18,FALSE)</f>
        <v>3</v>
      </c>
      <c r="AD584" s="148">
        <f>VLOOKUP(A584,'Kadın Bireysel'!$B$4:$T$3000,19,FALSE)</f>
        <v>0</v>
      </c>
    </row>
    <row r="585" spans="1:36" ht="15" x14ac:dyDescent="0.2">
      <c r="A585" s="13" t="str">
        <f t="shared" si="607"/>
        <v>İSTANBUL ATAŞEHİR TENİS SPOR KULÜBÜATAŞEHİR TENİS SPOR KULÜBÜ</v>
      </c>
      <c r="B585" s="128"/>
      <c r="C585" s="14"/>
      <c r="D585" s="15"/>
      <c r="E585" s="16"/>
      <c r="F585" s="17"/>
      <c r="G585" s="18"/>
      <c r="H585" s="18"/>
      <c r="I585" s="18"/>
      <c r="J585" s="18"/>
      <c r="K585" s="18"/>
      <c r="L585" s="18"/>
      <c r="M585" s="18"/>
      <c r="N585" s="19"/>
      <c r="O585" s="20"/>
      <c r="P585" s="21"/>
      <c r="Q585" s="22"/>
      <c r="R585" s="17"/>
      <c r="S585" s="23"/>
      <c r="T585" s="45" t="s">
        <v>116</v>
      </c>
      <c r="U585" s="25" t="str">
        <f>C582</f>
        <v>İSTANBUL ATAŞEHİR TENİS SPOR KULÜBÜ</v>
      </c>
      <c r="V585" s="26" t="str">
        <f>C580</f>
        <v>ATAŞEHİR TENİS SPOR KULÜBÜ</v>
      </c>
      <c r="W585" s="27">
        <f t="shared" si="618"/>
        <v>3</v>
      </c>
      <c r="X585" s="17">
        <f t="shared" si="619"/>
        <v>0</v>
      </c>
      <c r="Y585" s="148">
        <f>VLOOKUP(A585,'Kadın Bireysel'!$B$4:$T$3000,14,FALSE)</f>
        <v>36</v>
      </c>
      <c r="Z585" s="148">
        <f>VLOOKUP(A585,'Kadın Bireysel'!$B$4:$T$3000,15,FALSE)</f>
        <v>0</v>
      </c>
      <c r="AA585" s="148">
        <f>VLOOKUP(A585,'Kadın Bireysel'!$B$4:$T$3000,16,FALSE)</f>
        <v>6</v>
      </c>
      <c r="AB585" s="148">
        <f>VLOOKUP(A585,'Kadın Bireysel'!$B$4:$T$3000,17,FALSE)</f>
        <v>0</v>
      </c>
      <c r="AC585" s="148">
        <f>VLOOKUP(A585,'Kadın Bireysel'!$B$4:$T$3000,18,FALSE)</f>
        <v>3</v>
      </c>
      <c r="AD585" s="148">
        <f>VLOOKUP(A585,'Kadın Bireysel'!$B$4:$T$3000,19,FALSE)</f>
        <v>0</v>
      </c>
    </row>
    <row r="586" spans="1:36" ht="15" x14ac:dyDescent="0.2">
      <c r="A586" s="13" t="str">
        <f t="shared" si="607"/>
        <v>İSTANBUL TENİS EĞİTİM SPOR KULÜBÜAVRUPA YAKASI TENİS KULÜBÜ</v>
      </c>
      <c r="B586" s="128"/>
      <c r="C586" s="14"/>
      <c r="D586" s="15"/>
      <c r="E586" s="16"/>
      <c r="F586" s="17"/>
      <c r="G586" s="18"/>
      <c r="H586" s="18"/>
      <c r="I586" s="18"/>
      <c r="J586" s="18"/>
      <c r="K586" s="18"/>
      <c r="L586" s="18"/>
      <c r="M586" s="18"/>
      <c r="N586" s="19"/>
      <c r="O586" s="20"/>
      <c r="P586" s="31"/>
      <c r="Q586" s="22"/>
      <c r="R586" s="17"/>
      <c r="S586" s="23"/>
      <c r="T586" s="45" t="s">
        <v>117</v>
      </c>
      <c r="U586" s="25" t="str">
        <f>C583</f>
        <v>İSTANBUL TENİS EĞİTİM SPOR KULÜBÜ</v>
      </c>
      <c r="V586" s="26" t="str">
        <f>C579</f>
        <v>AVRUPA YAKASI TENİS KULÜBÜ</v>
      </c>
      <c r="W586" s="27">
        <f t="shared" si="618"/>
        <v>3</v>
      </c>
      <c r="X586" s="17">
        <f t="shared" si="619"/>
        <v>0</v>
      </c>
      <c r="Y586" s="148">
        <f>VLOOKUP(A586,'Kadın Bireysel'!$B$4:$T$3000,14,FALSE)</f>
        <v>36</v>
      </c>
      <c r="Z586" s="148">
        <f>VLOOKUP(A586,'Kadın Bireysel'!$B$4:$T$3000,15,FALSE)</f>
        <v>0</v>
      </c>
      <c r="AA586" s="148">
        <f>VLOOKUP(A586,'Kadın Bireysel'!$B$4:$T$3000,16,FALSE)</f>
        <v>6</v>
      </c>
      <c r="AB586" s="148">
        <f>VLOOKUP(A586,'Kadın Bireysel'!$B$4:$T$3000,17,FALSE)</f>
        <v>0</v>
      </c>
      <c r="AC586" s="148">
        <f>VLOOKUP(A586,'Kadın Bireysel'!$B$4:$T$3000,18,FALSE)</f>
        <v>3</v>
      </c>
      <c r="AD586" s="148">
        <f>VLOOKUP(A586,'Kadın Bireysel'!$B$4:$T$3000,19,FALSE)</f>
        <v>0</v>
      </c>
    </row>
    <row r="587" spans="1:36" ht="15" x14ac:dyDescent="0.2">
      <c r="A587" s="13" t="str">
        <f t="shared" si="607"/>
        <v>İSTANBUL AVCILIK VE ATICILIK SPOR KULUBUATAŞEHİR TENİS SPOR KULÜBÜ</v>
      </c>
      <c r="B587" s="128"/>
      <c r="C587" s="14"/>
      <c r="D587" s="15"/>
      <c r="E587" s="16"/>
      <c r="F587" s="17"/>
      <c r="G587" s="18"/>
      <c r="H587" s="18"/>
      <c r="I587" s="18"/>
      <c r="J587" s="18"/>
      <c r="K587" s="18"/>
      <c r="L587" s="18"/>
      <c r="M587" s="18"/>
      <c r="N587" s="19"/>
      <c r="O587" s="20"/>
      <c r="P587" s="31"/>
      <c r="Q587" s="22"/>
      <c r="R587" s="17"/>
      <c r="S587" s="23"/>
      <c r="T587" s="48" t="s">
        <v>118</v>
      </c>
      <c r="U587" s="25" t="str">
        <f>C578</f>
        <v>İSTANBUL AVCILIK VE ATICILIK SPOR KULUBU</v>
      </c>
      <c r="V587" s="26" t="str">
        <f>C580</f>
        <v>ATAŞEHİR TENİS SPOR KULÜBÜ</v>
      </c>
      <c r="W587" s="27">
        <f t="shared" si="618"/>
        <v>3</v>
      </c>
      <c r="X587" s="17">
        <f t="shared" si="619"/>
        <v>0</v>
      </c>
      <c r="Y587" s="148">
        <f>VLOOKUP(A587,'Kadın Bireysel'!$B$4:$T$3000,14,FALSE)</f>
        <v>36</v>
      </c>
      <c r="Z587" s="148">
        <f>VLOOKUP(A587,'Kadın Bireysel'!$B$4:$T$3000,15,FALSE)</f>
        <v>0</v>
      </c>
      <c r="AA587" s="148">
        <f>VLOOKUP(A587,'Kadın Bireysel'!$B$4:$T$3000,16,FALSE)</f>
        <v>6</v>
      </c>
      <c r="AB587" s="148">
        <f>VLOOKUP(A587,'Kadın Bireysel'!$B$4:$T$3000,17,FALSE)</f>
        <v>0</v>
      </c>
      <c r="AC587" s="148">
        <f>VLOOKUP(A587,'Kadın Bireysel'!$B$4:$T$3000,18,FALSE)</f>
        <v>3</v>
      </c>
      <c r="AD587" s="148">
        <f>VLOOKUP(A587,'Kadın Bireysel'!$B$4:$T$3000,19,FALSE)</f>
        <v>0</v>
      </c>
    </row>
    <row r="588" spans="1:36" ht="15" x14ac:dyDescent="0.2">
      <c r="A588" s="13" t="str">
        <f t="shared" si="607"/>
        <v>PERFORMANS TENİS AKADEMİSİAVRUPA YAKASI TENİS KULÜBÜ</v>
      </c>
      <c r="B588" s="129"/>
      <c r="C588" s="39"/>
      <c r="D588" s="40"/>
      <c r="E588" s="49"/>
      <c r="F588" s="50"/>
      <c r="G588" s="51"/>
      <c r="H588" s="51"/>
      <c r="I588" s="51"/>
      <c r="J588" s="51"/>
      <c r="K588" s="51"/>
      <c r="L588" s="51"/>
      <c r="M588" s="51"/>
      <c r="N588" s="52"/>
      <c r="O588" s="53"/>
      <c r="P588" s="42"/>
      <c r="Q588" s="54"/>
      <c r="R588" s="50"/>
      <c r="S588" s="44"/>
      <c r="T588" s="55" t="s">
        <v>119</v>
      </c>
      <c r="U588" s="56" t="str">
        <f>C581</f>
        <v>PERFORMANS TENİS AKADEMİSİ</v>
      </c>
      <c r="V588" s="47" t="str">
        <f>C579</f>
        <v>AVRUPA YAKASI TENİS KULÜBÜ</v>
      </c>
      <c r="W588" s="27">
        <f t="shared" si="618"/>
        <v>0</v>
      </c>
      <c r="X588" s="17">
        <f t="shared" si="619"/>
        <v>0</v>
      </c>
      <c r="Y588" s="148">
        <f>VLOOKUP(A588,'Kadın Bireysel'!$B$4:$T$3000,14,FALSE)</f>
        <v>0</v>
      </c>
      <c r="Z588" s="148">
        <f>VLOOKUP(A588,'Kadın Bireysel'!$B$4:$T$3000,15,FALSE)</f>
        <v>0</v>
      </c>
      <c r="AA588" s="148">
        <f>VLOOKUP(A588,'Kadın Bireysel'!$B$4:$T$3000,16,FALSE)</f>
        <v>0</v>
      </c>
      <c r="AB588" s="148">
        <f>VLOOKUP(A588,'Kadın Bireysel'!$B$4:$T$3000,17,FALSE)</f>
        <v>0</v>
      </c>
      <c r="AC588" s="148">
        <f>VLOOKUP(A588,'Kadın Bireysel'!$B$4:$T$3000,18,FALSE)</f>
        <v>0</v>
      </c>
      <c r="AD588" s="148">
        <f>VLOOKUP(A588,'Kadın Bireysel'!$B$4:$T$3000,19,FALSE)</f>
        <v>0</v>
      </c>
    </row>
    <row r="589" spans="1:36" ht="15" x14ac:dyDescent="0.2">
      <c r="A589" s="13" t="str">
        <f t="shared" si="607"/>
        <v>İSTANBUL ATAŞEHİR TENİS SPOR KULÜBÜİSTANBUL TENİS EĞİTİM SPOR KULÜBÜ</v>
      </c>
      <c r="B589" s="128"/>
      <c r="C589" s="14"/>
      <c r="D589" s="15"/>
      <c r="E589" s="16"/>
      <c r="F589" s="17"/>
      <c r="G589" s="18"/>
      <c r="H589" s="18"/>
      <c r="I589" s="18"/>
      <c r="J589" s="18"/>
      <c r="K589" s="18"/>
      <c r="L589" s="18"/>
      <c r="M589" s="18"/>
      <c r="N589" s="19"/>
      <c r="O589" s="20"/>
      <c r="P589" s="21"/>
      <c r="Q589" s="22"/>
      <c r="R589" s="17"/>
      <c r="S589" s="23"/>
      <c r="T589" s="48" t="s">
        <v>120</v>
      </c>
      <c r="U589" s="25" t="str">
        <f>C582</f>
        <v>İSTANBUL ATAŞEHİR TENİS SPOR KULÜBÜ</v>
      </c>
      <c r="V589" s="26" t="str">
        <f>C583</f>
        <v>İSTANBUL TENİS EĞİTİM SPOR KULÜBÜ</v>
      </c>
      <c r="W589" s="27">
        <f t="shared" si="618"/>
        <v>3</v>
      </c>
      <c r="X589" s="17">
        <f t="shared" si="619"/>
        <v>0</v>
      </c>
      <c r="Y589" s="148">
        <f>VLOOKUP(A589,'Kadın Bireysel'!$B$4:$T$3000,14,FALSE)</f>
        <v>37</v>
      </c>
      <c r="Z589" s="148">
        <f>VLOOKUP(A589,'Kadın Bireysel'!$B$4:$T$3000,15,FALSE)</f>
        <v>9</v>
      </c>
      <c r="AA589" s="148">
        <f>VLOOKUP(A589,'Kadın Bireysel'!$B$4:$T$3000,16,FALSE)</f>
        <v>6</v>
      </c>
      <c r="AB589" s="148">
        <f>VLOOKUP(A589,'Kadın Bireysel'!$B$4:$T$3000,17,FALSE)</f>
        <v>0</v>
      </c>
      <c r="AC589" s="148">
        <f>VLOOKUP(A589,'Kadın Bireysel'!$B$4:$T$3000,18,FALSE)</f>
        <v>3</v>
      </c>
      <c r="AD589" s="148">
        <f>VLOOKUP(A589,'Kadın Bireysel'!$B$4:$T$3000,19,FALSE)</f>
        <v>0</v>
      </c>
    </row>
    <row r="590" spans="1:36" ht="15" x14ac:dyDescent="0.2">
      <c r="A590" s="13" t="str">
        <f t="shared" si="607"/>
        <v>İSTANBUL AVCILIK VE ATICILIK SPOR KULUBUAVRUPA YAKASI TENİS KULÜBÜ</v>
      </c>
      <c r="B590" s="128"/>
      <c r="C590" s="14"/>
      <c r="D590" s="15"/>
      <c r="E590" s="16"/>
      <c r="F590" s="17"/>
      <c r="G590" s="18"/>
      <c r="H590" s="18"/>
      <c r="I590" s="18"/>
      <c r="J590" s="18"/>
      <c r="K590" s="18"/>
      <c r="L590" s="18"/>
      <c r="M590" s="18"/>
      <c r="N590" s="19"/>
      <c r="O590" s="20"/>
      <c r="P590" s="31"/>
      <c r="Q590" s="22"/>
      <c r="R590" s="17"/>
      <c r="S590" s="23"/>
      <c r="T590" s="57" t="s">
        <v>121</v>
      </c>
      <c r="U590" s="25" t="str">
        <f>C578</f>
        <v>İSTANBUL AVCILIK VE ATICILIK SPOR KULUBU</v>
      </c>
      <c r="V590" s="26" t="str">
        <f>C579</f>
        <v>AVRUPA YAKASI TENİS KULÜBÜ</v>
      </c>
      <c r="W590" s="27">
        <f t="shared" si="618"/>
        <v>3</v>
      </c>
      <c r="X590" s="17">
        <f t="shared" si="619"/>
        <v>0</v>
      </c>
      <c r="Y590" s="148">
        <f>VLOOKUP(A590,'Kadın Bireysel'!$B$4:$T$3000,14,FALSE)</f>
        <v>36</v>
      </c>
      <c r="Z590" s="148">
        <f>VLOOKUP(A590,'Kadın Bireysel'!$B$4:$T$3000,15,FALSE)</f>
        <v>0</v>
      </c>
      <c r="AA590" s="148">
        <f>VLOOKUP(A590,'Kadın Bireysel'!$B$4:$T$3000,16,FALSE)</f>
        <v>6</v>
      </c>
      <c r="AB590" s="148">
        <f>VLOOKUP(A590,'Kadın Bireysel'!$B$4:$T$3000,17,FALSE)</f>
        <v>0</v>
      </c>
      <c r="AC590" s="148">
        <f>VLOOKUP(A590,'Kadın Bireysel'!$B$4:$T$3000,18,FALSE)</f>
        <v>3</v>
      </c>
      <c r="AD590" s="148">
        <f>VLOOKUP(A590,'Kadın Bireysel'!$B$4:$T$3000,19,FALSE)</f>
        <v>0</v>
      </c>
    </row>
    <row r="591" spans="1:36" ht="15.75" thickBot="1" x14ac:dyDescent="0.25">
      <c r="A591" s="13" t="str">
        <f t="shared" si="607"/>
        <v>ATAŞEHİR TENİS SPOR KULÜBÜİSTANBUL TENİS EĞİTİM SPOR KULÜBÜ</v>
      </c>
      <c r="B591" s="130"/>
      <c r="C591" s="14"/>
      <c r="D591" s="15"/>
      <c r="E591" s="16"/>
      <c r="F591" s="17"/>
      <c r="G591" s="18"/>
      <c r="H591" s="18"/>
      <c r="I591" s="18"/>
      <c r="J591" s="18"/>
      <c r="K591" s="18"/>
      <c r="L591" s="18"/>
      <c r="M591" s="18"/>
      <c r="N591" s="19"/>
      <c r="O591" s="20"/>
      <c r="P591" s="31"/>
      <c r="Q591" s="22"/>
      <c r="R591" s="17"/>
      <c r="S591" s="23"/>
      <c r="T591" s="57" t="s">
        <v>122</v>
      </c>
      <c r="U591" s="25" t="str">
        <f>C580</f>
        <v>ATAŞEHİR TENİS SPOR KULÜBÜ</v>
      </c>
      <c r="V591" s="26" t="str">
        <f>C583</f>
        <v>İSTANBUL TENİS EĞİTİM SPOR KULÜBÜ</v>
      </c>
      <c r="W591" s="27">
        <f t="shared" si="618"/>
        <v>0</v>
      </c>
      <c r="X591" s="17">
        <f t="shared" si="619"/>
        <v>3</v>
      </c>
      <c r="Y591" s="148">
        <f>VLOOKUP(A591,'Kadın Bireysel'!$B$4:$T$3000,14,FALSE)</f>
        <v>0</v>
      </c>
      <c r="Z591" s="148">
        <f>VLOOKUP(A591,'Kadın Bireysel'!$B$4:$T$3000,15,FALSE)</f>
        <v>36</v>
      </c>
      <c r="AA591" s="148">
        <f>VLOOKUP(A591,'Kadın Bireysel'!$B$4:$T$3000,16,FALSE)</f>
        <v>0</v>
      </c>
      <c r="AB591" s="148">
        <f>VLOOKUP(A591,'Kadın Bireysel'!$B$4:$T$3000,17,FALSE)</f>
        <v>6</v>
      </c>
      <c r="AC591" s="148">
        <f>VLOOKUP(A591,'Kadın Bireysel'!$B$4:$T$3000,18,FALSE)</f>
        <v>0</v>
      </c>
      <c r="AD591" s="148">
        <f>VLOOKUP(A591,'Kadın Bireysel'!$B$4:$T$3000,19,FALSE)</f>
        <v>3</v>
      </c>
    </row>
    <row r="592" spans="1:36" ht="15.75" thickBot="1" x14ac:dyDescent="0.25">
      <c r="A592" s="13" t="str">
        <f t="shared" si="607"/>
        <v>PERFORMANS TENİS AKADEMİSİİSTANBUL ATAŞEHİR TENİS SPOR KULÜBÜ</v>
      </c>
      <c r="B592" s="132"/>
      <c r="C592" s="113"/>
      <c r="D592" s="114"/>
      <c r="E592" s="115"/>
      <c r="F592" s="116"/>
      <c r="G592" s="117"/>
      <c r="H592" s="117"/>
      <c r="I592" s="117"/>
      <c r="J592" s="117"/>
      <c r="K592" s="117"/>
      <c r="L592" s="117"/>
      <c r="M592" s="117"/>
      <c r="N592" s="118"/>
      <c r="O592" s="119"/>
      <c r="P592" s="120"/>
      <c r="Q592" s="121"/>
      <c r="R592" s="116"/>
      <c r="S592" s="122"/>
      <c r="T592" s="123" t="s">
        <v>123</v>
      </c>
      <c r="U592" s="124" t="str">
        <f>C581</f>
        <v>PERFORMANS TENİS AKADEMİSİ</v>
      </c>
      <c r="V592" s="125" t="str">
        <f>C582</f>
        <v>İSTANBUL ATAŞEHİR TENİS SPOR KULÜBÜ</v>
      </c>
      <c r="W592" s="126">
        <f t="shared" si="618"/>
        <v>0</v>
      </c>
      <c r="X592" s="127">
        <f t="shared" si="619"/>
        <v>3</v>
      </c>
      <c r="Y592" s="148">
        <f>VLOOKUP(A592,'Kadın Bireysel'!$B$4:$T$3000,14,FALSE)</f>
        <v>0</v>
      </c>
      <c r="Z592" s="148">
        <f>VLOOKUP(A592,'Kadın Bireysel'!$B$4:$T$3000,15,FALSE)</f>
        <v>36</v>
      </c>
      <c r="AA592" s="148">
        <f>VLOOKUP(A592,'Kadın Bireysel'!$B$4:$T$3000,16,FALSE)</f>
        <v>0</v>
      </c>
      <c r="AB592" s="148">
        <f>VLOOKUP(A592,'Kadın Bireysel'!$B$4:$T$3000,17,FALSE)</f>
        <v>6</v>
      </c>
      <c r="AC592" s="148">
        <f>VLOOKUP(A592,'Kadın Bireysel'!$B$4:$T$3000,18,FALSE)</f>
        <v>0</v>
      </c>
      <c r="AD592" s="148">
        <f>VLOOKUP(A592,'Kadın Bireysel'!$B$4:$T$3000,19,FALSE)</f>
        <v>3</v>
      </c>
    </row>
  </sheetData>
  <sortState xmlns:xlrd2="http://schemas.microsoft.com/office/spreadsheetml/2017/richdata2" ref="C253:C254">
    <sortCondition descending="1" ref="C253"/>
  </sortState>
  <mergeCells count="110">
    <mergeCell ref="B250:B251"/>
    <mergeCell ref="B231:B232"/>
    <mergeCell ref="U411:V411"/>
    <mergeCell ref="W411:X411"/>
    <mergeCell ref="U199:V199"/>
    <mergeCell ref="W199:X199"/>
    <mergeCell ref="U253:V253"/>
    <mergeCell ref="W253:X253"/>
    <mergeCell ref="U270:V270"/>
    <mergeCell ref="W270:X270"/>
    <mergeCell ref="U287:V287"/>
    <mergeCell ref="W287:X287"/>
    <mergeCell ref="U295:V295"/>
    <mergeCell ref="W295:X295"/>
    <mergeCell ref="U207:V207"/>
    <mergeCell ref="W207:X207"/>
    <mergeCell ref="U215:V215"/>
    <mergeCell ref="W215:X215"/>
    <mergeCell ref="U223:V223"/>
    <mergeCell ref="W223:X223"/>
    <mergeCell ref="U51:V51"/>
    <mergeCell ref="W51:X51"/>
    <mergeCell ref="U135:V135"/>
    <mergeCell ref="W135:X135"/>
    <mergeCell ref="U1:V1"/>
    <mergeCell ref="W1:X1"/>
    <mergeCell ref="U9:V9"/>
    <mergeCell ref="W9:X9"/>
    <mergeCell ref="U18:V18"/>
    <mergeCell ref="W18:X18"/>
    <mergeCell ref="U27:V27"/>
    <mergeCell ref="W27:X27"/>
    <mergeCell ref="U35:V35"/>
    <mergeCell ref="W35:X35"/>
    <mergeCell ref="U43:V43"/>
    <mergeCell ref="W43:X43"/>
    <mergeCell ref="U59:V59"/>
    <mergeCell ref="W59:X59"/>
    <mergeCell ref="U101:V101"/>
    <mergeCell ref="W101:X101"/>
    <mergeCell ref="U118:V118"/>
    <mergeCell ref="W118:X118"/>
    <mergeCell ref="U67:V67"/>
    <mergeCell ref="W67:X67"/>
    <mergeCell ref="U84:V84"/>
    <mergeCell ref="W84:X84"/>
    <mergeCell ref="U143:V143"/>
    <mergeCell ref="W143:X143"/>
    <mergeCell ref="U151:V151"/>
    <mergeCell ref="W151:X151"/>
    <mergeCell ref="U159:V159"/>
    <mergeCell ref="W159:X159"/>
    <mergeCell ref="U167:V167"/>
    <mergeCell ref="W167:X167"/>
    <mergeCell ref="U175:V175"/>
    <mergeCell ref="W175:X175"/>
    <mergeCell ref="U183:V183"/>
    <mergeCell ref="W183:X183"/>
    <mergeCell ref="U191:V191"/>
    <mergeCell ref="W191:X191"/>
    <mergeCell ref="U353:V353"/>
    <mergeCell ref="W353:X353"/>
    <mergeCell ref="U370:V370"/>
    <mergeCell ref="W370:X370"/>
    <mergeCell ref="U435:V435"/>
    <mergeCell ref="W435:X435"/>
    <mergeCell ref="U234:V234"/>
    <mergeCell ref="W234:X234"/>
    <mergeCell ref="U242:V242"/>
    <mergeCell ref="W242:X242"/>
    <mergeCell ref="U303:V303"/>
    <mergeCell ref="W303:X303"/>
    <mergeCell ref="U345:V345"/>
    <mergeCell ref="W345:X345"/>
    <mergeCell ref="U337:V337"/>
    <mergeCell ref="W337:X337"/>
    <mergeCell ref="U320:V320"/>
    <mergeCell ref="W320:X320"/>
    <mergeCell ref="U403:V403"/>
    <mergeCell ref="W403:X403"/>
    <mergeCell ref="U419:V419"/>
    <mergeCell ref="W419:X419"/>
    <mergeCell ref="U387:V387"/>
    <mergeCell ref="W387:X387"/>
    <mergeCell ref="U395:V395"/>
    <mergeCell ref="W395:X395"/>
    <mergeCell ref="U427:V427"/>
    <mergeCell ref="W427:X427"/>
    <mergeCell ref="U476:V476"/>
    <mergeCell ref="W476:X476"/>
    <mergeCell ref="U484:V484"/>
    <mergeCell ref="W484:X484"/>
    <mergeCell ref="U492:V492"/>
    <mergeCell ref="W492:X492"/>
    <mergeCell ref="U452:V452"/>
    <mergeCell ref="W452:X452"/>
    <mergeCell ref="U460:V460"/>
    <mergeCell ref="W460:X460"/>
    <mergeCell ref="U468:V468"/>
    <mergeCell ref="W468:X468"/>
    <mergeCell ref="U560:V560"/>
    <mergeCell ref="W560:X560"/>
    <mergeCell ref="U577:V577"/>
    <mergeCell ref="W577:X577"/>
    <mergeCell ref="U526:V526"/>
    <mergeCell ref="W526:X526"/>
    <mergeCell ref="U509:V509"/>
    <mergeCell ref="W509:X509"/>
    <mergeCell ref="U543:V543"/>
    <mergeCell ref="W543:X543"/>
  </mergeCells>
  <pageMargins left="0.39370078740157483" right="0.39370078740157483" top="0.39370078740157483" bottom="0.39370078740157483" header="0" footer="0"/>
  <pageSetup paperSize="9" scale="59" orientation="landscape" r:id="rId1"/>
  <headerFooter alignWithMargins="0"/>
  <rowBreaks count="7" manualBreakCount="7">
    <brk id="34" min="1" max="23" man="1"/>
    <brk id="58" min="1" max="23" man="1"/>
    <brk id="158" min="1" max="23" man="1"/>
    <brk id="190" min="1" max="23" man="1"/>
    <brk id="286" min="1" max="23" man="1"/>
    <brk id="344" min="1" max="23" man="1"/>
    <brk id="402"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1D084-3B5B-4128-B7F4-153D45CFBCF0}">
  <dimension ref="A1:E379"/>
  <sheetViews>
    <sheetView topLeftCell="B97" workbookViewId="0">
      <selection activeCell="F100" sqref="F100:F104"/>
    </sheetView>
  </sheetViews>
  <sheetFormatPr defaultColWidth="8.7109375" defaultRowHeight="14.25" x14ac:dyDescent="0.2"/>
  <cols>
    <col min="1" max="1" width="4.5703125" style="13" hidden="1" customWidth="1"/>
    <col min="2" max="2" width="7.5703125" style="131" customWidth="1"/>
    <col min="3" max="3" width="35.7109375" style="60" bestFit="1" customWidth="1"/>
    <col min="4" max="4" width="4.7109375" style="13" customWidth="1"/>
    <col min="5" max="5" width="8.7109375" style="147"/>
    <col min="6" max="16384" width="8.7109375" style="13"/>
  </cols>
  <sheetData>
    <row r="1" spans="1:4" ht="63.75" customHeight="1" thickTop="1" x14ac:dyDescent="0.2">
      <c r="B1" s="76" t="s">
        <v>45</v>
      </c>
      <c r="C1" s="6" t="s">
        <v>84</v>
      </c>
      <c r="D1" s="7"/>
    </row>
    <row r="2" spans="1:4" ht="12.75" customHeight="1" x14ac:dyDescent="0.2">
      <c r="A2" s="13" t="e">
        <f>#REF!&amp;#REF!</f>
        <v>#REF!</v>
      </c>
      <c r="B2" s="128">
        <v>1</v>
      </c>
      <c r="C2" s="14" t="s">
        <v>235</v>
      </c>
      <c r="D2" s="15">
        <v>2</v>
      </c>
    </row>
    <row r="3" spans="1:4" ht="15" x14ac:dyDescent="0.2">
      <c r="A3" s="13" t="e">
        <f>#REF!&amp;#REF!</f>
        <v>#REF!</v>
      </c>
      <c r="B3" s="128">
        <v>2</v>
      </c>
      <c r="C3" s="14" t="s">
        <v>236</v>
      </c>
      <c r="D3" s="15">
        <v>1</v>
      </c>
    </row>
    <row r="4" spans="1:4" ht="15" x14ac:dyDescent="0.2">
      <c r="A4" s="13" t="e">
        <f>#REF!&amp;#REF!</f>
        <v>#REF!</v>
      </c>
      <c r="B4" s="128">
        <v>3</v>
      </c>
      <c r="C4" s="14" t="s">
        <v>237</v>
      </c>
      <c r="D4" s="15">
        <v>0</v>
      </c>
    </row>
    <row r="5" spans="1:4" ht="15" thickBot="1" x14ac:dyDescent="0.25"/>
    <row r="6" spans="1:4" ht="63.75" customHeight="1" thickTop="1" x14ac:dyDescent="0.2">
      <c r="B6" s="76" t="s">
        <v>45</v>
      </c>
      <c r="C6" s="6" t="s">
        <v>85</v>
      </c>
      <c r="D6" s="7"/>
    </row>
    <row r="7" spans="1:4" ht="12.75" customHeight="1" x14ac:dyDescent="0.2">
      <c r="A7" s="13" t="e">
        <f>#REF!&amp;#REF!</f>
        <v>#REF!</v>
      </c>
      <c r="B7" s="128">
        <v>1</v>
      </c>
      <c r="C7" s="14" t="s">
        <v>235</v>
      </c>
      <c r="D7" s="15">
        <v>2</v>
      </c>
    </row>
    <row r="8" spans="1:4" ht="15" x14ac:dyDescent="0.2">
      <c r="A8" s="13" t="e">
        <f>#REF!&amp;#REF!</f>
        <v>#REF!</v>
      </c>
      <c r="B8" s="128">
        <v>2</v>
      </c>
      <c r="C8" s="14" t="s">
        <v>236</v>
      </c>
      <c r="D8" s="15">
        <v>1</v>
      </c>
    </row>
    <row r="9" spans="1:4" ht="15" x14ac:dyDescent="0.2">
      <c r="A9" s="13" t="e">
        <f>#REF!&amp;#REF!</f>
        <v>#REF!</v>
      </c>
      <c r="B9" s="128">
        <v>3</v>
      </c>
      <c r="C9" s="14" t="s">
        <v>237</v>
      </c>
      <c r="D9" s="15">
        <v>0</v>
      </c>
    </row>
    <row r="11" spans="1:4" ht="15" thickBot="1" x14ac:dyDescent="0.25"/>
    <row r="12" spans="1:4" ht="57" customHeight="1" thickTop="1" x14ac:dyDescent="0.2">
      <c r="B12" s="76" t="s">
        <v>55</v>
      </c>
      <c r="C12" s="6" t="s">
        <v>84</v>
      </c>
      <c r="D12" s="7"/>
    </row>
    <row r="13" spans="1:4" ht="12.75" customHeight="1" x14ac:dyDescent="0.2">
      <c r="A13" s="13" t="e">
        <f>#REF!&amp;#REF!</f>
        <v>#REF!</v>
      </c>
      <c r="B13" s="128">
        <v>1</v>
      </c>
      <c r="C13" s="14" t="s">
        <v>156</v>
      </c>
      <c r="D13" s="15">
        <v>2</v>
      </c>
    </row>
    <row r="14" spans="1:4" ht="15" x14ac:dyDescent="0.2">
      <c r="A14" s="13" t="e">
        <f>#REF!&amp;#REF!</f>
        <v>#REF!</v>
      </c>
      <c r="B14" s="128">
        <v>2</v>
      </c>
      <c r="C14" s="14" t="s">
        <v>239</v>
      </c>
      <c r="D14" s="15">
        <v>1</v>
      </c>
    </row>
    <row r="15" spans="1:4" ht="15" x14ac:dyDescent="0.2">
      <c r="A15" s="13" t="e">
        <f>#REF!&amp;#REF!</f>
        <v>#REF!</v>
      </c>
      <c r="B15" s="128">
        <v>3</v>
      </c>
      <c r="C15" s="14" t="s">
        <v>238</v>
      </c>
      <c r="D15" s="15">
        <v>0</v>
      </c>
    </row>
    <row r="16" spans="1:4" ht="15.75" thickBot="1" x14ac:dyDescent="0.25">
      <c r="A16" s="13" t="e">
        <f>#REF!&amp;#REF!</f>
        <v>#REF!</v>
      </c>
      <c r="B16" s="132"/>
      <c r="C16" s="63"/>
      <c r="D16" s="64"/>
    </row>
    <row r="18" spans="1:4" ht="15" thickBot="1" x14ac:dyDescent="0.25"/>
    <row r="19" spans="1:4" ht="57" customHeight="1" thickTop="1" x14ac:dyDescent="0.2">
      <c r="B19" s="76" t="s">
        <v>240</v>
      </c>
      <c r="C19" s="6" t="s">
        <v>85</v>
      </c>
      <c r="D19" s="7"/>
    </row>
    <row r="20" spans="1:4" ht="12.75" customHeight="1" x14ac:dyDescent="0.2">
      <c r="A20" s="13" t="e">
        <f>#REF!&amp;#REF!</f>
        <v>#REF!</v>
      </c>
      <c r="B20" s="128">
        <v>1</v>
      </c>
      <c r="C20" s="14" t="s">
        <v>156</v>
      </c>
      <c r="D20" s="15">
        <v>2</v>
      </c>
    </row>
    <row r="21" spans="1:4" ht="15" x14ac:dyDescent="0.2">
      <c r="A21" s="13" t="e">
        <f>#REF!&amp;#REF!</f>
        <v>#REF!</v>
      </c>
      <c r="B21" s="128">
        <v>2</v>
      </c>
      <c r="C21" s="14" t="s">
        <v>151</v>
      </c>
      <c r="D21" s="15">
        <v>1</v>
      </c>
    </row>
    <row r="22" spans="1:4" ht="15" x14ac:dyDescent="0.2">
      <c r="A22" s="13" t="e">
        <f>#REF!&amp;#REF!</f>
        <v>#REF!</v>
      </c>
      <c r="B22" s="128">
        <v>3</v>
      </c>
      <c r="C22" s="14" t="s">
        <v>238</v>
      </c>
      <c r="D22" s="15">
        <v>0</v>
      </c>
    </row>
    <row r="23" spans="1:4" ht="15.75" thickBot="1" x14ac:dyDescent="0.25">
      <c r="A23" s="13" t="e">
        <f>#REF!&amp;#REF!</f>
        <v>#REF!</v>
      </c>
      <c r="B23" s="132"/>
      <c r="C23" s="63"/>
      <c r="D23" s="64"/>
    </row>
    <row r="24" spans="1:4" ht="15" thickBot="1" x14ac:dyDescent="0.25"/>
    <row r="25" spans="1:4" ht="64.900000000000006" customHeight="1" thickTop="1" x14ac:dyDescent="0.2">
      <c r="B25" s="76" t="s">
        <v>56</v>
      </c>
      <c r="C25" s="6" t="s">
        <v>84</v>
      </c>
      <c r="D25" s="7"/>
    </row>
    <row r="26" spans="1:4" ht="12.75" customHeight="1" x14ac:dyDescent="0.2">
      <c r="A26" s="13" t="e">
        <f>#REF!&amp;#REF!</f>
        <v>#REF!</v>
      </c>
      <c r="B26" s="128">
        <v>1</v>
      </c>
      <c r="C26" s="14" t="s">
        <v>241</v>
      </c>
      <c r="D26" s="15">
        <v>2</v>
      </c>
    </row>
    <row r="27" spans="1:4" ht="15" x14ac:dyDescent="0.2">
      <c r="A27" s="13" t="e">
        <f>#REF!&amp;#REF!</f>
        <v>#REF!</v>
      </c>
      <c r="B27" s="128">
        <v>2</v>
      </c>
      <c r="C27" s="14" t="s">
        <v>158</v>
      </c>
      <c r="D27" s="15">
        <v>1</v>
      </c>
    </row>
    <row r="28" spans="1:4" ht="15" x14ac:dyDescent="0.2">
      <c r="A28" s="13" t="e">
        <f>#REF!&amp;#REF!</f>
        <v>#REF!</v>
      </c>
      <c r="B28" s="128">
        <v>3</v>
      </c>
      <c r="C28" s="14" t="s">
        <v>91</v>
      </c>
      <c r="D28" s="15">
        <v>0</v>
      </c>
    </row>
    <row r="29" spans="1:4" ht="15.75" thickBot="1" x14ac:dyDescent="0.25">
      <c r="A29" s="13" t="e">
        <f>#REF!&amp;#REF!</f>
        <v>#REF!</v>
      </c>
      <c r="B29" s="132"/>
      <c r="C29" s="63"/>
      <c r="D29" s="64"/>
    </row>
    <row r="30" spans="1:4" ht="15" thickBot="1" x14ac:dyDescent="0.25"/>
    <row r="31" spans="1:4" ht="63" customHeight="1" thickTop="1" x14ac:dyDescent="0.2">
      <c r="B31" s="76" t="s">
        <v>56</v>
      </c>
      <c r="C31" s="6" t="s">
        <v>85</v>
      </c>
      <c r="D31" s="7"/>
    </row>
    <row r="32" spans="1:4" ht="12.75" customHeight="1" x14ac:dyDescent="0.2">
      <c r="A32" s="13" t="e">
        <f>#REF!&amp;#REF!</f>
        <v>#REF!</v>
      </c>
      <c r="B32" s="128">
        <v>1</v>
      </c>
      <c r="C32" s="14" t="s">
        <v>241</v>
      </c>
      <c r="D32" s="15">
        <v>2</v>
      </c>
    </row>
    <row r="33" spans="1:4" ht="15" x14ac:dyDescent="0.2">
      <c r="A33" s="13" t="e">
        <f>#REF!&amp;#REF!</f>
        <v>#REF!</v>
      </c>
      <c r="B33" s="128">
        <v>2</v>
      </c>
      <c r="C33" s="14" t="s">
        <v>91</v>
      </c>
      <c r="D33" s="15">
        <v>1</v>
      </c>
    </row>
    <row r="34" spans="1:4" ht="15" x14ac:dyDescent="0.2">
      <c r="A34" s="13" t="e">
        <f>#REF!&amp;#REF!</f>
        <v>#REF!</v>
      </c>
      <c r="B34" s="128">
        <v>3</v>
      </c>
      <c r="C34" s="14" t="s">
        <v>158</v>
      </c>
      <c r="D34" s="15">
        <v>0</v>
      </c>
    </row>
    <row r="35" spans="1:4" ht="15.75" thickBot="1" x14ac:dyDescent="0.25">
      <c r="A35" s="13" t="e">
        <f>#REF!&amp;#REF!</f>
        <v>#REF!</v>
      </c>
      <c r="B35" s="132"/>
      <c r="C35" s="63"/>
      <c r="D35" s="64"/>
    </row>
    <row r="36" spans="1:4" ht="15" thickBot="1" x14ac:dyDescent="0.25"/>
    <row r="37" spans="1:4" ht="63" customHeight="1" thickTop="1" x14ac:dyDescent="0.2">
      <c r="B37" s="76" t="s">
        <v>67</v>
      </c>
      <c r="C37" s="6" t="s">
        <v>84</v>
      </c>
      <c r="D37" s="7"/>
    </row>
    <row r="38" spans="1:4" ht="12.75" customHeight="1" x14ac:dyDescent="0.2">
      <c r="A38" s="13" t="e">
        <f>#REF!&amp;#REF!</f>
        <v>#REF!</v>
      </c>
      <c r="B38" s="128">
        <v>1</v>
      </c>
      <c r="C38" s="14" t="s">
        <v>9</v>
      </c>
      <c r="D38" s="15">
        <v>2</v>
      </c>
    </row>
    <row r="39" spans="1:4" ht="15" x14ac:dyDescent="0.2">
      <c r="A39" s="13" t="e">
        <f>#REF!&amp;#REF!</f>
        <v>#REF!</v>
      </c>
      <c r="B39" s="128">
        <v>2</v>
      </c>
      <c r="C39" s="14" t="s">
        <v>160</v>
      </c>
      <c r="D39" s="15">
        <v>1</v>
      </c>
    </row>
    <row r="40" spans="1:4" ht="15" x14ac:dyDescent="0.2">
      <c r="A40" s="13" t="e">
        <f>#REF!&amp;#REF!</f>
        <v>#REF!</v>
      </c>
      <c r="B40" s="128">
        <v>3</v>
      </c>
      <c r="C40" s="14" t="s">
        <v>205</v>
      </c>
      <c r="D40" s="15">
        <v>0</v>
      </c>
    </row>
    <row r="41" spans="1:4" ht="15.75" thickBot="1" x14ac:dyDescent="0.25">
      <c r="A41" s="13" t="e">
        <f>#REF!&amp;#REF!</f>
        <v>#REF!</v>
      </c>
      <c r="B41" s="132"/>
      <c r="C41" s="63"/>
      <c r="D41" s="64"/>
    </row>
    <row r="42" spans="1:4" ht="15" thickBot="1" x14ac:dyDescent="0.25"/>
    <row r="43" spans="1:4" ht="63" customHeight="1" thickTop="1" x14ac:dyDescent="0.2">
      <c r="B43" s="76" t="s">
        <v>67</v>
      </c>
      <c r="C43" s="6" t="s">
        <v>85</v>
      </c>
      <c r="D43" s="7"/>
    </row>
    <row r="44" spans="1:4" ht="12.75" customHeight="1" x14ac:dyDescent="0.2">
      <c r="A44" s="13" t="e">
        <f>#REF!&amp;#REF!</f>
        <v>#REF!</v>
      </c>
      <c r="B44" s="128">
        <v>1</v>
      </c>
      <c r="C44" s="14" t="s">
        <v>160</v>
      </c>
      <c r="D44" s="15">
        <v>2</v>
      </c>
    </row>
    <row r="45" spans="1:4" ht="15" x14ac:dyDescent="0.2">
      <c r="A45" s="13" t="e">
        <f>#REF!&amp;#REF!</f>
        <v>#REF!</v>
      </c>
      <c r="B45" s="128">
        <v>2</v>
      </c>
      <c r="C45" s="14" t="s">
        <v>9</v>
      </c>
      <c r="D45" s="15">
        <v>1</v>
      </c>
    </row>
    <row r="46" spans="1:4" ht="15" x14ac:dyDescent="0.2">
      <c r="A46" s="13" t="e">
        <f>#REF!&amp;#REF!</f>
        <v>#REF!</v>
      </c>
      <c r="B46" s="128">
        <v>3</v>
      </c>
      <c r="C46" s="14" t="s">
        <v>205</v>
      </c>
      <c r="D46" s="15">
        <v>0</v>
      </c>
    </row>
    <row r="47" spans="1:4" ht="15.75" thickBot="1" x14ac:dyDescent="0.25">
      <c r="A47" s="13" t="e">
        <f>#REF!&amp;#REF!</f>
        <v>#REF!</v>
      </c>
      <c r="B47" s="132"/>
      <c r="C47" s="63"/>
      <c r="D47" s="64"/>
    </row>
    <row r="48" spans="1:4" ht="15" thickBot="1" x14ac:dyDescent="0.25"/>
    <row r="49" spans="1:4" ht="71.650000000000006" customHeight="1" x14ac:dyDescent="0.2">
      <c r="B49" s="76" t="s">
        <v>69</v>
      </c>
      <c r="C49" s="104" t="s">
        <v>242</v>
      </c>
      <c r="D49" s="105"/>
    </row>
    <row r="50" spans="1:4" ht="15" x14ac:dyDescent="0.2">
      <c r="A50" s="13" t="e">
        <f>#REF!&amp;#REF!</f>
        <v>#REF!</v>
      </c>
      <c r="B50" s="128">
        <v>1</v>
      </c>
      <c r="C50" s="14" t="s">
        <v>24</v>
      </c>
      <c r="D50" s="15">
        <v>5</v>
      </c>
    </row>
    <row r="51" spans="1:4" ht="15" x14ac:dyDescent="0.2">
      <c r="A51" s="13" t="e">
        <f>#REF!&amp;#REF!</f>
        <v>#REF!</v>
      </c>
      <c r="B51" s="128">
        <v>2</v>
      </c>
      <c r="C51" s="14" t="s">
        <v>17</v>
      </c>
      <c r="D51" s="15">
        <v>4</v>
      </c>
    </row>
    <row r="52" spans="1:4" ht="15" x14ac:dyDescent="0.2">
      <c r="A52" s="13" t="e">
        <f>#REF!&amp;#REF!</f>
        <v>#REF!</v>
      </c>
      <c r="B52" s="128">
        <v>3</v>
      </c>
      <c r="C52" s="14" t="s">
        <v>43</v>
      </c>
      <c r="D52" s="15">
        <v>3</v>
      </c>
    </row>
    <row r="53" spans="1:4" ht="15" x14ac:dyDescent="0.2">
      <c r="A53" s="13" t="e">
        <f>#REF!&amp;#REF!</f>
        <v>#REF!</v>
      </c>
      <c r="B53" s="128">
        <v>4</v>
      </c>
      <c r="C53" s="14" t="s">
        <v>42</v>
      </c>
      <c r="D53" s="15">
        <v>2</v>
      </c>
    </row>
    <row r="54" spans="1:4" ht="15" customHeight="1" x14ac:dyDescent="0.2">
      <c r="A54" s="13" t="e">
        <f>#REF!&amp;#REF!</f>
        <v>#REF!</v>
      </c>
      <c r="B54" s="404">
        <v>5</v>
      </c>
      <c r="C54" s="14" t="s">
        <v>161</v>
      </c>
      <c r="D54" s="15">
        <v>0</v>
      </c>
    </row>
    <row r="55" spans="1:4" ht="15" customHeight="1" x14ac:dyDescent="0.2">
      <c r="A55" s="13" t="e">
        <f>#REF!&amp;#REF!</f>
        <v>#REF!</v>
      </c>
      <c r="B55" s="405"/>
      <c r="C55" s="14" t="s">
        <v>162</v>
      </c>
      <c r="D55" s="15">
        <v>0</v>
      </c>
    </row>
    <row r="56" spans="1:4" ht="15.75" thickBot="1" x14ac:dyDescent="0.25">
      <c r="A56" s="13" t="e">
        <f>#REF!&amp;#REF!</f>
        <v>#REF!</v>
      </c>
      <c r="B56" s="132"/>
      <c r="C56" s="113"/>
      <c r="D56" s="114"/>
    </row>
    <row r="57" spans="1:4" ht="15.75" thickBot="1" x14ac:dyDescent="0.25">
      <c r="B57" s="180"/>
      <c r="D57" s="181"/>
    </row>
    <row r="58" spans="1:4" ht="71.650000000000006" customHeight="1" x14ac:dyDescent="0.2">
      <c r="B58" s="76" t="s">
        <v>69</v>
      </c>
      <c r="C58" s="104" t="s">
        <v>85</v>
      </c>
      <c r="D58" s="105"/>
    </row>
    <row r="59" spans="1:4" ht="15" x14ac:dyDescent="0.2">
      <c r="A59" s="13" t="e">
        <f>#REF!&amp;#REF!</f>
        <v>#REF!</v>
      </c>
      <c r="B59" s="128">
        <v>1</v>
      </c>
      <c r="C59" s="14" t="s">
        <v>24</v>
      </c>
      <c r="D59" s="15">
        <v>5</v>
      </c>
    </row>
    <row r="60" spans="1:4" ht="15" x14ac:dyDescent="0.2">
      <c r="A60" s="13" t="e">
        <f>#REF!&amp;#REF!</f>
        <v>#REF!</v>
      </c>
      <c r="B60" s="128">
        <v>2</v>
      </c>
      <c r="C60" s="14" t="s">
        <v>43</v>
      </c>
      <c r="D60" s="15">
        <v>4</v>
      </c>
    </row>
    <row r="61" spans="1:4" ht="15" x14ac:dyDescent="0.2">
      <c r="A61" s="13" t="e">
        <f>#REF!&amp;#REF!</f>
        <v>#REF!</v>
      </c>
      <c r="B61" s="128">
        <v>3</v>
      </c>
      <c r="C61" s="14" t="s">
        <v>42</v>
      </c>
      <c r="D61" s="15">
        <v>3</v>
      </c>
    </row>
    <row r="62" spans="1:4" ht="15" x14ac:dyDescent="0.2">
      <c r="A62" s="13" t="e">
        <f>#REF!&amp;#REF!</f>
        <v>#REF!</v>
      </c>
      <c r="B62" s="128">
        <v>4</v>
      </c>
      <c r="C62" s="14" t="s">
        <v>17</v>
      </c>
      <c r="D62" s="15">
        <v>2</v>
      </c>
    </row>
    <row r="63" spans="1:4" ht="15" customHeight="1" x14ac:dyDescent="0.2">
      <c r="A63" s="13" t="e">
        <f>#REF!&amp;#REF!</f>
        <v>#REF!</v>
      </c>
      <c r="B63" s="404">
        <v>5</v>
      </c>
      <c r="C63" s="14" t="s">
        <v>161</v>
      </c>
      <c r="D63" s="15">
        <v>0</v>
      </c>
    </row>
    <row r="64" spans="1:4" ht="15" customHeight="1" x14ac:dyDescent="0.2">
      <c r="A64" s="13" t="e">
        <f>#REF!&amp;#REF!</f>
        <v>#REF!</v>
      </c>
      <c r="B64" s="405"/>
      <c r="C64" s="14" t="s">
        <v>162</v>
      </c>
      <c r="D64" s="15">
        <v>0</v>
      </c>
    </row>
    <row r="65" spans="1:4" ht="15.75" thickBot="1" x14ac:dyDescent="0.25">
      <c r="A65" s="13" t="e">
        <f>#REF!&amp;#REF!</f>
        <v>#REF!</v>
      </c>
      <c r="B65" s="132"/>
      <c r="C65" s="113"/>
      <c r="D65" s="114"/>
    </row>
    <row r="66" spans="1:4" ht="15.75" thickBot="1" x14ac:dyDescent="0.25">
      <c r="B66" s="180"/>
      <c r="D66" s="181"/>
    </row>
    <row r="67" spans="1:4" ht="71.650000000000006" customHeight="1" x14ac:dyDescent="0.2">
      <c r="B67" s="76" t="s">
        <v>52</v>
      </c>
      <c r="C67" s="104" t="s">
        <v>84</v>
      </c>
      <c r="D67" s="105"/>
    </row>
    <row r="68" spans="1:4" ht="15" x14ac:dyDescent="0.2">
      <c r="A68" s="13" t="e">
        <f>#REF!&amp;#REF!</f>
        <v>#REF!</v>
      </c>
      <c r="B68" s="128">
        <v>1</v>
      </c>
      <c r="C68" s="14" t="s">
        <v>1</v>
      </c>
      <c r="D68" s="15">
        <v>5</v>
      </c>
    </row>
    <row r="69" spans="1:4" ht="15" x14ac:dyDescent="0.2">
      <c r="A69" s="13" t="e">
        <f>#REF!&amp;#REF!</f>
        <v>#REF!</v>
      </c>
      <c r="B69" s="128">
        <v>2</v>
      </c>
      <c r="C69" s="14" t="s">
        <v>2</v>
      </c>
      <c r="D69" s="15">
        <v>4</v>
      </c>
    </row>
    <row r="70" spans="1:4" ht="15" x14ac:dyDescent="0.2">
      <c r="A70" s="13" t="e">
        <f>#REF!&amp;#REF!</f>
        <v>#REF!</v>
      </c>
      <c r="B70" s="128">
        <v>3</v>
      </c>
      <c r="C70" s="14" t="s">
        <v>3</v>
      </c>
      <c r="D70" s="15">
        <v>3</v>
      </c>
    </row>
    <row r="71" spans="1:4" ht="15" x14ac:dyDescent="0.2">
      <c r="A71" s="13" t="e">
        <f>#REF!&amp;#REF!</f>
        <v>#REF!</v>
      </c>
      <c r="B71" s="128">
        <v>4</v>
      </c>
      <c r="C71" s="14" t="s">
        <v>163</v>
      </c>
      <c r="D71" s="15">
        <v>2</v>
      </c>
    </row>
    <row r="72" spans="1:4" ht="15" x14ac:dyDescent="0.2">
      <c r="A72" s="13" t="e">
        <f>#REF!&amp;#REF!</f>
        <v>#REF!</v>
      </c>
      <c r="B72" s="128">
        <v>5</v>
      </c>
      <c r="C72" s="14" t="s">
        <v>165</v>
      </c>
      <c r="D72" s="15">
        <v>1</v>
      </c>
    </row>
    <row r="73" spans="1:4" ht="15" x14ac:dyDescent="0.2">
      <c r="A73" s="13" t="e">
        <f>#REF!&amp;#REF!</f>
        <v>#REF!</v>
      </c>
      <c r="B73" s="128">
        <v>6</v>
      </c>
      <c r="C73" s="14" t="s">
        <v>164</v>
      </c>
      <c r="D73" s="15">
        <v>0</v>
      </c>
    </row>
    <row r="74" spans="1:4" ht="15.75" thickBot="1" x14ac:dyDescent="0.25">
      <c r="A74" s="13" t="e">
        <f>#REF!&amp;#REF!</f>
        <v>#REF!</v>
      </c>
      <c r="B74" s="132"/>
      <c r="C74" s="113"/>
      <c r="D74" s="114"/>
    </row>
    <row r="75" spans="1:4" ht="15.75" thickBot="1" x14ac:dyDescent="0.25">
      <c r="B75" s="180"/>
      <c r="D75" s="181"/>
    </row>
    <row r="76" spans="1:4" ht="71.650000000000006" customHeight="1" x14ac:dyDescent="0.2">
      <c r="B76" s="76" t="s">
        <v>52</v>
      </c>
      <c r="C76" s="104" t="s">
        <v>85</v>
      </c>
      <c r="D76" s="105"/>
    </row>
    <row r="77" spans="1:4" ht="15" x14ac:dyDescent="0.2">
      <c r="A77" s="13" t="e">
        <f>#REF!&amp;#REF!</f>
        <v>#REF!</v>
      </c>
      <c r="B77" s="128">
        <v>1</v>
      </c>
      <c r="C77" s="14" t="s">
        <v>1</v>
      </c>
      <c r="D77" s="15">
        <v>5</v>
      </c>
    </row>
    <row r="78" spans="1:4" ht="15" x14ac:dyDescent="0.2">
      <c r="A78" s="13" t="e">
        <f>#REF!&amp;#REF!</f>
        <v>#REF!</v>
      </c>
      <c r="B78" s="128">
        <v>2</v>
      </c>
      <c r="C78" s="14" t="s">
        <v>165</v>
      </c>
      <c r="D78" s="15">
        <v>4</v>
      </c>
    </row>
    <row r="79" spans="1:4" ht="15" x14ac:dyDescent="0.2">
      <c r="A79" s="13" t="e">
        <f>#REF!&amp;#REF!</f>
        <v>#REF!</v>
      </c>
      <c r="B79" s="128">
        <v>3</v>
      </c>
      <c r="C79" s="14" t="s">
        <v>3</v>
      </c>
      <c r="D79" s="15">
        <v>3</v>
      </c>
    </row>
    <row r="80" spans="1:4" ht="15" x14ac:dyDescent="0.2">
      <c r="A80" s="13" t="e">
        <f>#REF!&amp;#REF!</f>
        <v>#REF!</v>
      </c>
      <c r="B80" s="128">
        <v>4</v>
      </c>
      <c r="C80" s="14" t="s">
        <v>163</v>
      </c>
      <c r="D80" s="15">
        <v>2</v>
      </c>
    </row>
    <row r="81" spans="1:4" ht="15" x14ac:dyDescent="0.2">
      <c r="A81" s="13" t="e">
        <f>#REF!&amp;#REF!</f>
        <v>#REF!</v>
      </c>
      <c r="B81" s="128">
        <v>5</v>
      </c>
      <c r="C81" s="14" t="s">
        <v>2</v>
      </c>
      <c r="D81" s="15">
        <v>1</v>
      </c>
    </row>
    <row r="82" spans="1:4" ht="15" x14ac:dyDescent="0.2">
      <c r="A82" s="13" t="e">
        <f>#REF!&amp;#REF!</f>
        <v>#REF!</v>
      </c>
      <c r="B82" s="128">
        <v>6</v>
      </c>
      <c r="C82" s="14" t="s">
        <v>164</v>
      </c>
      <c r="D82" s="15">
        <v>0</v>
      </c>
    </row>
    <row r="83" spans="1:4" ht="15.75" thickBot="1" x14ac:dyDescent="0.25">
      <c r="A83" s="13" t="e">
        <f>#REF!&amp;#REF!</f>
        <v>#REF!</v>
      </c>
      <c r="B83" s="132"/>
      <c r="C83" s="113"/>
      <c r="D83" s="114"/>
    </row>
    <row r="84" spans="1:4" ht="15.75" thickBot="1" x14ac:dyDescent="0.25">
      <c r="B84" s="180"/>
      <c r="D84" s="181"/>
    </row>
    <row r="85" spans="1:4" ht="79.150000000000006" customHeight="1" thickTop="1" x14ac:dyDescent="0.2">
      <c r="B85" s="75" t="s">
        <v>243</v>
      </c>
      <c r="C85" s="6" t="s">
        <v>84</v>
      </c>
      <c r="D85" s="7"/>
    </row>
    <row r="86" spans="1:4" ht="12.75" customHeight="1" x14ac:dyDescent="0.2">
      <c r="A86" s="13" t="e">
        <f>#REF!&amp;#REF!</f>
        <v>#REF!</v>
      </c>
      <c r="B86" s="128">
        <v>1</v>
      </c>
      <c r="C86" s="14" t="s">
        <v>6</v>
      </c>
      <c r="D86" s="15">
        <v>3</v>
      </c>
    </row>
    <row r="87" spans="1:4" ht="15" x14ac:dyDescent="0.2">
      <c r="A87" s="13" t="e">
        <f>#REF!&amp;#REF!</f>
        <v>#REF!</v>
      </c>
      <c r="B87" s="128">
        <v>2</v>
      </c>
      <c r="C87" s="14" t="s">
        <v>5</v>
      </c>
      <c r="D87" s="15">
        <v>2</v>
      </c>
    </row>
    <row r="88" spans="1:4" ht="15" x14ac:dyDescent="0.2">
      <c r="A88" s="13" t="e">
        <f>#REF!&amp;#REF!</f>
        <v>#REF!</v>
      </c>
      <c r="B88" s="128">
        <v>3</v>
      </c>
      <c r="C88" s="14" t="s">
        <v>7</v>
      </c>
      <c r="D88" s="15">
        <v>1</v>
      </c>
    </row>
    <row r="89" spans="1:4" ht="15" x14ac:dyDescent="0.2">
      <c r="A89" s="13" t="e">
        <f>#REF!&amp;#REF!</f>
        <v>#REF!</v>
      </c>
      <c r="B89" s="128">
        <v>4</v>
      </c>
      <c r="C89" s="14" t="s">
        <v>166</v>
      </c>
      <c r="D89" s="15">
        <v>0</v>
      </c>
    </row>
    <row r="90" spans="1:4" ht="15.75" thickBot="1" x14ac:dyDescent="0.25">
      <c r="A90" s="13" t="e">
        <f>#REF!&amp;#REF!</f>
        <v>#REF!</v>
      </c>
      <c r="B90" s="132"/>
      <c r="C90" s="63"/>
      <c r="D90" s="64"/>
    </row>
    <row r="91" spans="1:4" ht="15" thickBot="1" x14ac:dyDescent="0.25"/>
    <row r="92" spans="1:4" ht="63" customHeight="1" thickTop="1" x14ac:dyDescent="0.2">
      <c r="B92" s="76" t="s">
        <v>243</v>
      </c>
      <c r="C92" s="6" t="s">
        <v>85</v>
      </c>
      <c r="D92" s="7"/>
    </row>
    <row r="93" spans="1:4" ht="12.75" customHeight="1" x14ac:dyDescent="0.2">
      <c r="A93" s="13" t="e">
        <f>#REF!&amp;#REF!</f>
        <v>#REF!</v>
      </c>
      <c r="B93" s="128">
        <v>1</v>
      </c>
      <c r="C93" s="14" t="s">
        <v>6</v>
      </c>
      <c r="D93" s="15">
        <v>3</v>
      </c>
    </row>
    <row r="94" spans="1:4" ht="15" x14ac:dyDescent="0.2">
      <c r="A94" s="13" t="e">
        <f>#REF!&amp;#REF!</f>
        <v>#REF!</v>
      </c>
      <c r="B94" s="128">
        <v>2</v>
      </c>
      <c r="C94" s="14" t="s">
        <v>5</v>
      </c>
      <c r="D94" s="15">
        <v>2</v>
      </c>
    </row>
    <row r="95" spans="1:4" ht="15" x14ac:dyDescent="0.2">
      <c r="A95" s="13" t="e">
        <f>#REF!&amp;#REF!</f>
        <v>#REF!</v>
      </c>
      <c r="B95" s="128">
        <v>3</v>
      </c>
      <c r="C95" s="14" t="s">
        <v>7</v>
      </c>
      <c r="D95" s="15">
        <v>1</v>
      </c>
    </row>
    <row r="96" spans="1:4" ht="15" x14ac:dyDescent="0.2">
      <c r="A96" s="13" t="e">
        <f>#REF!&amp;#REF!</f>
        <v>#REF!</v>
      </c>
      <c r="B96" s="128">
        <v>4</v>
      </c>
      <c r="C96" s="14" t="s">
        <v>166</v>
      </c>
      <c r="D96" s="15">
        <v>0</v>
      </c>
    </row>
    <row r="97" spans="1:4" ht="15.75" thickBot="1" x14ac:dyDescent="0.25">
      <c r="A97" s="13" t="e">
        <f>#REF!&amp;#REF!</f>
        <v>#REF!</v>
      </c>
      <c r="B97" s="132"/>
      <c r="C97" s="63"/>
      <c r="D97" s="64"/>
    </row>
    <row r="98" spans="1:4" ht="15" thickBot="1" x14ac:dyDescent="0.25"/>
    <row r="99" spans="1:4" ht="79.150000000000006" customHeight="1" thickTop="1" x14ac:dyDescent="0.2">
      <c r="B99" s="75" t="s">
        <v>57</v>
      </c>
      <c r="C99" s="6" t="s">
        <v>130</v>
      </c>
      <c r="D99" s="7"/>
    </row>
    <row r="100" spans="1:4" ht="12.75" customHeight="1" x14ac:dyDescent="0.2">
      <c r="A100" s="13" t="e">
        <f>#REF!&amp;#REF!</f>
        <v>#REF!</v>
      </c>
      <c r="B100" s="128">
        <v>1</v>
      </c>
      <c r="C100" s="185" t="s">
        <v>15</v>
      </c>
      <c r="D100" s="15">
        <v>3</v>
      </c>
    </row>
    <row r="101" spans="1:4" ht="15" x14ac:dyDescent="0.2">
      <c r="A101" s="13" t="e">
        <f>#REF!&amp;#REF!</f>
        <v>#REF!</v>
      </c>
      <c r="B101" s="128">
        <v>2</v>
      </c>
      <c r="C101" s="185" t="s">
        <v>0</v>
      </c>
      <c r="D101" s="15">
        <v>1</v>
      </c>
    </row>
    <row r="102" spans="1:4" ht="15" x14ac:dyDescent="0.2">
      <c r="A102" s="13" t="e">
        <f>#REF!&amp;#REF!</f>
        <v>#REF!</v>
      </c>
      <c r="B102" s="128">
        <v>3</v>
      </c>
      <c r="C102" s="186" t="s">
        <v>245</v>
      </c>
      <c r="D102" s="15">
        <v>1</v>
      </c>
    </row>
    <row r="103" spans="1:4" ht="15" x14ac:dyDescent="0.2">
      <c r="A103" s="13" t="e">
        <f>#REF!&amp;#REF!</f>
        <v>#REF!</v>
      </c>
      <c r="B103" s="128">
        <v>4</v>
      </c>
      <c r="C103" s="186" t="s">
        <v>246</v>
      </c>
      <c r="D103" s="15">
        <v>1</v>
      </c>
    </row>
    <row r="104" spans="1:4" ht="15.75" thickBot="1" x14ac:dyDescent="0.25">
      <c r="A104" s="13" t="e">
        <f>#REF!&amp;#REF!</f>
        <v>#REF!</v>
      </c>
      <c r="B104" s="132"/>
      <c r="C104" s="63"/>
      <c r="D104" s="64"/>
    </row>
    <row r="105" spans="1:4" ht="15" thickBot="1" x14ac:dyDescent="0.25"/>
    <row r="106" spans="1:4" ht="78" customHeight="1" thickTop="1" x14ac:dyDescent="0.2">
      <c r="B106" s="75" t="s">
        <v>244</v>
      </c>
      <c r="C106" s="6" t="s">
        <v>131</v>
      </c>
      <c r="D106" s="7"/>
    </row>
    <row r="107" spans="1:4" ht="12.75" customHeight="1" x14ac:dyDescent="0.2">
      <c r="A107" s="13" t="e">
        <f>#REF!&amp;#REF!</f>
        <v>#REF!</v>
      </c>
      <c r="B107" s="128">
        <v>1</v>
      </c>
      <c r="C107" s="185" t="s">
        <v>168</v>
      </c>
      <c r="D107" s="15">
        <v>3</v>
      </c>
    </row>
    <row r="108" spans="1:4" ht="15" x14ac:dyDescent="0.2">
      <c r="A108" s="13" t="e">
        <f>#REF!&amp;#REF!</f>
        <v>#REF!</v>
      </c>
      <c r="B108" s="128">
        <v>2</v>
      </c>
      <c r="C108" s="187" t="s">
        <v>169</v>
      </c>
      <c r="D108" s="15">
        <v>2</v>
      </c>
    </row>
    <row r="109" spans="1:4" ht="15" x14ac:dyDescent="0.2">
      <c r="A109" s="13" t="e">
        <f>#REF!&amp;#REF!</f>
        <v>#REF!</v>
      </c>
      <c r="B109" s="128">
        <v>3</v>
      </c>
      <c r="C109" s="187" t="s">
        <v>247</v>
      </c>
      <c r="D109" s="15">
        <v>1</v>
      </c>
    </row>
    <row r="110" spans="1:4" ht="15" x14ac:dyDescent="0.2">
      <c r="A110" s="13" t="e">
        <f>#REF!&amp;#REF!</f>
        <v>#REF!</v>
      </c>
      <c r="B110" s="128">
        <v>4</v>
      </c>
      <c r="C110" s="187" t="s">
        <v>14</v>
      </c>
      <c r="D110" s="15">
        <v>0</v>
      </c>
    </row>
    <row r="111" spans="1:4" ht="15.75" thickBot="1" x14ac:dyDescent="0.25">
      <c r="A111" s="13" t="e">
        <f>#REF!&amp;#REF!</f>
        <v>#REF!</v>
      </c>
      <c r="B111" s="132"/>
      <c r="C111" s="63"/>
      <c r="D111" s="64"/>
    </row>
    <row r="112" spans="1:4" ht="15" thickBot="1" x14ac:dyDescent="0.25"/>
    <row r="113" spans="1:4" ht="82.9" customHeight="1" thickTop="1" x14ac:dyDescent="0.2">
      <c r="B113" s="75" t="s">
        <v>57</v>
      </c>
      <c r="C113" s="6" t="s">
        <v>128</v>
      </c>
      <c r="D113" s="7"/>
    </row>
    <row r="114" spans="1:4" ht="12.75" customHeight="1" x14ac:dyDescent="0.2">
      <c r="A114" s="13" t="e">
        <f>#REF!&amp;#REF!</f>
        <v>#REF!</v>
      </c>
      <c r="B114" s="128">
        <v>1</v>
      </c>
      <c r="C114" s="14" t="s">
        <v>15</v>
      </c>
      <c r="D114" s="15">
        <v>3</v>
      </c>
    </row>
    <row r="115" spans="1:4" ht="15" x14ac:dyDescent="0.2">
      <c r="A115" s="13" t="e">
        <f>#REF!&amp;#REF!</f>
        <v>#REF!</v>
      </c>
      <c r="B115" s="128">
        <v>2</v>
      </c>
      <c r="C115" s="14" t="s">
        <v>169</v>
      </c>
      <c r="D115" s="15">
        <v>2</v>
      </c>
    </row>
    <row r="116" spans="1:4" ht="15" x14ac:dyDescent="0.2">
      <c r="A116" s="13" t="e">
        <f>#REF!&amp;#REF!</f>
        <v>#REF!</v>
      </c>
      <c r="B116" s="128">
        <v>3</v>
      </c>
      <c r="C116" s="14" t="s">
        <v>225</v>
      </c>
      <c r="D116" s="15">
        <v>1</v>
      </c>
    </row>
    <row r="117" spans="1:4" ht="15" x14ac:dyDescent="0.2">
      <c r="A117" s="13" t="e">
        <f>#REF!&amp;#REF!</f>
        <v>#REF!</v>
      </c>
      <c r="B117" s="128">
        <v>4</v>
      </c>
      <c r="C117" s="14" t="s">
        <v>8</v>
      </c>
      <c r="D117" s="15">
        <v>0</v>
      </c>
    </row>
    <row r="118" spans="1:4" ht="15.75" thickBot="1" x14ac:dyDescent="0.25">
      <c r="A118" s="13" t="e">
        <f>#REF!&amp;#REF!</f>
        <v>#REF!</v>
      </c>
      <c r="B118" s="132"/>
      <c r="C118" s="63"/>
      <c r="D118" s="64"/>
    </row>
    <row r="119" spans="1:4" ht="15" thickBot="1" x14ac:dyDescent="0.25"/>
    <row r="120" spans="1:4" ht="82.9" customHeight="1" thickTop="1" x14ac:dyDescent="0.2">
      <c r="B120" s="75" t="s">
        <v>244</v>
      </c>
      <c r="C120" s="6" t="s">
        <v>129</v>
      </c>
      <c r="D120" s="7"/>
    </row>
    <row r="121" spans="1:4" ht="12.75" customHeight="1" x14ac:dyDescent="0.2">
      <c r="A121" s="13" t="e">
        <f>#REF!&amp;#REF!</f>
        <v>#REF!</v>
      </c>
      <c r="B121" s="128">
        <v>1</v>
      </c>
      <c r="C121" s="14" t="s">
        <v>0</v>
      </c>
      <c r="D121" s="15">
        <v>3</v>
      </c>
    </row>
    <row r="122" spans="1:4" ht="15" x14ac:dyDescent="0.2">
      <c r="A122" s="13" t="e">
        <f>#REF!&amp;#REF!</f>
        <v>#REF!</v>
      </c>
      <c r="B122" s="128">
        <v>2</v>
      </c>
      <c r="C122" s="14" t="s">
        <v>168</v>
      </c>
      <c r="D122" s="15">
        <v>2</v>
      </c>
    </row>
    <row r="123" spans="1:4" ht="15" x14ac:dyDescent="0.2">
      <c r="A123" s="13" t="e">
        <f>#REF!&amp;#REF!</f>
        <v>#REF!</v>
      </c>
      <c r="B123" s="128">
        <v>3</v>
      </c>
      <c r="C123" s="14" t="s">
        <v>14</v>
      </c>
      <c r="D123" s="15">
        <v>1</v>
      </c>
    </row>
    <row r="124" spans="1:4" ht="15" x14ac:dyDescent="0.2">
      <c r="A124" s="13" t="e">
        <f>#REF!&amp;#REF!</f>
        <v>#REF!</v>
      </c>
      <c r="B124" s="128">
        <v>4</v>
      </c>
      <c r="C124" s="14" t="s">
        <v>167</v>
      </c>
      <c r="D124" s="15">
        <v>0</v>
      </c>
    </row>
    <row r="125" spans="1:4" ht="15.75" thickBot="1" x14ac:dyDescent="0.25">
      <c r="A125" s="13" t="e">
        <f>#REF!&amp;#REF!</f>
        <v>#REF!</v>
      </c>
      <c r="B125" s="132"/>
      <c r="C125" s="63"/>
      <c r="D125" s="64"/>
    </row>
    <row r="126" spans="1:4" ht="15" thickBot="1" x14ac:dyDescent="0.25"/>
    <row r="127" spans="1:4" ht="82.9" customHeight="1" thickTop="1" x14ac:dyDescent="0.2">
      <c r="B127" s="75" t="s">
        <v>248</v>
      </c>
      <c r="C127" s="6" t="s">
        <v>84</v>
      </c>
      <c r="D127" s="7"/>
    </row>
    <row r="128" spans="1:4" ht="12.75" customHeight="1" x14ac:dyDescent="0.2">
      <c r="A128" s="13" t="e">
        <f>#REF!&amp;#REF!</f>
        <v>#REF!</v>
      </c>
      <c r="B128" s="128">
        <v>1</v>
      </c>
      <c r="C128" s="14" t="s">
        <v>220</v>
      </c>
      <c r="D128" s="15">
        <v>1</v>
      </c>
    </row>
    <row r="129" spans="1:4" ht="15" x14ac:dyDescent="0.2">
      <c r="A129" s="13" t="e">
        <f>#REF!&amp;#REF!</f>
        <v>#REF!</v>
      </c>
      <c r="B129" s="128">
        <v>2</v>
      </c>
      <c r="C129" s="14" t="s">
        <v>221</v>
      </c>
      <c r="D129" s="15">
        <v>0</v>
      </c>
    </row>
    <row r="130" spans="1:4" ht="15.75" thickBot="1" x14ac:dyDescent="0.25">
      <c r="A130" s="13" t="e">
        <f>#REF!&amp;#REF!</f>
        <v>#REF!</v>
      </c>
      <c r="B130" s="132"/>
      <c r="C130" s="63"/>
      <c r="D130" s="64"/>
    </row>
    <row r="131" spans="1:4" ht="15" thickBot="1" x14ac:dyDescent="0.25"/>
    <row r="132" spans="1:4" ht="57" customHeight="1" thickTop="1" x14ac:dyDescent="0.2">
      <c r="B132" s="75" t="s">
        <v>219</v>
      </c>
      <c r="C132" s="6" t="s">
        <v>85</v>
      </c>
      <c r="D132" s="7"/>
    </row>
    <row r="133" spans="1:4" ht="12.75" customHeight="1" x14ac:dyDescent="0.2">
      <c r="A133" s="13" t="e">
        <f>#REF!&amp;#REF!</f>
        <v>#REF!</v>
      </c>
      <c r="B133" s="128">
        <v>1</v>
      </c>
      <c r="C133" s="14" t="s">
        <v>220</v>
      </c>
      <c r="D133" s="15">
        <v>1</v>
      </c>
    </row>
    <row r="134" spans="1:4" ht="15" x14ac:dyDescent="0.2">
      <c r="A134" s="13" t="e">
        <f>#REF!&amp;#REF!</f>
        <v>#REF!</v>
      </c>
      <c r="B134" s="128">
        <v>2</v>
      </c>
      <c r="C134" s="14" t="s">
        <v>221</v>
      </c>
      <c r="D134" s="15">
        <v>0</v>
      </c>
    </row>
    <row r="135" spans="1:4" ht="15.75" thickBot="1" x14ac:dyDescent="0.25">
      <c r="A135" s="13" t="e">
        <f>#REF!&amp;#REF!</f>
        <v>#REF!</v>
      </c>
      <c r="B135" s="132"/>
      <c r="C135" s="63"/>
      <c r="D135" s="64"/>
    </row>
    <row r="136" spans="1:4" ht="15" thickBot="1" x14ac:dyDescent="0.25"/>
    <row r="137" spans="1:4" ht="57" customHeight="1" thickTop="1" x14ac:dyDescent="0.2">
      <c r="B137" s="75" t="s">
        <v>59</v>
      </c>
      <c r="C137" s="6" t="s">
        <v>84</v>
      </c>
      <c r="D137" s="7"/>
    </row>
    <row r="138" spans="1:4" ht="12.75" customHeight="1" x14ac:dyDescent="0.2">
      <c r="A138" s="13" t="e">
        <f>#REF!&amp;#REF!</f>
        <v>#REF!</v>
      </c>
      <c r="B138" s="128">
        <v>1</v>
      </c>
      <c r="C138" s="14" t="s">
        <v>170</v>
      </c>
      <c r="D138" s="15">
        <v>3</v>
      </c>
    </row>
    <row r="139" spans="1:4" ht="15" x14ac:dyDescent="0.2">
      <c r="A139" s="13" t="e">
        <f>#REF!&amp;#REF!</f>
        <v>#REF!</v>
      </c>
      <c r="B139" s="128">
        <v>2</v>
      </c>
      <c r="C139" s="14" t="s">
        <v>171</v>
      </c>
      <c r="D139" s="15">
        <v>2</v>
      </c>
    </row>
    <row r="140" spans="1:4" ht="15" x14ac:dyDescent="0.2">
      <c r="A140" s="13" t="e">
        <f>#REF!&amp;#REF!</f>
        <v>#REF!</v>
      </c>
      <c r="B140" s="128">
        <v>3</v>
      </c>
      <c r="C140" s="14" t="s">
        <v>10</v>
      </c>
      <c r="D140" s="15">
        <v>1</v>
      </c>
    </row>
    <row r="141" spans="1:4" ht="15" x14ac:dyDescent="0.2">
      <c r="A141" s="13" t="e">
        <f>#REF!&amp;#REF!</f>
        <v>#REF!</v>
      </c>
      <c r="B141" s="128">
        <v>4</v>
      </c>
      <c r="C141" s="14" t="s">
        <v>172</v>
      </c>
      <c r="D141" s="15">
        <v>0</v>
      </c>
    </row>
    <row r="142" spans="1:4" ht="15.75" thickBot="1" x14ac:dyDescent="0.25">
      <c r="A142" s="13" t="e">
        <f>#REF!&amp;#REF!</f>
        <v>#REF!</v>
      </c>
      <c r="B142" s="132"/>
      <c r="C142" s="63"/>
      <c r="D142" s="64"/>
    </row>
    <row r="143" spans="1:4" ht="15" thickBot="1" x14ac:dyDescent="0.25"/>
    <row r="144" spans="1:4" ht="57" customHeight="1" thickTop="1" x14ac:dyDescent="0.2">
      <c r="B144" s="75" t="s">
        <v>59</v>
      </c>
      <c r="C144" s="6" t="s">
        <v>249</v>
      </c>
      <c r="D144" s="7"/>
    </row>
    <row r="145" spans="1:4" ht="12.75" customHeight="1" x14ac:dyDescent="0.2">
      <c r="A145" s="13" t="e">
        <f>#REF!&amp;#REF!</f>
        <v>#REF!</v>
      </c>
      <c r="B145" s="128">
        <v>1</v>
      </c>
      <c r="C145" s="14" t="s">
        <v>10</v>
      </c>
      <c r="D145" s="15">
        <v>2</v>
      </c>
    </row>
    <row r="146" spans="1:4" ht="15" x14ac:dyDescent="0.2">
      <c r="A146" s="13" t="e">
        <f>#REF!&amp;#REF!</f>
        <v>#REF!</v>
      </c>
      <c r="B146" s="128">
        <v>2</v>
      </c>
      <c r="C146" s="14" t="s">
        <v>171</v>
      </c>
      <c r="D146" s="15">
        <v>1</v>
      </c>
    </row>
    <row r="147" spans="1:4" ht="15" x14ac:dyDescent="0.2">
      <c r="A147" s="13" t="e">
        <f>#REF!&amp;#REF!</f>
        <v>#REF!</v>
      </c>
      <c r="B147" s="128">
        <v>3</v>
      </c>
      <c r="C147" s="14" t="s">
        <v>172</v>
      </c>
      <c r="D147" s="15">
        <v>0</v>
      </c>
    </row>
    <row r="148" spans="1:4" ht="15.75" thickBot="1" x14ac:dyDescent="0.25">
      <c r="A148" s="13" t="e">
        <f>#REF!&amp;#REF!</f>
        <v>#REF!</v>
      </c>
      <c r="B148" s="132"/>
      <c r="C148" s="63"/>
      <c r="D148" s="64"/>
    </row>
    <row r="149" spans="1:4" ht="15" thickBot="1" x14ac:dyDescent="0.25"/>
    <row r="150" spans="1:4" ht="57" customHeight="1" thickTop="1" x14ac:dyDescent="0.2">
      <c r="B150" s="75" t="s">
        <v>61</v>
      </c>
      <c r="C150" s="6" t="s">
        <v>130</v>
      </c>
      <c r="D150" s="7"/>
    </row>
    <row r="151" spans="1:4" ht="12.75" customHeight="1" x14ac:dyDescent="0.2">
      <c r="A151" s="13" t="e">
        <f>#REF!&amp;#REF!</f>
        <v>#REF!</v>
      </c>
      <c r="B151" s="128">
        <v>1</v>
      </c>
      <c r="C151" s="14" t="s">
        <v>20</v>
      </c>
      <c r="D151" s="15">
        <v>2</v>
      </c>
    </row>
    <row r="152" spans="1:4" ht="15" x14ac:dyDescent="0.2">
      <c r="A152" s="13" t="e">
        <f>#REF!&amp;#REF!</f>
        <v>#REF!</v>
      </c>
      <c r="B152" s="128">
        <v>2</v>
      </c>
      <c r="C152" s="14" t="s">
        <v>176</v>
      </c>
      <c r="D152" s="15">
        <v>1</v>
      </c>
    </row>
    <row r="153" spans="1:4" ht="15" x14ac:dyDescent="0.2">
      <c r="A153" s="13" t="e">
        <f>#REF!&amp;#REF!</f>
        <v>#REF!</v>
      </c>
      <c r="B153" s="128">
        <v>3</v>
      </c>
      <c r="C153" s="14" t="s">
        <v>175</v>
      </c>
      <c r="D153" s="15">
        <v>0</v>
      </c>
    </row>
    <row r="154" spans="1:4" ht="15.75" thickBot="1" x14ac:dyDescent="0.25">
      <c r="A154" s="13" t="e">
        <f>#REF!&amp;#REF!</f>
        <v>#REF!</v>
      </c>
      <c r="B154" s="132"/>
      <c r="C154" s="63"/>
      <c r="D154" s="64"/>
    </row>
    <row r="155" spans="1:4" ht="15" thickBot="1" x14ac:dyDescent="0.25"/>
    <row r="156" spans="1:4" ht="57" customHeight="1" thickTop="1" x14ac:dyDescent="0.2">
      <c r="B156" s="75" t="s">
        <v>250</v>
      </c>
      <c r="C156" s="6" t="s">
        <v>251</v>
      </c>
      <c r="D156" s="7"/>
    </row>
    <row r="157" spans="1:4" ht="12.75" customHeight="1" x14ac:dyDescent="0.2">
      <c r="A157" s="13" t="e">
        <f>#REF!&amp;#REF!</f>
        <v>#REF!</v>
      </c>
      <c r="B157" s="128">
        <v>1</v>
      </c>
      <c r="C157" s="14" t="s">
        <v>92</v>
      </c>
      <c r="D157" s="15">
        <v>3</v>
      </c>
    </row>
    <row r="158" spans="1:4" ht="15" x14ac:dyDescent="0.2">
      <c r="A158" s="13" t="e">
        <f>#REF!&amp;#REF!</f>
        <v>#REF!</v>
      </c>
      <c r="B158" s="128">
        <v>2</v>
      </c>
      <c r="C158" s="14" t="s">
        <v>173</v>
      </c>
      <c r="D158" s="15">
        <v>2</v>
      </c>
    </row>
    <row r="159" spans="1:4" ht="15" x14ac:dyDescent="0.2">
      <c r="A159" s="13" t="e">
        <f>#REF!&amp;#REF!</f>
        <v>#REF!</v>
      </c>
      <c r="B159" s="128">
        <v>3</v>
      </c>
      <c r="C159" s="14" t="s">
        <v>174</v>
      </c>
      <c r="D159" s="15">
        <v>1</v>
      </c>
    </row>
    <row r="160" spans="1:4" ht="15" x14ac:dyDescent="0.2">
      <c r="A160" s="13" t="e">
        <f>#REF!&amp;#REF!</f>
        <v>#REF!</v>
      </c>
      <c r="B160" s="128">
        <v>4</v>
      </c>
      <c r="C160" s="14" t="s">
        <v>177</v>
      </c>
      <c r="D160" s="15">
        <v>0</v>
      </c>
    </row>
    <row r="161" spans="1:4" ht="15.75" thickBot="1" x14ac:dyDescent="0.25">
      <c r="A161" s="13" t="e">
        <f>#REF!&amp;#REF!</f>
        <v>#REF!</v>
      </c>
      <c r="B161" s="132"/>
      <c r="C161" s="63"/>
      <c r="D161" s="64"/>
    </row>
    <row r="163" spans="1:4" ht="35.25" customHeight="1" x14ac:dyDescent="0.2">
      <c r="B163" s="406" t="s">
        <v>1014</v>
      </c>
      <c r="C163" s="329" t="s">
        <v>20</v>
      </c>
      <c r="D163" s="330">
        <v>2</v>
      </c>
    </row>
    <row r="164" spans="1:4" ht="35.25" customHeight="1" x14ac:dyDescent="0.2">
      <c r="B164" s="407"/>
      <c r="C164" s="329" t="s">
        <v>92</v>
      </c>
      <c r="D164" s="330">
        <v>1</v>
      </c>
    </row>
    <row r="165" spans="1:4" ht="15" thickBot="1" x14ac:dyDescent="0.25"/>
    <row r="166" spans="1:4" ht="57" customHeight="1" thickTop="1" x14ac:dyDescent="0.2">
      <c r="B166" s="75" t="s">
        <v>61</v>
      </c>
      <c r="C166" s="6" t="s">
        <v>128</v>
      </c>
      <c r="D166" s="7"/>
    </row>
    <row r="167" spans="1:4" ht="12.75" customHeight="1" x14ac:dyDescent="0.2">
      <c r="A167" s="13" t="e">
        <f>#REF!&amp;#REF!</f>
        <v>#REF!</v>
      </c>
      <c r="B167" s="128">
        <v>1</v>
      </c>
      <c r="C167" s="14" t="s">
        <v>175</v>
      </c>
      <c r="D167" s="15">
        <v>2</v>
      </c>
    </row>
    <row r="168" spans="1:4" ht="15" x14ac:dyDescent="0.2">
      <c r="A168" s="13" t="e">
        <f>#REF!&amp;#REF!</f>
        <v>#REF!</v>
      </c>
      <c r="B168" s="128">
        <v>2</v>
      </c>
      <c r="C168" s="14" t="s">
        <v>177</v>
      </c>
      <c r="D168" s="15">
        <v>1</v>
      </c>
    </row>
    <row r="169" spans="1:4" ht="15" x14ac:dyDescent="0.2">
      <c r="A169" s="13" t="e">
        <f>#REF!&amp;#REF!</f>
        <v>#REF!</v>
      </c>
      <c r="B169" s="128">
        <v>3</v>
      </c>
      <c r="C169" s="14" t="s">
        <v>173</v>
      </c>
      <c r="D169" s="15">
        <v>0</v>
      </c>
    </row>
    <row r="170" spans="1:4" ht="15.75" thickBot="1" x14ac:dyDescent="0.25">
      <c r="A170" s="13" t="e">
        <f>#REF!&amp;#REF!</f>
        <v>#REF!</v>
      </c>
      <c r="B170" s="132"/>
      <c r="C170" s="63"/>
      <c r="D170" s="64"/>
    </row>
    <row r="171" spans="1:4" ht="15" thickBot="1" x14ac:dyDescent="0.25"/>
    <row r="172" spans="1:4" ht="57" customHeight="1" thickTop="1" x14ac:dyDescent="0.2">
      <c r="B172" s="75" t="s">
        <v>250</v>
      </c>
      <c r="C172" s="6" t="s">
        <v>252</v>
      </c>
      <c r="D172" s="7"/>
    </row>
    <row r="173" spans="1:4" ht="12.75" customHeight="1" x14ac:dyDescent="0.2">
      <c r="A173" s="13" t="e">
        <f>#REF!&amp;#REF!</f>
        <v>#REF!</v>
      </c>
      <c r="B173" s="128">
        <v>1</v>
      </c>
      <c r="C173" s="14" t="s">
        <v>20</v>
      </c>
      <c r="D173" s="15">
        <v>2</v>
      </c>
    </row>
    <row r="174" spans="1:4" ht="15" x14ac:dyDescent="0.2">
      <c r="A174" s="13" t="e">
        <f>#REF!&amp;#REF!</f>
        <v>#REF!</v>
      </c>
      <c r="B174" s="128">
        <v>2</v>
      </c>
      <c r="C174" s="14" t="s">
        <v>174</v>
      </c>
      <c r="D174" s="15">
        <v>2</v>
      </c>
    </row>
    <row r="175" spans="1:4" ht="15" x14ac:dyDescent="0.2">
      <c r="A175" s="13" t="e">
        <f>#REF!&amp;#REF!</f>
        <v>#REF!</v>
      </c>
      <c r="B175" s="128">
        <v>3</v>
      </c>
      <c r="C175" s="14" t="s">
        <v>176</v>
      </c>
      <c r="D175" s="15">
        <v>1</v>
      </c>
    </row>
    <row r="176" spans="1:4" ht="15" x14ac:dyDescent="0.2">
      <c r="A176" s="13" t="e">
        <f>#REF!&amp;#REF!</f>
        <v>#REF!</v>
      </c>
      <c r="B176" s="128">
        <v>4</v>
      </c>
      <c r="C176" s="14" t="s">
        <v>92</v>
      </c>
      <c r="D176" s="15">
        <v>1</v>
      </c>
    </row>
    <row r="177" spans="1:4" ht="15.75" thickBot="1" x14ac:dyDescent="0.25">
      <c r="A177" s="13" t="e">
        <f>#REF!&amp;#REF!</f>
        <v>#REF!</v>
      </c>
      <c r="B177" s="132"/>
      <c r="C177" s="63"/>
      <c r="D177" s="64"/>
    </row>
    <row r="179" spans="1:4" ht="33.75" customHeight="1" x14ac:dyDescent="0.2">
      <c r="B179" s="406" t="s">
        <v>1013</v>
      </c>
      <c r="C179" s="329" t="s">
        <v>175</v>
      </c>
      <c r="D179" s="330">
        <v>0</v>
      </c>
    </row>
    <row r="180" spans="1:4" ht="33.75" customHeight="1" x14ac:dyDescent="0.2">
      <c r="B180" s="407"/>
      <c r="C180" s="329" t="s">
        <v>20</v>
      </c>
      <c r="D180" s="330">
        <v>3</v>
      </c>
    </row>
    <row r="181" spans="1:4" ht="15" thickBot="1" x14ac:dyDescent="0.25"/>
    <row r="182" spans="1:4" ht="71.650000000000006" customHeight="1" x14ac:dyDescent="0.2">
      <c r="B182" s="76" t="s">
        <v>62</v>
      </c>
      <c r="C182" s="104" t="s">
        <v>242</v>
      </c>
      <c r="D182" s="105"/>
    </row>
    <row r="183" spans="1:4" ht="15" x14ac:dyDescent="0.2">
      <c r="A183" s="13" t="e">
        <f>#REF!&amp;#REF!</f>
        <v>#REF!</v>
      </c>
      <c r="B183" s="128">
        <v>1</v>
      </c>
      <c r="C183" s="14" t="s">
        <v>22</v>
      </c>
      <c r="D183" s="15">
        <v>5</v>
      </c>
    </row>
    <row r="184" spans="1:4" ht="15" x14ac:dyDescent="0.2">
      <c r="A184" s="13" t="e">
        <f>#REF!&amp;#REF!</f>
        <v>#REF!</v>
      </c>
      <c r="B184" s="128">
        <v>2</v>
      </c>
      <c r="C184" s="14" t="s">
        <v>23</v>
      </c>
      <c r="D184" s="15">
        <v>4</v>
      </c>
    </row>
    <row r="185" spans="1:4" ht="15" x14ac:dyDescent="0.2">
      <c r="A185" s="13" t="e">
        <f>#REF!&amp;#REF!</f>
        <v>#REF!</v>
      </c>
      <c r="B185" s="128">
        <v>3</v>
      </c>
      <c r="C185" s="14" t="s">
        <v>178</v>
      </c>
      <c r="D185" s="15">
        <v>3</v>
      </c>
    </row>
    <row r="186" spans="1:4" ht="15" x14ac:dyDescent="0.2">
      <c r="A186" s="13" t="e">
        <f>#REF!&amp;#REF!</f>
        <v>#REF!</v>
      </c>
      <c r="B186" s="128">
        <v>4</v>
      </c>
      <c r="C186" s="14" t="s">
        <v>180</v>
      </c>
      <c r="D186" s="15">
        <v>2</v>
      </c>
    </row>
    <row r="187" spans="1:4" ht="15" x14ac:dyDescent="0.2">
      <c r="A187" s="13" t="e">
        <f>#REF!&amp;#REF!</f>
        <v>#REF!</v>
      </c>
      <c r="B187" s="128">
        <v>5</v>
      </c>
      <c r="C187" s="14" t="s">
        <v>21</v>
      </c>
      <c r="D187" s="15">
        <v>1</v>
      </c>
    </row>
    <row r="188" spans="1:4" ht="15" x14ac:dyDescent="0.2">
      <c r="A188" s="13" t="e">
        <f>#REF!&amp;#REF!</f>
        <v>#REF!</v>
      </c>
      <c r="B188" s="128">
        <v>6</v>
      </c>
      <c r="C188" s="14" t="s">
        <v>179</v>
      </c>
      <c r="D188" s="15">
        <v>0</v>
      </c>
    </row>
    <row r="189" spans="1:4" ht="15.75" thickBot="1" x14ac:dyDescent="0.25">
      <c r="A189" s="13" t="e">
        <f>#REF!&amp;#REF!</f>
        <v>#REF!</v>
      </c>
      <c r="B189" s="132"/>
      <c r="C189" s="113"/>
      <c r="D189" s="114"/>
    </row>
    <row r="190" spans="1:4" ht="15" thickBot="1" x14ac:dyDescent="0.25"/>
    <row r="191" spans="1:4" ht="71.650000000000006" customHeight="1" x14ac:dyDescent="0.2">
      <c r="B191" s="76" t="s">
        <v>62</v>
      </c>
      <c r="C191" s="104" t="s">
        <v>253</v>
      </c>
      <c r="D191" s="105"/>
    </row>
    <row r="192" spans="1:4" ht="15" x14ac:dyDescent="0.2">
      <c r="A192" s="13" t="e">
        <f>#REF!&amp;#REF!</f>
        <v>#REF!</v>
      </c>
      <c r="B192" s="128">
        <v>1</v>
      </c>
      <c r="C192" s="14" t="s">
        <v>227</v>
      </c>
      <c r="D192" s="15">
        <v>5</v>
      </c>
    </row>
    <row r="193" spans="1:4" ht="15" x14ac:dyDescent="0.2">
      <c r="A193" s="13" t="e">
        <f>#REF!&amp;#REF!</f>
        <v>#REF!</v>
      </c>
      <c r="B193" s="128">
        <v>2</v>
      </c>
      <c r="C193" s="14" t="s">
        <v>22</v>
      </c>
      <c r="D193" s="15">
        <v>4</v>
      </c>
    </row>
    <row r="194" spans="1:4" ht="15" x14ac:dyDescent="0.2">
      <c r="A194" s="13" t="e">
        <f>#REF!&amp;#REF!</f>
        <v>#REF!</v>
      </c>
      <c r="B194" s="128">
        <v>3</v>
      </c>
      <c r="C194" s="14" t="s">
        <v>23</v>
      </c>
      <c r="D194" s="15">
        <v>3</v>
      </c>
    </row>
    <row r="195" spans="1:4" ht="15" x14ac:dyDescent="0.2">
      <c r="A195" s="13" t="e">
        <f>#REF!&amp;#REF!</f>
        <v>#REF!</v>
      </c>
      <c r="B195" s="128">
        <v>4</v>
      </c>
      <c r="C195" s="14" t="s">
        <v>178</v>
      </c>
      <c r="D195" s="15">
        <v>2</v>
      </c>
    </row>
    <row r="196" spans="1:4" ht="15" x14ac:dyDescent="0.2">
      <c r="A196" s="13" t="e">
        <f>#REF!&amp;#REF!</f>
        <v>#REF!</v>
      </c>
      <c r="B196" s="128">
        <v>5</v>
      </c>
      <c r="C196" s="14" t="s">
        <v>21</v>
      </c>
      <c r="D196" s="15">
        <v>1</v>
      </c>
    </row>
    <row r="197" spans="1:4" ht="15" x14ac:dyDescent="0.2">
      <c r="A197" s="13" t="e">
        <f>#REF!&amp;#REF!</f>
        <v>#REF!</v>
      </c>
      <c r="B197" s="128">
        <v>6</v>
      </c>
      <c r="C197" s="14" t="s">
        <v>179</v>
      </c>
      <c r="D197" s="15">
        <v>0</v>
      </c>
    </row>
    <row r="198" spans="1:4" ht="15.75" thickBot="1" x14ac:dyDescent="0.25">
      <c r="A198" s="13" t="e">
        <f>#REF!&amp;#REF!</f>
        <v>#REF!</v>
      </c>
      <c r="B198" s="132"/>
      <c r="C198" s="113"/>
      <c r="D198" s="114"/>
    </row>
    <row r="199" spans="1:4" ht="15" thickBot="1" x14ac:dyDescent="0.25"/>
    <row r="200" spans="1:4" ht="76.150000000000006" customHeight="1" thickTop="1" x14ac:dyDescent="0.2">
      <c r="B200" s="75" t="s">
        <v>208</v>
      </c>
      <c r="C200" s="6" t="s">
        <v>84</v>
      </c>
      <c r="D200" s="7"/>
    </row>
    <row r="201" spans="1:4" ht="12.75" customHeight="1" x14ac:dyDescent="0.2">
      <c r="A201" s="13" t="e">
        <f>#REF!&amp;#REF!</f>
        <v>#REF!</v>
      </c>
      <c r="B201" s="128">
        <v>1</v>
      </c>
      <c r="C201" s="14" t="s">
        <v>232</v>
      </c>
      <c r="D201" s="15">
        <v>1</v>
      </c>
    </row>
    <row r="202" spans="1:4" ht="15" x14ac:dyDescent="0.2">
      <c r="A202" s="13" t="e">
        <f>#REF!&amp;#REF!</f>
        <v>#REF!</v>
      </c>
      <c r="B202" s="128">
        <v>2</v>
      </c>
      <c r="C202" s="14" t="s">
        <v>210</v>
      </c>
      <c r="D202" s="15">
        <v>0</v>
      </c>
    </row>
    <row r="203" spans="1:4" ht="15.75" thickBot="1" x14ac:dyDescent="0.25">
      <c r="A203" s="13" t="e">
        <f>#REF!&amp;#REF!</f>
        <v>#REF!</v>
      </c>
      <c r="B203" s="132"/>
      <c r="C203" s="63"/>
      <c r="D203" s="64"/>
    </row>
    <row r="204" spans="1:4" ht="15" thickBot="1" x14ac:dyDescent="0.25"/>
    <row r="205" spans="1:4" ht="76.150000000000006" customHeight="1" thickTop="1" x14ac:dyDescent="0.2">
      <c r="B205" s="75" t="s">
        <v>208</v>
      </c>
      <c r="C205" s="6" t="s">
        <v>249</v>
      </c>
      <c r="D205" s="7"/>
    </row>
    <row r="206" spans="1:4" ht="12.75" customHeight="1" x14ac:dyDescent="0.2">
      <c r="A206" s="13" t="e">
        <f>#REF!&amp;#REF!</f>
        <v>#REF!</v>
      </c>
      <c r="B206" s="128">
        <v>1</v>
      </c>
      <c r="C206" s="14" t="s">
        <v>209</v>
      </c>
      <c r="D206" s="15">
        <v>1</v>
      </c>
    </row>
    <row r="207" spans="1:4" ht="15" x14ac:dyDescent="0.2">
      <c r="A207" s="13" t="e">
        <f>#REF!&amp;#REF!</f>
        <v>#REF!</v>
      </c>
      <c r="B207" s="128">
        <v>2</v>
      </c>
      <c r="C207" s="14" t="s">
        <v>210</v>
      </c>
      <c r="D207" s="15">
        <v>0</v>
      </c>
    </row>
    <row r="208" spans="1:4" ht="15.75" thickBot="1" x14ac:dyDescent="0.25">
      <c r="A208" s="13" t="e">
        <f>#REF!&amp;#REF!</f>
        <v>#REF!</v>
      </c>
      <c r="B208" s="132"/>
      <c r="C208" s="63"/>
      <c r="D208" s="64"/>
    </row>
    <row r="209" spans="1:4" ht="15" thickBot="1" x14ac:dyDescent="0.25"/>
    <row r="210" spans="1:4" ht="71.650000000000006" customHeight="1" x14ac:dyDescent="0.2">
      <c r="B210" s="76" t="s">
        <v>64</v>
      </c>
      <c r="C210" s="104" t="s">
        <v>242</v>
      </c>
      <c r="D210" s="105"/>
    </row>
    <row r="211" spans="1:4" ht="15" x14ac:dyDescent="0.2">
      <c r="A211" s="13" t="e">
        <f>#REF!&amp;#REF!</f>
        <v>#REF!</v>
      </c>
      <c r="B211" s="128">
        <v>1</v>
      </c>
      <c r="C211" s="14" t="s">
        <v>26</v>
      </c>
      <c r="D211" s="15">
        <v>4</v>
      </c>
    </row>
    <row r="212" spans="1:4" ht="15" x14ac:dyDescent="0.2">
      <c r="A212" s="13" t="e">
        <f>#REF!&amp;#REF!</f>
        <v>#REF!</v>
      </c>
      <c r="B212" s="128">
        <v>2</v>
      </c>
      <c r="C212" s="14" t="s">
        <v>96</v>
      </c>
      <c r="D212" s="15">
        <v>3</v>
      </c>
    </row>
    <row r="213" spans="1:4" ht="15" x14ac:dyDescent="0.2">
      <c r="A213" s="13" t="e">
        <f>#REF!&amp;#REF!</f>
        <v>#REF!</v>
      </c>
      <c r="B213" s="128">
        <v>3</v>
      </c>
      <c r="C213" s="14" t="s">
        <v>25</v>
      </c>
      <c r="D213" s="15">
        <v>2</v>
      </c>
    </row>
    <row r="214" spans="1:4" ht="15" x14ac:dyDescent="0.2">
      <c r="A214" s="13" t="e">
        <f>#REF!&amp;#REF!</f>
        <v>#REF!</v>
      </c>
      <c r="B214" s="128">
        <v>4</v>
      </c>
      <c r="C214" s="14" t="s">
        <v>18</v>
      </c>
      <c r="D214" s="15">
        <v>1</v>
      </c>
    </row>
    <row r="215" spans="1:4" ht="15" x14ac:dyDescent="0.2">
      <c r="A215" s="13" t="e">
        <f>#REF!&amp;#REF!</f>
        <v>#REF!</v>
      </c>
      <c r="B215" s="128">
        <v>5</v>
      </c>
      <c r="C215" s="14" t="s">
        <v>200</v>
      </c>
      <c r="D215" s="15">
        <v>0</v>
      </c>
    </row>
    <row r="216" spans="1:4" ht="15.75" thickBot="1" x14ac:dyDescent="0.25">
      <c r="A216" s="13" t="e">
        <f>#REF!&amp;#REF!</f>
        <v>#REF!</v>
      </c>
      <c r="B216" s="132"/>
      <c r="C216" s="113"/>
      <c r="D216" s="114"/>
    </row>
    <row r="217" spans="1:4" ht="15" thickBot="1" x14ac:dyDescent="0.25"/>
    <row r="218" spans="1:4" ht="71.650000000000006" customHeight="1" x14ac:dyDescent="0.2">
      <c r="B218" s="76" t="s">
        <v>64</v>
      </c>
      <c r="C218" s="104" t="s">
        <v>249</v>
      </c>
      <c r="D218" s="105"/>
    </row>
    <row r="219" spans="1:4" ht="15" x14ac:dyDescent="0.2">
      <c r="A219" s="13" t="e">
        <f>#REF!&amp;#REF!</f>
        <v>#REF!</v>
      </c>
      <c r="B219" s="128">
        <v>1</v>
      </c>
      <c r="C219" s="14" t="s">
        <v>18</v>
      </c>
      <c r="D219" s="15">
        <v>4</v>
      </c>
    </row>
    <row r="220" spans="1:4" ht="15" x14ac:dyDescent="0.2">
      <c r="A220" s="13" t="e">
        <f>#REF!&amp;#REF!</f>
        <v>#REF!</v>
      </c>
      <c r="B220" s="128">
        <v>2</v>
      </c>
      <c r="C220" s="14" t="s">
        <v>26</v>
      </c>
      <c r="D220" s="15">
        <v>3</v>
      </c>
    </row>
    <row r="221" spans="1:4" ht="15" x14ac:dyDescent="0.2">
      <c r="A221" s="13" t="e">
        <f>#REF!&amp;#REF!</f>
        <v>#REF!</v>
      </c>
      <c r="B221" s="128">
        <v>3</v>
      </c>
      <c r="C221" s="14" t="s">
        <v>200</v>
      </c>
      <c r="D221" s="15">
        <v>2</v>
      </c>
    </row>
    <row r="222" spans="1:4" ht="15" x14ac:dyDescent="0.2">
      <c r="A222" s="13" t="e">
        <f>#REF!&amp;#REF!</f>
        <v>#REF!</v>
      </c>
      <c r="B222" s="128">
        <v>4</v>
      </c>
      <c r="C222" s="14" t="s">
        <v>25</v>
      </c>
      <c r="D222" s="15">
        <v>1</v>
      </c>
    </row>
    <row r="223" spans="1:4" ht="15" x14ac:dyDescent="0.2">
      <c r="A223" s="13" t="e">
        <f>#REF!&amp;#REF!</f>
        <v>#REF!</v>
      </c>
      <c r="B223" s="128">
        <v>5</v>
      </c>
      <c r="C223" s="14" t="s">
        <v>96</v>
      </c>
      <c r="D223" s="15">
        <v>0</v>
      </c>
    </row>
    <row r="224" spans="1:4" ht="15.75" thickBot="1" x14ac:dyDescent="0.25">
      <c r="A224" s="13" t="e">
        <f>#REF!&amp;#REF!</f>
        <v>#REF!</v>
      </c>
      <c r="B224" s="132"/>
      <c r="C224" s="113"/>
      <c r="D224" s="114"/>
    </row>
    <row r="225" spans="1:4" ht="15" thickBot="1" x14ac:dyDescent="0.25"/>
    <row r="226" spans="1:4" ht="76.150000000000006" customHeight="1" thickTop="1" x14ac:dyDescent="0.2">
      <c r="B226" s="75" t="s">
        <v>63</v>
      </c>
      <c r="C226" s="6" t="s">
        <v>84</v>
      </c>
      <c r="D226" s="7"/>
    </row>
    <row r="227" spans="1:4" ht="12.75" customHeight="1" x14ac:dyDescent="0.2">
      <c r="A227" s="13" t="e">
        <f>#REF!&amp;#REF!</f>
        <v>#REF!</v>
      </c>
      <c r="B227" s="128">
        <v>1</v>
      </c>
      <c r="C227" s="14" t="s">
        <v>27</v>
      </c>
      <c r="D227" s="15">
        <v>2</v>
      </c>
    </row>
    <row r="228" spans="1:4" ht="15" x14ac:dyDescent="0.2">
      <c r="A228" s="13" t="e">
        <f>#REF!&amp;#REF!</f>
        <v>#REF!</v>
      </c>
      <c r="B228" s="128">
        <v>2</v>
      </c>
      <c r="C228" s="14" t="s">
        <v>28</v>
      </c>
      <c r="D228" s="15">
        <v>1</v>
      </c>
    </row>
    <row r="229" spans="1:4" ht="15" x14ac:dyDescent="0.2">
      <c r="A229" s="13" t="e">
        <f>#REF!&amp;#REF!</f>
        <v>#REF!</v>
      </c>
      <c r="B229" s="128">
        <v>3</v>
      </c>
      <c r="C229" s="14" t="s">
        <v>181</v>
      </c>
      <c r="D229" s="15">
        <v>0</v>
      </c>
    </row>
    <row r="230" spans="1:4" ht="15.75" thickBot="1" x14ac:dyDescent="0.25">
      <c r="A230" s="13" t="e">
        <f>#REF!&amp;#REF!</f>
        <v>#REF!</v>
      </c>
      <c r="B230" s="132"/>
      <c r="C230" s="63"/>
      <c r="D230" s="64"/>
    </row>
    <row r="231" spans="1:4" ht="15" thickBot="1" x14ac:dyDescent="0.25"/>
    <row r="232" spans="1:4" ht="66" customHeight="1" thickTop="1" x14ac:dyDescent="0.2">
      <c r="B232" s="75" t="s">
        <v>63</v>
      </c>
      <c r="C232" s="6" t="s">
        <v>85</v>
      </c>
      <c r="D232" s="7"/>
    </row>
    <row r="233" spans="1:4" ht="12.75" customHeight="1" x14ac:dyDescent="0.2">
      <c r="A233" s="13" t="e">
        <f>#REF!&amp;#REF!</f>
        <v>#REF!</v>
      </c>
      <c r="B233" s="128">
        <v>1</v>
      </c>
      <c r="C233" s="14" t="s">
        <v>27</v>
      </c>
      <c r="D233" s="15">
        <v>2</v>
      </c>
    </row>
    <row r="234" spans="1:4" ht="15" x14ac:dyDescent="0.2">
      <c r="A234" s="13" t="e">
        <f>#REF!&amp;#REF!</f>
        <v>#REF!</v>
      </c>
      <c r="B234" s="128">
        <v>2</v>
      </c>
      <c r="C234" s="14" t="s">
        <v>28</v>
      </c>
      <c r="D234" s="15">
        <v>1</v>
      </c>
    </row>
    <row r="235" spans="1:4" ht="15" x14ac:dyDescent="0.2">
      <c r="A235" s="13" t="e">
        <f>#REF!&amp;#REF!</f>
        <v>#REF!</v>
      </c>
      <c r="B235" s="128">
        <v>3</v>
      </c>
      <c r="C235" s="14" t="s">
        <v>181</v>
      </c>
      <c r="D235" s="15">
        <v>0</v>
      </c>
    </row>
    <row r="236" spans="1:4" ht="15.75" thickBot="1" x14ac:dyDescent="0.25">
      <c r="A236" s="13" t="e">
        <f>#REF!&amp;#REF!</f>
        <v>#REF!</v>
      </c>
      <c r="B236" s="132"/>
      <c r="C236" s="63"/>
      <c r="D236" s="64"/>
    </row>
    <row r="237" spans="1:4" ht="15" thickBot="1" x14ac:dyDescent="0.25"/>
    <row r="238" spans="1:4" ht="71.650000000000006" customHeight="1" x14ac:dyDescent="0.2">
      <c r="B238" s="76" t="s">
        <v>218</v>
      </c>
      <c r="C238" s="104" t="s">
        <v>242</v>
      </c>
      <c r="D238" s="105"/>
    </row>
    <row r="239" spans="1:4" ht="15" x14ac:dyDescent="0.2">
      <c r="A239" s="13" t="e">
        <f>#REF!&amp;#REF!</f>
        <v>#REF!</v>
      </c>
      <c r="B239" s="128">
        <v>1</v>
      </c>
      <c r="C239" s="14" t="s">
        <v>215</v>
      </c>
      <c r="D239" s="15">
        <v>5</v>
      </c>
    </row>
    <row r="240" spans="1:4" ht="15" x14ac:dyDescent="0.2">
      <c r="A240" s="13" t="e">
        <f>#REF!&amp;#REF!</f>
        <v>#REF!</v>
      </c>
      <c r="B240" s="128">
        <v>2</v>
      </c>
      <c r="C240" s="14" t="s">
        <v>217</v>
      </c>
      <c r="D240" s="15">
        <v>4</v>
      </c>
    </row>
    <row r="241" spans="1:4" ht="15" x14ac:dyDescent="0.2">
      <c r="A241" s="13" t="e">
        <f>#REF!&amp;#REF!</f>
        <v>#REF!</v>
      </c>
      <c r="B241" s="128">
        <v>3</v>
      </c>
      <c r="C241" s="14" t="s">
        <v>216</v>
      </c>
      <c r="D241" s="15">
        <v>2</v>
      </c>
    </row>
    <row r="242" spans="1:4" ht="15" x14ac:dyDescent="0.2">
      <c r="A242" s="13" t="e">
        <f>#REF!&amp;#REF!</f>
        <v>#REF!</v>
      </c>
      <c r="B242" s="128">
        <v>4</v>
      </c>
      <c r="C242" s="14" t="s">
        <v>213</v>
      </c>
      <c r="D242" s="15">
        <v>2</v>
      </c>
    </row>
    <row r="243" spans="1:4" ht="15" x14ac:dyDescent="0.2">
      <c r="A243" s="13" t="e">
        <f>#REF!&amp;#REF!</f>
        <v>#REF!</v>
      </c>
      <c r="B243" s="128">
        <v>5</v>
      </c>
      <c r="C243" s="14" t="s">
        <v>268</v>
      </c>
      <c r="D243" s="15">
        <v>1</v>
      </c>
    </row>
    <row r="244" spans="1:4" ht="15" x14ac:dyDescent="0.2">
      <c r="A244" s="13" t="e">
        <f>#REF!&amp;#REF!</f>
        <v>#REF!</v>
      </c>
      <c r="B244" s="128">
        <v>6</v>
      </c>
      <c r="C244" s="14" t="s">
        <v>214</v>
      </c>
      <c r="D244" s="15">
        <v>1</v>
      </c>
    </row>
    <row r="245" spans="1:4" ht="15.75" thickBot="1" x14ac:dyDescent="0.25">
      <c r="A245" s="13" t="e">
        <f>#REF!&amp;#REF!</f>
        <v>#REF!</v>
      </c>
      <c r="B245" s="132"/>
      <c r="C245" s="113"/>
      <c r="D245" s="114"/>
    </row>
    <row r="246" spans="1:4" ht="15" thickBot="1" x14ac:dyDescent="0.25"/>
    <row r="247" spans="1:4" ht="71.650000000000006" customHeight="1" x14ac:dyDescent="0.2">
      <c r="B247" s="76" t="s">
        <v>218</v>
      </c>
      <c r="C247" s="104" t="s">
        <v>249</v>
      </c>
      <c r="D247" s="105"/>
    </row>
    <row r="248" spans="1:4" ht="15" x14ac:dyDescent="0.2">
      <c r="A248" s="13" t="e">
        <f>#REF!&amp;#REF!</f>
        <v>#REF!</v>
      </c>
      <c r="B248" s="128">
        <v>1</v>
      </c>
      <c r="C248" s="14" t="s">
        <v>215</v>
      </c>
      <c r="D248" s="15">
        <v>4</v>
      </c>
    </row>
    <row r="249" spans="1:4" ht="15" x14ac:dyDescent="0.2">
      <c r="A249" s="13" t="e">
        <f>#REF!&amp;#REF!</f>
        <v>#REF!</v>
      </c>
      <c r="B249" s="128">
        <v>2</v>
      </c>
      <c r="C249" s="14" t="s">
        <v>217</v>
      </c>
      <c r="D249" s="15">
        <v>4</v>
      </c>
    </row>
    <row r="250" spans="1:4" ht="15" x14ac:dyDescent="0.2">
      <c r="A250" s="13" t="e">
        <f>#REF!&amp;#REF!</f>
        <v>#REF!</v>
      </c>
      <c r="B250" s="128">
        <v>3</v>
      </c>
      <c r="C250" s="14" t="s">
        <v>214</v>
      </c>
      <c r="D250" s="15">
        <v>3</v>
      </c>
    </row>
    <row r="251" spans="1:4" ht="15" x14ac:dyDescent="0.2">
      <c r="A251" s="13" t="e">
        <f>#REF!&amp;#REF!</f>
        <v>#REF!</v>
      </c>
      <c r="B251" s="128">
        <v>4</v>
      </c>
      <c r="C251" s="14" t="s">
        <v>268</v>
      </c>
      <c r="D251" s="15">
        <v>2</v>
      </c>
    </row>
    <row r="252" spans="1:4" ht="15" x14ac:dyDescent="0.2">
      <c r="A252" s="13" t="e">
        <f>#REF!&amp;#REF!</f>
        <v>#REF!</v>
      </c>
      <c r="B252" s="128">
        <v>5</v>
      </c>
      <c r="C252" s="14" t="s">
        <v>216</v>
      </c>
      <c r="D252" s="15">
        <v>1</v>
      </c>
    </row>
    <row r="253" spans="1:4" ht="15" x14ac:dyDescent="0.2">
      <c r="A253" s="13" t="e">
        <f>#REF!&amp;#REF!</f>
        <v>#REF!</v>
      </c>
      <c r="B253" s="128">
        <v>6</v>
      </c>
      <c r="C253" s="14" t="s">
        <v>213</v>
      </c>
      <c r="D253" s="15">
        <v>1</v>
      </c>
    </row>
    <row r="254" spans="1:4" ht="15.75" thickBot="1" x14ac:dyDescent="0.25">
      <c r="A254" s="13" t="e">
        <f>#REF!&amp;#REF!</f>
        <v>#REF!</v>
      </c>
      <c r="B254" s="132"/>
      <c r="C254" s="113"/>
      <c r="D254" s="114"/>
    </row>
    <row r="255" spans="1:4" ht="15" thickBot="1" x14ac:dyDescent="0.25"/>
    <row r="256" spans="1:4" ht="67.150000000000006" customHeight="1" thickTop="1" x14ac:dyDescent="0.2">
      <c r="B256" s="75" t="s">
        <v>68</v>
      </c>
      <c r="C256" s="6" t="s">
        <v>242</v>
      </c>
      <c r="D256" s="7"/>
    </row>
    <row r="257" spans="1:4" ht="12.75" customHeight="1" x14ac:dyDescent="0.2">
      <c r="A257" s="13" t="e">
        <f>#REF!&amp;#REF!</f>
        <v>#REF!</v>
      </c>
      <c r="B257" s="128">
        <v>1</v>
      </c>
      <c r="C257" s="14" t="s">
        <v>182</v>
      </c>
      <c r="D257" s="15">
        <v>2</v>
      </c>
    </row>
    <row r="258" spans="1:4" ht="15" x14ac:dyDescent="0.2">
      <c r="A258" s="13" t="e">
        <f>#REF!&amp;#REF!</f>
        <v>#REF!</v>
      </c>
      <c r="B258" s="128">
        <v>2</v>
      </c>
      <c r="C258" s="14" t="s">
        <v>183</v>
      </c>
      <c r="D258" s="15">
        <v>1</v>
      </c>
    </row>
    <row r="259" spans="1:4" ht="15" x14ac:dyDescent="0.2">
      <c r="A259" s="13" t="e">
        <f>#REF!&amp;#REF!</f>
        <v>#REF!</v>
      </c>
      <c r="B259" s="128">
        <v>3</v>
      </c>
      <c r="C259" s="14" t="s">
        <v>190</v>
      </c>
      <c r="D259" s="15">
        <v>0</v>
      </c>
    </row>
    <row r="260" spans="1:4" ht="15.75" thickBot="1" x14ac:dyDescent="0.25">
      <c r="A260" s="13" t="e">
        <f>#REF!&amp;#REF!</f>
        <v>#REF!</v>
      </c>
      <c r="B260" s="132"/>
      <c r="C260" s="63"/>
      <c r="D260" s="64"/>
    </row>
    <row r="261" spans="1:4" ht="15" thickBot="1" x14ac:dyDescent="0.25"/>
    <row r="262" spans="1:4" ht="66.599999999999994" customHeight="1" thickTop="1" x14ac:dyDescent="0.2">
      <c r="B262" s="76" t="s">
        <v>68</v>
      </c>
      <c r="C262" s="6" t="s">
        <v>85</v>
      </c>
      <c r="D262" s="7"/>
    </row>
    <row r="263" spans="1:4" ht="12.75" customHeight="1" x14ac:dyDescent="0.2">
      <c r="A263" s="13" t="e">
        <f>#REF!&amp;#REF!</f>
        <v>#REF!</v>
      </c>
      <c r="B263" s="128">
        <v>1</v>
      </c>
      <c r="C263" s="14" t="s">
        <v>183</v>
      </c>
      <c r="D263" s="15">
        <v>2</v>
      </c>
    </row>
    <row r="264" spans="1:4" ht="15" x14ac:dyDescent="0.2">
      <c r="A264" s="13" t="e">
        <f>#REF!&amp;#REF!</f>
        <v>#REF!</v>
      </c>
      <c r="B264" s="128">
        <v>2</v>
      </c>
      <c r="C264" s="14" t="s">
        <v>190</v>
      </c>
      <c r="D264" s="15">
        <v>1</v>
      </c>
    </row>
    <row r="265" spans="1:4" ht="15" x14ac:dyDescent="0.2">
      <c r="A265" s="13" t="e">
        <f>#REF!&amp;#REF!</f>
        <v>#REF!</v>
      </c>
      <c r="B265" s="128">
        <v>3</v>
      </c>
      <c r="C265" s="14" t="s">
        <v>182</v>
      </c>
      <c r="D265" s="15">
        <v>0</v>
      </c>
    </row>
    <row r="266" spans="1:4" ht="15.75" thickBot="1" x14ac:dyDescent="0.25">
      <c r="A266" s="13" t="e">
        <f>#REF!&amp;#REF!</f>
        <v>#REF!</v>
      </c>
      <c r="B266" s="132"/>
      <c r="C266" s="63"/>
      <c r="D266" s="64"/>
    </row>
    <row r="267" spans="1:4" ht="15" thickBot="1" x14ac:dyDescent="0.25"/>
    <row r="268" spans="1:4" ht="57" customHeight="1" thickTop="1" x14ac:dyDescent="0.2">
      <c r="B268" s="76" t="s">
        <v>72</v>
      </c>
      <c r="C268" s="6" t="s">
        <v>84</v>
      </c>
      <c r="D268" s="7"/>
    </row>
    <row r="269" spans="1:4" ht="12.75" customHeight="1" x14ac:dyDescent="0.2">
      <c r="A269" s="13" t="e">
        <f>#REF!&amp;#REF!</f>
        <v>#REF!</v>
      </c>
      <c r="B269" s="128">
        <v>1</v>
      </c>
      <c r="C269" s="14" t="s">
        <v>184</v>
      </c>
      <c r="D269" s="15">
        <v>2</v>
      </c>
    </row>
    <row r="270" spans="1:4" ht="15" x14ac:dyDescent="0.2">
      <c r="A270" s="13" t="e">
        <f>#REF!&amp;#REF!</f>
        <v>#REF!</v>
      </c>
      <c r="B270" s="128">
        <v>2</v>
      </c>
      <c r="C270" s="14" t="s">
        <v>35</v>
      </c>
      <c r="D270" s="15">
        <v>1</v>
      </c>
    </row>
    <row r="271" spans="1:4" ht="15" x14ac:dyDescent="0.2">
      <c r="A271" s="13" t="e">
        <f>#REF!&amp;#REF!</f>
        <v>#REF!</v>
      </c>
      <c r="B271" s="128">
        <v>3</v>
      </c>
      <c r="C271" s="14" t="s">
        <v>34</v>
      </c>
      <c r="D271" s="15">
        <v>0</v>
      </c>
    </row>
    <row r="272" spans="1:4" ht="15.75" thickBot="1" x14ac:dyDescent="0.25">
      <c r="A272" s="13" t="e">
        <f>#REF!&amp;#REF!</f>
        <v>#REF!</v>
      </c>
      <c r="B272" s="132"/>
      <c r="C272" s="63"/>
      <c r="D272" s="64"/>
    </row>
    <row r="273" spans="1:4" ht="7.9" customHeight="1" thickBot="1" x14ac:dyDescent="0.25"/>
    <row r="274" spans="1:4" ht="57" customHeight="1" thickTop="1" x14ac:dyDescent="0.2">
      <c r="B274" s="76" t="s">
        <v>254</v>
      </c>
      <c r="C274" s="6" t="s">
        <v>85</v>
      </c>
      <c r="D274" s="7"/>
    </row>
    <row r="275" spans="1:4" ht="12.75" customHeight="1" x14ac:dyDescent="0.2">
      <c r="A275" s="13" t="e">
        <f>#REF!&amp;#REF!</f>
        <v>#REF!</v>
      </c>
      <c r="B275" s="128">
        <v>1</v>
      </c>
      <c r="C275" s="14" t="s">
        <v>184</v>
      </c>
      <c r="D275" s="15">
        <v>2</v>
      </c>
    </row>
    <row r="276" spans="1:4" ht="15" x14ac:dyDescent="0.2">
      <c r="A276" s="13" t="e">
        <f>#REF!&amp;#REF!</f>
        <v>#REF!</v>
      </c>
      <c r="B276" s="128">
        <v>2</v>
      </c>
      <c r="C276" s="14" t="s">
        <v>35</v>
      </c>
      <c r="D276" s="15">
        <v>1</v>
      </c>
    </row>
    <row r="277" spans="1:4" ht="15" x14ac:dyDescent="0.2">
      <c r="A277" s="13" t="e">
        <f>#REF!&amp;#REF!</f>
        <v>#REF!</v>
      </c>
      <c r="B277" s="128">
        <v>3</v>
      </c>
      <c r="C277" s="14" t="s">
        <v>34</v>
      </c>
      <c r="D277" s="15">
        <v>0</v>
      </c>
    </row>
    <row r="278" spans="1:4" ht="15.75" thickBot="1" x14ac:dyDescent="0.25">
      <c r="A278" s="13" t="e">
        <f>#REF!&amp;#REF!</f>
        <v>#REF!</v>
      </c>
      <c r="B278" s="132"/>
      <c r="C278" s="63"/>
      <c r="D278" s="64"/>
    </row>
    <row r="279" spans="1:4" ht="15" thickBot="1" x14ac:dyDescent="0.25"/>
    <row r="280" spans="1:4" ht="57" customHeight="1" thickTop="1" x14ac:dyDescent="0.2">
      <c r="B280" s="76" t="s">
        <v>185</v>
      </c>
      <c r="C280" s="6" t="s">
        <v>84</v>
      </c>
      <c r="D280" s="7"/>
    </row>
    <row r="281" spans="1:4" ht="12.75" customHeight="1" x14ac:dyDescent="0.2">
      <c r="A281" s="13" t="e">
        <f>#REF!&amp;#REF!</f>
        <v>#REF!</v>
      </c>
      <c r="B281" s="128">
        <v>1</v>
      </c>
      <c r="C281" s="14" t="s">
        <v>189</v>
      </c>
      <c r="D281" s="15">
        <v>2</v>
      </c>
    </row>
    <row r="282" spans="1:4" ht="15" x14ac:dyDescent="0.2">
      <c r="A282" s="13" t="e">
        <f>#REF!&amp;#REF!</f>
        <v>#REF!</v>
      </c>
      <c r="B282" s="128">
        <v>2</v>
      </c>
      <c r="C282" s="14" t="s">
        <v>187</v>
      </c>
      <c r="D282" s="15">
        <v>1</v>
      </c>
    </row>
    <row r="283" spans="1:4" ht="15" x14ac:dyDescent="0.2">
      <c r="A283" s="13" t="e">
        <f>#REF!&amp;#REF!</f>
        <v>#REF!</v>
      </c>
      <c r="B283" s="128">
        <v>3</v>
      </c>
      <c r="C283" s="14" t="s">
        <v>186</v>
      </c>
      <c r="D283" s="15">
        <v>0</v>
      </c>
    </row>
    <row r="284" spans="1:4" ht="15.75" thickBot="1" x14ac:dyDescent="0.25">
      <c r="A284" s="13" t="e">
        <f>#REF!&amp;#REF!</f>
        <v>#REF!</v>
      </c>
      <c r="B284" s="132"/>
      <c r="C284" s="63"/>
      <c r="D284" s="64"/>
    </row>
    <row r="285" spans="1:4" ht="7.9" customHeight="1" thickBot="1" x14ac:dyDescent="0.25"/>
    <row r="286" spans="1:4" ht="57" customHeight="1" thickTop="1" x14ac:dyDescent="0.2">
      <c r="B286" s="76" t="s">
        <v>185</v>
      </c>
      <c r="C286" s="6" t="s">
        <v>85</v>
      </c>
      <c r="D286" s="7"/>
    </row>
    <row r="287" spans="1:4" ht="12.75" customHeight="1" x14ac:dyDescent="0.2">
      <c r="A287" s="13" t="e">
        <f>#REF!&amp;#REF!</f>
        <v>#REF!</v>
      </c>
      <c r="B287" s="128">
        <v>1</v>
      </c>
      <c r="C287" s="14" t="s">
        <v>189</v>
      </c>
      <c r="D287" s="15">
        <v>2</v>
      </c>
    </row>
    <row r="288" spans="1:4" ht="15" x14ac:dyDescent="0.2">
      <c r="A288" s="13" t="e">
        <f>#REF!&amp;#REF!</f>
        <v>#REF!</v>
      </c>
      <c r="B288" s="128">
        <v>2</v>
      </c>
      <c r="C288" s="14" t="s">
        <v>187</v>
      </c>
      <c r="D288" s="15">
        <v>1</v>
      </c>
    </row>
    <row r="289" spans="1:4" ht="15" x14ac:dyDescent="0.2">
      <c r="A289" s="13" t="e">
        <f>#REF!&amp;#REF!</f>
        <v>#REF!</v>
      </c>
      <c r="B289" s="128">
        <v>3</v>
      </c>
      <c r="C289" s="14" t="s">
        <v>186</v>
      </c>
      <c r="D289" s="15">
        <v>0</v>
      </c>
    </row>
    <row r="290" spans="1:4" ht="15.75" thickBot="1" x14ac:dyDescent="0.25">
      <c r="A290" s="13" t="e">
        <f>#REF!&amp;#REF!</f>
        <v>#REF!</v>
      </c>
      <c r="B290" s="132"/>
      <c r="C290" s="63"/>
      <c r="D290" s="64"/>
    </row>
    <row r="291" spans="1:4" ht="7.9" customHeight="1" thickBot="1" x14ac:dyDescent="0.25"/>
    <row r="292" spans="1:4" ht="71.650000000000006" customHeight="1" x14ac:dyDescent="0.2">
      <c r="B292" s="76" t="s">
        <v>54</v>
      </c>
      <c r="C292" s="104" t="s">
        <v>84</v>
      </c>
      <c r="D292" s="105"/>
    </row>
    <row r="293" spans="1:4" ht="15" x14ac:dyDescent="0.2">
      <c r="A293" s="13" t="e">
        <f>#REF!&amp;#REF!</f>
        <v>#REF!</v>
      </c>
      <c r="B293" s="128">
        <v>1</v>
      </c>
      <c r="C293" s="14" t="s">
        <v>11</v>
      </c>
      <c r="D293" s="15">
        <v>3</v>
      </c>
    </row>
    <row r="294" spans="1:4" ht="15" x14ac:dyDescent="0.2">
      <c r="A294" s="13" t="e">
        <f>#REF!&amp;#REF!</f>
        <v>#REF!</v>
      </c>
      <c r="B294" s="128">
        <v>2</v>
      </c>
      <c r="C294" s="14" t="s">
        <v>229</v>
      </c>
      <c r="D294" s="15">
        <v>3</v>
      </c>
    </row>
    <row r="295" spans="1:4" ht="15" x14ac:dyDescent="0.2">
      <c r="A295" s="13" t="e">
        <f>#REF!&amp;#REF!</f>
        <v>#REF!</v>
      </c>
      <c r="B295" s="128">
        <v>3</v>
      </c>
      <c r="C295" s="14" t="s">
        <v>90</v>
      </c>
      <c r="D295" s="15">
        <v>2</v>
      </c>
    </row>
    <row r="296" spans="1:4" ht="15" x14ac:dyDescent="0.2">
      <c r="A296" s="13" t="e">
        <f>#REF!&amp;#REF!</f>
        <v>#REF!</v>
      </c>
      <c r="B296" s="128">
        <v>4</v>
      </c>
      <c r="C296" s="14" t="s">
        <v>41</v>
      </c>
      <c r="D296" s="15">
        <v>1</v>
      </c>
    </row>
    <row r="297" spans="1:4" ht="15" x14ac:dyDescent="0.2">
      <c r="A297" s="13" t="e">
        <f>#REF!&amp;#REF!</f>
        <v>#REF!</v>
      </c>
      <c r="B297" s="128">
        <v>5</v>
      </c>
      <c r="C297" s="14" t="s">
        <v>188</v>
      </c>
      <c r="D297" s="15">
        <v>1</v>
      </c>
    </row>
    <row r="298" spans="1:4" ht="15.75" thickBot="1" x14ac:dyDescent="0.25">
      <c r="A298" s="13" t="e">
        <f>#REF!&amp;#REF!</f>
        <v>#REF!</v>
      </c>
      <c r="B298" s="132"/>
      <c r="C298" s="113"/>
      <c r="D298" s="114"/>
    </row>
    <row r="299" spans="1:4" ht="15" thickBot="1" x14ac:dyDescent="0.25"/>
    <row r="300" spans="1:4" ht="57" customHeight="1" thickTop="1" x14ac:dyDescent="0.2">
      <c r="B300" s="76" t="s">
        <v>54</v>
      </c>
      <c r="C300" s="6" t="s">
        <v>85</v>
      </c>
      <c r="D300" s="7"/>
    </row>
    <row r="301" spans="1:4" ht="12.75" customHeight="1" x14ac:dyDescent="0.2">
      <c r="A301" s="13" t="e">
        <f>#REF!&amp;#REF!</f>
        <v>#REF!</v>
      </c>
      <c r="B301" s="128">
        <v>1</v>
      </c>
      <c r="C301" s="14" t="s">
        <v>11</v>
      </c>
      <c r="D301" s="15">
        <v>2</v>
      </c>
    </row>
    <row r="302" spans="1:4" ht="15" x14ac:dyDescent="0.2">
      <c r="A302" s="13" t="e">
        <f>#REF!&amp;#REF!</f>
        <v>#REF!</v>
      </c>
      <c r="B302" s="128">
        <v>2</v>
      </c>
      <c r="C302" s="14" t="s">
        <v>90</v>
      </c>
      <c r="D302" s="15">
        <v>2</v>
      </c>
    </row>
    <row r="303" spans="1:4" ht="15" x14ac:dyDescent="0.2">
      <c r="A303" s="13" t="e">
        <f>#REF!&amp;#REF!</f>
        <v>#REF!</v>
      </c>
      <c r="B303" s="128">
        <v>3</v>
      </c>
      <c r="C303" s="14" t="s">
        <v>36</v>
      </c>
      <c r="D303" s="15">
        <v>2</v>
      </c>
    </row>
    <row r="304" spans="1:4" ht="15" x14ac:dyDescent="0.2">
      <c r="A304" s="13" t="e">
        <f>#REF!&amp;#REF!</f>
        <v>#REF!</v>
      </c>
      <c r="B304" s="128">
        <v>4</v>
      </c>
      <c r="C304" s="14" t="s">
        <v>41</v>
      </c>
      <c r="D304" s="15">
        <v>0</v>
      </c>
    </row>
    <row r="305" spans="1:4" ht="15" x14ac:dyDescent="0.2">
      <c r="A305" s="13" t="e">
        <f>#REF!&amp;#REF!</f>
        <v>#REF!</v>
      </c>
      <c r="B305" s="128"/>
      <c r="C305" s="13"/>
      <c r="D305" s="15"/>
    </row>
    <row r="306" spans="1:4" ht="15.75" thickBot="1" x14ac:dyDescent="0.25">
      <c r="A306" s="13" t="e">
        <f>#REF!&amp;#REF!</f>
        <v>#REF!</v>
      </c>
      <c r="B306" s="132"/>
      <c r="C306" s="63"/>
      <c r="D306" s="64"/>
    </row>
    <row r="307" spans="1:4" ht="7.9" customHeight="1" thickBot="1" x14ac:dyDescent="0.25"/>
    <row r="308" spans="1:4" ht="57" customHeight="1" thickTop="1" x14ac:dyDescent="0.2">
      <c r="B308" s="76" t="s">
        <v>70</v>
      </c>
      <c r="C308" s="6" t="s">
        <v>84</v>
      </c>
      <c r="D308" s="7"/>
    </row>
    <row r="309" spans="1:4" ht="12.75" customHeight="1" x14ac:dyDescent="0.2">
      <c r="A309" s="13" t="e">
        <f>#REF!&amp;#REF!</f>
        <v>#REF!</v>
      </c>
      <c r="B309" s="128">
        <v>1</v>
      </c>
      <c r="C309" s="14" t="s">
        <v>32</v>
      </c>
      <c r="D309" s="15">
        <v>1</v>
      </c>
    </row>
    <row r="310" spans="1:4" ht="15" x14ac:dyDescent="0.2">
      <c r="A310" s="13" t="e">
        <f>#REF!&amp;#REF!</f>
        <v>#REF!</v>
      </c>
      <c r="B310" s="128">
        <v>2</v>
      </c>
      <c r="C310" s="14" t="s">
        <v>197</v>
      </c>
      <c r="D310" s="15">
        <v>0</v>
      </c>
    </row>
    <row r="311" spans="1:4" ht="15.75" thickBot="1" x14ac:dyDescent="0.25">
      <c r="A311" s="13" t="e">
        <f>#REF!&amp;#REF!</f>
        <v>#REF!</v>
      </c>
      <c r="B311" s="132"/>
      <c r="C311" s="63"/>
      <c r="D311" s="64"/>
    </row>
    <row r="312" spans="1:4" ht="15" thickBot="1" x14ac:dyDescent="0.25"/>
    <row r="313" spans="1:4" ht="57" customHeight="1" thickTop="1" x14ac:dyDescent="0.2">
      <c r="B313" s="76" t="s">
        <v>70</v>
      </c>
      <c r="C313" s="6" t="s">
        <v>85</v>
      </c>
      <c r="D313" s="7"/>
    </row>
    <row r="314" spans="1:4" ht="12.75" customHeight="1" x14ac:dyDescent="0.2">
      <c r="A314" s="13" t="e">
        <f>#REF!&amp;#REF!</f>
        <v>#REF!</v>
      </c>
      <c r="B314" s="128">
        <v>1</v>
      </c>
      <c r="C314" s="14" t="s">
        <v>32</v>
      </c>
      <c r="D314" s="15">
        <v>1</v>
      </c>
    </row>
    <row r="315" spans="1:4" ht="15" x14ac:dyDescent="0.2">
      <c r="A315" s="13" t="e">
        <f>#REF!&amp;#REF!</f>
        <v>#REF!</v>
      </c>
      <c r="B315" s="128">
        <v>2</v>
      </c>
      <c r="C315" s="14" t="s">
        <v>197</v>
      </c>
      <c r="D315" s="15">
        <v>0</v>
      </c>
    </row>
    <row r="316" spans="1:4" ht="15.75" thickBot="1" x14ac:dyDescent="0.25">
      <c r="A316" s="13" t="e">
        <f>#REF!&amp;#REF!</f>
        <v>#REF!</v>
      </c>
      <c r="B316" s="132"/>
      <c r="C316" s="63"/>
      <c r="D316" s="64"/>
    </row>
    <row r="317" spans="1:4" ht="15" thickBot="1" x14ac:dyDescent="0.25"/>
    <row r="318" spans="1:4" ht="57" customHeight="1" thickTop="1" x14ac:dyDescent="0.2">
      <c r="B318" s="76" t="s">
        <v>73</v>
      </c>
      <c r="C318" s="6" t="s">
        <v>84</v>
      </c>
      <c r="D318" s="7"/>
    </row>
    <row r="319" spans="1:4" ht="12.75" customHeight="1" x14ac:dyDescent="0.2">
      <c r="A319" s="13" t="e">
        <f>#REF!&amp;#REF!</f>
        <v>#REF!</v>
      </c>
      <c r="B319" s="128">
        <v>1</v>
      </c>
      <c r="C319" s="14" t="s">
        <v>198</v>
      </c>
      <c r="D319" s="15">
        <v>3</v>
      </c>
    </row>
    <row r="320" spans="1:4" ht="15" x14ac:dyDescent="0.2">
      <c r="A320" s="13" t="e">
        <f>#REF!&amp;#REF!</f>
        <v>#REF!</v>
      </c>
      <c r="B320" s="128">
        <v>2</v>
      </c>
      <c r="C320" s="14" t="s">
        <v>199</v>
      </c>
      <c r="D320" s="15">
        <v>2</v>
      </c>
    </row>
    <row r="321" spans="1:4" ht="15" x14ac:dyDescent="0.2">
      <c r="A321" s="13" t="e">
        <f>#REF!&amp;#REF!</f>
        <v>#REF!</v>
      </c>
      <c r="B321" s="128">
        <v>3</v>
      </c>
      <c r="C321" s="14" t="s">
        <v>31</v>
      </c>
      <c r="D321" s="15">
        <v>1</v>
      </c>
    </row>
    <row r="322" spans="1:4" ht="15" x14ac:dyDescent="0.2">
      <c r="A322" s="13" t="e">
        <f>#REF!&amp;#REF!</f>
        <v>#REF!</v>
      </c>
      <c r="B322" s="128">
        <v>4</v>
      </c>
      <c r="C322" s="14" t="s">
        <v>230</v>
      </c>
      <c r="D322" s="15">
        <v>0</v>
      </c>
    </row>
    <row r="323" spans="1:4" ht="15.75" thickBot="1" x14ac:dyDescent="0.25">
      <c r="A323" s="13" t="e">
        <f>#REF!&amp;#REF!</f>
        <v>#REF!</v>
      </c>
      <c r="B323" s="132"/>
      <c r="C323" s="63"/>
      <c r="D323" s="64"/>
    </row>
    <row r="324" spans="1:4" ht="15" thickBot="1" x14ac:dyDescent="0.25"/>
    <row r="325" spans="1:4" ht="57" customHeight="1" thickTop="1" x14ac:dyDescent="0.2">
      <c r="B325" s="76" t="s">
        <v>73</v>
      </c>
      <c r="C325" s="6" t="s">
        <v>85</v>
      </c>
      <c r="D325" s="7"/>
    </row>
    <row r="326" spans="1:4" ht="12.75" customHeight="1" x14ac:dyDescent="0.2">
      <c r="A326" s="13" t="e">
        <f>#REF!&amp;#REF!</f>
        <v>#REF!</v>
      </c>
      <c r="B326" s="128">
        <v>1</v>
      </c>
      <c r="C326" s="14" t="s">
        <v>31</v>
      </c>
      <c r="D326" s="15">
        <v>2</v>
      </c>
    </row>
    <row r="327" spans="1:4" ht="15" x14ac:dyDescent="0.2">
      <c r="A327" s="13" t="e">
        <f>#REF!&amp;#REF!</f>
        <v>#REF!</v>
      </c>
      <c r="B327" s="128">
        <v>2</v>
      </c>
      <c r="C327" s="14" t="s">
        <v>199</v>
      </c>
      <c r="D327" s="15">
        <v>1</v>
      </c>
    </row>
    <row r="328" spans="1:4" ht="15" x14ac:dyDescent="0.2">
      <c r="A328" s="13" t="e">
        <f>#REF!&amp;#REF!</f>
        <v>#REF!</v>
      </c>
      <c r="B328" s="128">
        <v>3</v>
      </c>
      <c r="C328" s="14" t="s">
        <v>230</v>
      </c>
      <c r="D328" s="15">
        <v>0</v>
      </c>
    </row>
    <row r="329" spans="1:4" ht="15.75" thickBot="1" x14ac:dyDescent="0.25">
      <c r="A329" s="13" t="e">
        <f>#REF!&amp;#REF!</f>
        <v>#REF!</v>
      </c>
      <c r="B329" s="132"/>
      <c r="C329" s="63"/>
      <c r="D329" s="64"/>
    </row>
    <row r="330" spans="1:4" ht="15" thickBot="1" x14ac:dyDescent="0.25"/>
    <row r="331" spans="1:4" ht="71.650000000000006" customHeight="1" x14ac:dyDescent="0.2">
      <c r="B331" s="76" t="s">
        <v>58</v>
      </c>
      <c r="C331" s="104" t="s">
        <v>84</v>
      </c>
      <c r="D331" s="105"/>
    </row>
    <row r="332" spans="1:4" ht="15" x14ac:dyDescent="0.2">
      <c r="A332" s="13" t="e">
        <f>#REF!&amp;#REF!</f>
        <v>#REF!</v>
      </c>
      <c r="B332" s="128">
        <v>1</v>
      </c>
      <c r="C332" s="14" t="s">
        <v>224</v>
      </c>
      <c r="D332" s="15">
        <v>4</v>
      </c>
    </row>
    <row r="333" spans="1:4" ht="15" x14ac:dyDescent="0.2">
      <c r="A333" s="13" t="e">
        <f>#REF!&amp;#REF!</f>
        <v>#REF!</v>
      </c>
      <c r="B333" s="128">
        <v>2</v>
      </c>
      <c r="C333" s="14" t="s">
        <v>37</v>
      </c>
      <c r="D333" s="15">
        <v>3</v>
      </c>
    </row>
    <row r="334" spans="1:4" ht="15" x14ac:dyDescent="0.2">
      <c r="A334" s="13" t="e">
        <f>#REF!&amp;#REF!</f>
        <v>#REF!</v>
      </c>
      <c r="B334" s="128">
        <v>3</v>
      </c>
      <c r="C334" s="14" t="s">
        <v>201</v>
      </c>
      <c r="D334" s="15">
        <v>2</v>
      </c>
    </row>
    <row r="335" spans="1:4" ht="15" x14ac:dyDescent="0.2">
      <c r="A335" s="13" t="e">
        <f>#REF!&amp;#REF!</f>
        <v>#REF!</v>
      </c>
      <c r="B335" s="128">
        <v>4</v>
      </c>
      <c r="C335" s="14" t="s">
        <v>203</v>
      </c>
      <c r="D335" s="15">
        <v>1</v>
      </c>
    </row>
    <row r="336" spans="1:4" ht="15" x14ac:dyDescent="0.2">
      <c r="A336" s="13" t="e">
        <f>#REF!&amp;#REF!</f>
        <v>#REF!</v>
      </c>
      <c r="B336" s="128">
        <v>5</v>
      </c>
      <c r="C336" s="14" t="s">
        <v>202</v>
      </c>
      <c r="D336" s="15">
        <v>0</v>
      </c>
    </row>
    <row r="337" spans="1:4" ht="15.75" thickBot="1" x14ac:dyDescent="0.25">
      <c r="A337" s="13" t="e">
        <f>#REF!&amp;#REF!</f>
        <v>#REF!</v>
      </c>
      <c r="B337" s="132"/>
      <c r="C337" s="113"/>
      <c r="D337" s="114"/>
    </row>
    <row r="338" spans="1:4" ht="15" thickBot="1" x14ac:dyDescent="0.25"/>
    <row r="339" spans="1:4" ht="71.650000000000006" customHeight="1" x14ac:dyDescent="0.2">
      <c r="B339" s="76" t="s">
        <v>58</v>
      </c>
      <c r="C339" s="104" t="s">
        <v>85</v>
      </c>
      <c r="D339" s="105"/>
    </row>
    <row r="340" spans="1:4" ht="15" x14ac:dyDescent="0.2">
      <c r="A340" s="13" t="e">
        <f>#REF!&amp;#REF!</f>
        <v>#REF!</v>
      </c>
      <c r="B340" s="128">
        <v>1</v>
      </c>
      <c r="C340" s="14" t="s">
        <v>37</v>
      </c>
      <c r="D340" s="15">
        <v>4</v>
      </c>
    </row>
    <row r="341" spans="1:4" ht="15" x14ac:dyDescent="0.2">
      <c r="A341" s="13" t="e">
        <f>#REF!&amp;#REF!</f>
        <v>#REF!</v>
      </c>
      <c r="B341" s="128">
        <v>2</v>
      </c>
      <c r="C341" s="14" t="s">
        <v>224</v>
      </c>
      <c r="D341" s="15">
        <v>3</v>
      </c>
    </row>
    <row r="342" spans="1:4" ht="15" x14ac:dyDescent="0.2">
      <c r="A342" s="13" t="e">
        <f>#REF!&amp;#REF!</f>
        <v>#REF!</v>
      </c>
      <c r="B342" s="128">
        <v>3</v>
      </c>
      <c r="C342" s="14" t="s">
        <v>203</v>
      </c>
      <c r="D342" s="15">
        <v>2</v>
      </c>
    </row>
    <row r="343" spans="1:4" ht="15" x14ac:dyDescent="0.2">
      <c r="A343" s="13" t="e">
        <f>#REF!&amp;#REF!</f>
        <v>#REF!</v>
      </c>
      <c r="B343" s="128">
        <v>4</v>
      </c>
      <c r="C343" s="14" t="s">
        <v>201</v>
      </c>
      <c r="D343" s="15">
        <v>1</v>
      </c>
    </row>
    <row r="344" spans="1:4" ht="15" x14ac:dyDescent="0.2">
      <c r="A344" s="13" t="e">
        <f>#REF!&amp;#REF!</f>
        <v>#REF!</v>
      </c>
      <c r="B344" s="128">
        <v>5</v>
      </c>
      <c r="C344" s="14" t="s">
        <v>202</v>
      </c>
      <c r="D344" s="15">
        <v>0</v>
      </c>
    </row>
    <row r="345" spans="1:4" ht="15.75" thickBot="1" x14ac:dyDescent="0.25">
      <c r="A345" s="13" t="e">
        <f>#REF!&amp;#REF!</f>
        <v>#REF!</v>
      </c>
      <c r="B345" s="132"/>
      <c r="C345" s="113"/>
      <c r="D345" s="114"/>
    </row>
    <row r="346" spans="1:4" ht="15" thickBot="1" x14ac:dyDescent="0.25"/>
    <row r="347" spans="1:4" ht="71.650000000000006" customHeight="1" x14ac:dyDescent="0.2">
      <c r="B347" s="76" t="s">
        <v>66</v>
      </c>
      <c r="C347" s="104" t="s">
        <v>130</v>
      </c>
      <c r="D347" s="105"/>
    </row>
    <row r="348" spans="1:4" ht="15" x14ac:dyDescent="0.2">
      <c r="A348" s="13" t="e">
        <f>#REF!&amp;#REF!</f>
        <v>#REF!</v>
      </c>
      <c r="B348" s="128">
        <v>1</v>
      </c>
      <c r="C348" s="14" t="s">
        <v>19</v>
      </c>
      <c r="D348" s="15">
        <v>4</v>
      </c>
    </row>
    <row r="349" spans="1:4" ht="15" x14ac:dyDescent="0.2">
      <c r="A349" s="13" t="e">
        <f>#REF!&amp;#REF!</f>
        <v>#REF!</v>
      </c>
      <c r="B349" s="128">
        <v>2</v>
      </c>
      <c r="C349" s="14" t="s">
        <v>30</v>
      </c>
      <c r="D349" s="15">
        <v>3</v>
      </c>
    </row>
    <row r="350" spans="1:4" ht="15" x14ac:dyDescent="0.2">
      <c r="A350" s="13" t="e">
        <f>#REF!&amp;#REF!</f>
        <v>#REF!</v>
      </c>
      <c r="B350" s="128">
        <v>3</v>
      </c>
      <c r="C350" s="14" t="s">
        <v>231</v>
      </c>
      <c r="D350" s="15">
        <v>2</v>
      </c>
    </row>
    <row r="351" spans="1:4" ht="15" x14ac:dyDescent="0.2">
      <c r="A351" s="13" t="e">
        <f>#REF!&amp;#REF!</f>
        <v>#REF!</v>
      </c>
      <c r="B351" s="128">
        <v>4</v>
      </c>
      <c r="C351" s="14" t="s">
        <v>13</v>
      </c>
      <c r="D351" s="15">
        <v>1</v>
      </c>
    </row>
    <row r="352" spans="1:4" ht="15" x14ac:dyDescent="0.2">
      <c r="A352" s="13" t="e">
        <f>#REF!&amp;#REF!</f>
        <v>#REF!</v>
      </c>
      <c r="B352" s="128">
        <v>5</v>
      </c>
      <c r="C352" s="14" t="s">
        <v>94</v>
      </c>
      <c r="D352" s="15">
        <v>0</v>
      </c>
    </row>
    <row r="353" spans="1:4" ht="15.75" thickBot="1" x14ac:dyDescent="0.25">
      <c r="A353" s="13" t="e">
        <f>#REF!&amp;#REF!</f>
        <v>#REF!</v>
      </c>
      <c r="B353" s="132"/>
      <c r="C353" s="113"/>
      <c r="D353" s="114"/>
    </row>
    <row r="354" spans="1:4" ht="15" thickBot="1" x14ac:dyDescent="0.25"/>
    <row r="355" spans="1:4" ht="71.650000000000006" customHeight="1" x14ac:dyDescent="0.2">
      <c r="B355" s="76" t="s">
        <v>66</v>
      </c>
      <c r="C355" s="104" t="s">
        <v>131</v>
      </c>
      <c r="D355" s="105"/>
    </row>
    <row r="356" spans="1:4" ht="15" x14ac:dyDescent="0.2">
      <c r="A356" s="13" t="e">
        <f>#REF!&amp;#REF!</f>
        <v>#REF!</v>
      </c>
      <c r="B356" s="128">
        <v>1</v>
      </c>
      <c r="C356" s="14" t="s">
        <v>95</v>
      </c>
      <c r="D356" s="15">
        <v>5</v>
      </c>
    </row>
    <row r="357" spans="1:4" ht="15" x14ac:dyDescent="0.2">
      <c r="A357" s="13" t="e">
        <f>#REF!&amp;#REF!</f>
        <v>#REF!</v>
      </c>
      <c r="B357" s="128">
        <v>2</v>
      </c>
      <c r="C357" s="14" t="s">
        <v>39</v>
      </c>
      <c r="D357" s="15">
        <v>4</v>
      </c>
    </row>
    <row r="358" spans="1:4" ht="15" x14ac:dyDescent="0.2">
      <c r="A358" s="13" t="e">
        <f>#REF!&amp;#REF!</f>
        <v>#REF!</v>
      </c>
      <c r="B358" s="128">
        <v>3</v>
      </c>
      <c r="C358" s="14" t="s">
        <v>153</v>
      </c>
      <c r="D358" s="15">
        <v>3</v>
      </c>
    </row>
    <row r="359" spans="1:4" ht="15" x14ac:dyDescent="0.2">
      <c r="A359" s="13" t="e">
        <f>#REF!&amp;#REF!</f>
        <v>#REF!</v>
      </c>
      <c r="B359" s="128">
        <v>4</v>
      </c>
      <c r="C359" s="14" t="s">
        <v>40</v>
      </c>
      <c r="D359" s="15">
        <v>2</v>
      </c>
    </row>
    <row r="360" spans="1:4" ht="15" x14ac:dyDescent="0.2">
      <c r="A360" s="13" t="e">
        <f>#REF!&amp;#REF!</f>
        <v>#REF!</v>
      </c>
      <c r="B360" s="128">
        <v>5</v>
      </c>
      <c r="C360" s="14" t="s">
        <v>204</v>
      </c>
      <c r="D360" s="15">
        <v>1</v>
      </c>
    </row>
    <row r="361" spans="1:4" ht="15" x14ac:dyDescent="0.2">
      <c r="A361" s="13" t="e">
        <f>#REF!&amp;#REF!</f>
        <v>#REF!</v>
      </c>
      <c r="B361" s="128">
        <v>6</v>
      </c>
      <c r="C361" s="14" t="s">
        <v>16</v>
      </c>
      <c r="D361" s="15">
        <v>0</v>
      </c>
    </row>
    <row r="362" spans="1:4" ht="15.75" thickBot="1" x14ac:dyDescent="0.25">
      <c r="A362" s="13" t="e">
        <f>#REF!&amp;#REF!</f>
        <v>#REF!</v>
      </c>
      <c r="B362" s="132"/>
      <c r="C362" s="113"/>
      <c r="D362" s="114"/>
    </row>
    <row r="363" spans="1:4" ht="15" thickBot="1" x14ac:dyDescent="0.25"/>
    <row r="364" spans="1:4" ht="71.650000000000006" customHeight="1" x14ac:dyDescent="0.2">
      <c r="B364" s="76" t="s">
        <v>66</v>
      </c>
      <c r="C364" s="104" t="s">
        <v>128</v>
      </c>
      <c r="D364" s="105"/>
    </row>
    <row r="365" spans="1:4" ht="15" x14ac:dyDescent="0.2">
      <c r="A365" s="13" t="e">
        <f>#REF!&amp;#REF!</f>
        <v>#REF!</v>
      </c>
      <c r="B365" s="128">
        <v>1</v>
      </c>
      <c r="C365" s="14" t="s">
        <v>19</v>
      </c>
      <c r="D365" s="15">
        <v>4</v>
      </c>
    </row>
    <row r="366" spans="1:4" ht="15" x14ac:dyDescent="0.2">
      <c r="A366" s="13" t="e">
        <f>#REF!&amp;#REF!</f>
        <v>#REF!</v>
      </c>
      <c r="B366" s="128">
        <v>2</v>
      </c>
      <c r="C366" s="14" t="s">
        <v>95</v>
      </c>
      <c r="D366" s="15">
        <v>3</v>
      </c>
    </row>
    <row r="367" spans="1:4" ht="15" x14ac:dyDescent="0.2">
      <c r="A367" s="13" t="e">
        <f>#REF!&amp;#REF!</f>
        <v>#REF!</v>
      </c>
      <c r="B367" s="128">
        <v>3</v>
      </c>
      <c r="C367" s="14" t="s">
        <v>40</v>
      </c>
      <c r="D367" s="15">
        <v>2</v>
      </c>
    </row>
    <row r="368" spans="1:4" ht="15" x14ac:dyDescent="0.2">
      <c r="A368" s="13" t="e">
        <f>#REF!&amp;#REF!</f>
        <v>#REF!</v>
      </c>
      <c r="B368" s="128">
        <v>4</v>
      </c>
      <c r="C368" s="14" t="s">
        <v>39</v>
      </c>
      <c r="D368" s="15">
        <v>1</v>
      </c>
    </row>
    <row r="369" spans="1:4" ht="15" x14ac:dyDescent="0.2">
      <c r="A369" s="13" t="e">
        <f>#REF!&amp;#REF!</f>
        <v>#REF!</v>
      </c>
      <c r="B369" s="128">
        <v>5</v>
      </c>
      <c r="C369" s="14" t="s">
        <v>16</v>
      </c>
      <c r="D369" s="15">
        <v>0</v>
      </c>
    </row>
    <row r="370" spans="1:4" ht="15.75" thickBot="1" x14ac:dyDescent="0.25">
      <c r="A370" s="13" t="e">
        <f>#REF!&amp;#REF!</f>
        <v>#REF!</v>
      </c>
      <c r="B370" s="132"/>
      <c r="C370" s="113"/>
      <c r="D370" s="114"/>
    </row>
    <row r="371" spans="1:4" ht="15" thickBot="1" x14ac:dyDescent="0.25"/>
    <row r="372" spans="1:4" ht="71.650000000000006" customHeight="1" x14ac:dyDescent="0.2">
      <c r="B372" s="76" t="s">
        <v>66</v>
      </c>
      <c r="C372" s="104" t="s">
        <v>252</v>
      </c>
      <c r="D372" s="105"/>
    </row>
    <row r="373" spans="1:4" ht="15" x14ac:dyDescent="0.2">
      <c r="A373" s="13" t="e">
        <f>#REF!&amp;#REF!</f>
        <v>#REF!</v>
      </c>
      <c r="B373" s="128">
        <v>1</v>
      </c>
      <c r="C373" s="14" t="s">
        <v>29</v>
      </c>
      <c r="D373" s="15">
        <v>5</v>
      </c>
    </row>
    <row r="374" spans="1:4" ht="15" x14ac:dyDescent="0.2">
      <c r="A374" s="13" t="e">
        <f>#REF!&amp;#REF!</f>
        <v>#REF!</v>
      </c>
      <c r="B374" s="128">
        <v>2</v>
      </c>
      <c r="C374" s="14" t="s">
        <v>153</v>
      </c>
      <c r="D374" s="15">
        <v>3</v>
      </c>
    </row>
    <row r="375" spans="1:4" ht="15" x14ac:dyDescent="0.2">
      <c r="A375" s="13" t="e">
        <f>#REF!&amp;#REF!</f>
        <v>#REF!</v>
      </c>
      <c r="B375" s="128">
        <v>3</v>
      </c>
      <c r="C375" s="14" t="s">
        <v>94</v>
      </c>
      <c r="D375" s="15">
        <v>2</v>
      </c>
    </row>
    <row r="376" spans="1:4" ht="15" x14ac:dyDescent="0.2">
      <c r="A376" s="13" t="e">
        <f>#REF!&amp;#REF!</f>
        <v>#REF!</v>
      </c>
      <c r="B376" s="128">
        <v>4</v>
      </c>
      <c r="C376" s="14" t="s">
        <v>30</v>
      </c>
      <c r="D376" s="15">
        <v>2</v>
      </c>
    </row>
    <row r="377" spans="1:4" ht="15" x14ac:dyDescent="0.2">
      <c r="A377" s="13" t="e">
        <f>#REF!&amp;#REF!</f>
        <v>#REF!</v>
      </c>
      <c r="B377" s="128">
        <v>5</v>
      </c>
      <c r="C377" s="14" t="s">
        <v>204</v>
      </c>
      <c r="D377" s="15">
        <v>1</v>
      </c>
    </row>
    <row r="378" spans="1:4" ht="15" x14ac:dyDescent="0.2">
      <c r="A378" s="13" t="e">
        <f>#REF!&amp;#REF!</f>
        <v>#REF!</v>
      </c>
      <c r="B378" s="128">
        <v>6</v>
      </c>
      <c r="C378" s="14" t="s">
        <v>13</v>
      </c>
      <c r="D378" s="15">
        <v>1</v>
      </c>
    </row>
    <row r="379" spans="1:4" ht="15.75" thickBot="1" x14ac:dyDescent="0.25">
      <c r="A379" s="13" t="e">
        <f>#REF!&amp;#REF!</f>
        <v>#REF!</v>
      </c>
      <c r="B379" s="132"/>
      <c r="C379" s="113"/>
      <c r="D379" s="114"/>
    </row>
  </sheetData>
  <mergeCells count="4">
    <mergeCell ref="B54:B55"/>
    <mergeCell ref="B63:B64"/>
    <mergeCell ref="B163:B164"/>
    <mergeCell ref="B179:B18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Y2423"/>
  <sheetViews>
    <sheetView topLeftCell="A2405" zoomScaleNormal="100" zoomScaleSheetLayoutView="90" workbookViewId="0">
      <selection activeCell="K2418" sqref="K2418"/>
    </sheetView>
  </sheetViews>
  <sheetFormatPr defaultColWidth="8.7109375" defaultRowHeight="11.25" x14ac:dyDescent="0.2"/>
  <cols>
    <col min="1" max="1" width="4.7109375" style="77" customWidth="1"/>
    <col min="2" max="2" width="4.7109375" style="295" customWidth="1"/>
    <col min="3" max="3" width="6.7109375" style="78" customWidth="1"/>
    <col min="4" max="4" width="7" style="78" customWidth="1"/>
    <col min="5" max="5" width="28.7109375" style="78" customWidth="1"/>
    <col min="6" max="6" width="2.42578125" style="78" customWidth="1"/>
    <col min="7" max="7" width="28.7109375" style="78" customWidth="1"/>
    <col min="8" max="13" width="3.5703125" style="78" customWidth="1"/>
    <col min="14" max="14" width="1.28515625" style="77" customWidth="1"/>
    <col min="15" max="20" width="5.28515625" style="77" customWidth="1"/>
    <col min="21" max="21" width="13" style="77" customWidth="1"/>
    <col min="22" max="25" width="5.42578125" style="77" customWidth="1"/>
    <col min="26" max="26" width="9.140625" style="77" customWidth="1"/>
    <col min="27" max="27" width="8.7109375" style="77"/>
    <col min="28" max="28" width="18.7109375" style="77" bestFit="1" customWidth="1"/>
    <col min="29" max="16384" width="8.7109375" style="77"/>
  </cols>
  <sheetData>
    <row r="1" spans="1:25" ht="1.9" customHeight="1" thickBot="1" x14ac:dyDescent="0.25"/>
    <row r="2" spans="1:25" ht="21" hidden="1" customHeight="1" x14ac:dyDescent="0.2">
      <c r="A2" s="79"/>
      <c r="C2" s="427" t="s">
        <v>132</v>
      </c>
      <c r="D2" s="428"/>
      <c r="E2" s="428"/>
      <c r="F2" s="428"/>
      <c r="G2" s="428"/>
      <c r="H2" s="428"/>
      <c r="I2" s="428"/>
      <c r="J2" s="428"/>
      <c r="K2" s="428"/>
      <c r="L2" s="428"/>
      <c r="M2" s="429"/>
      <c r="V2" s="77">
        <f>COUNTIF(U:U,"BİTTİ")</f>
        <v>173</v>
      </c>
      <c r="W2" s="77">
        <f>COUNTIF(U:U,"DEVAM")</f>
        <v>0</v>
      </c>
    </row>
    <row r="3" spans="1:25" ht="6" hidden="1" customHeight="1" thickBot="1" x14ac:dyDescent="0.25">
      <c r="A3" s="79"/>
      <c r="C3" s="430"/>
      <c r="D3" s="431"/>
      <c r="E3" s="431"/>
      <c r="F3" s="431"/>
      <c r="G3" s="431"/>
      <c r="H3" s="431"/>
      <c r="I3" s="431"/>
      <c r="J3" s="431"/>
      <c r="K3" s="431"/>
      <c r="L3" s="431"/>
      <c r="M3" s="432"/>
    </row>
    <row r="4" spans="1:25" ht="14.45" hidden="1" customHeight="1" thickBot="1" x14ac:dyDescent="0.25">
      <c r="A4" s="79"/>
      <c r="C4" s="444" t="s">
        <v>79</v>
      </c>
      <c r="D4" s="437"/>
      <c r="E4" s="445" t="s">
        <v>133</v>
      </c>
      <c r="F4" s="446"/>
      <c r="G4" s="80" t="s">
        <v>134</v>
      </c>
      <c r="H4" s="447" t="s">
        <v>135</v>
      </c>
      <c r="I4" s="448"/>
      <c r="J4" s="448"/>
      <c r="K4" s="448"/>
      <c r="L4" s="448"/>
      <c r="M4" s="449"/>
      <c r="R4" s="81"/>
      <c r="S4" s="82"/>
      <c r="T4" s="83"/>
      <c r="U4" s="83"/>
    </row>
    <row r="5" spans="1:25" ht="14.45" hidden="1" customHeight="1" thickBot="1" x14ac:dyDescent="0.25">
      <c r="A5" s="79"/>
      <c r="C5" s="433">
        <v>45089</v>
      </c>
      <c r="D5" s="434"/>
      <c r="E5" s="435" t="s">
        <v>45</v>
      </c>
      <c r="F5" s="409"/>
      <c r="G5" s="84"/>
      <c r="H5" s="435"/>
      <c r="I5" s="408"/>
      <c r="J5" s="408"/>
      <c r="K5" s="408"/>
      <c r="L5" s="408"/>
      <c r="M5" s="409"/>
    </row>
    <row r="6" spans="1:25" ht="14.45" hidden="1" customHeight="1" thickBot="1" x14ac:dyDescent="0.25">
      <c r="A6" s="79"/>
      <c r="C6" s="435"/>
      <c r="D6" s="408"/>
      <c r="E6" s="408"/>
      <c r="F6" s="408"/>
      <c r="G6" s="408"/>
      <c r="H6" s="408"/>
      <c r="I6" s="408"/>
      <c r="J6" s="408"/>
      <c r="K6" s="408"/>
      <c r="L6" s="408"/>
      <c r="M6" s="409"/>
      <c r="U6" s="77" t="s">
        <v>630</v>
      </c>
    </row>
    <row r="7" spans="1:25" ht="14.45" hidden="1" customHeight="1" thickBot="1" x14ac:dyDescent="0.25">
      <c r="A7" s="79"/>
      <c r="C7" s="85" t="s">
        <v>87</v>
      </c>
      <c r="D7" s="86"/>
      <c r="E7" s="85" t="s">
        <v>136</v>
      </c>
      <c r="F7" s="86" t="s">
        <v>137</v>
      </c>
      <c r="G7" s="85" t="s">
        <v>136</v>
      </c>
      <c r="H7" s="436" t="s">
        <v>108</v>
      </c>
      <c r="I7" s="436"/>
      <c r="J7" s="436"/>
      <c r="K7" s="436"/>
      <c r="L7" s="436"/>
      <c r="M7" s="437"/>
      <c r="U7" s="77" t="s">
        <v>630</v>
      </c>
      <c r="Y7" s="13"/>
    </row>
    <row r="8" spans="1:25" ht="14.45" hidden="1" customHeight="1" thickBot="1" x14ac:dyDescent="0.3">
      <c r="A8" s="79"/>
      <c r="C8" s="87"/>
      <c r="D8" s="88"/>
      <c r="E8" s="273" t="s">
        <v>236</v>
      </c>
      <c r="F8" s="88"/>
      <c r="G8" s="273" t="s">
        <v>237</v>
      </c>
      <c r="H8" s="438">
        <f>S15</f>
        <v>3</v>
      </c>
      <c r="I8" s="439"/>
      <c r="J8" s="440"/>
      <c r="K8" s="441">
        <f>T15</f>
        <v>0</v>
      </c>
      <c r="L8" s="442"/>
      <c r="M8" s="443"/>
      <c r="U8" s="77" t="str">
        <f>IF(H8+K8=3,"BİTTİ","DEVAM")</f>
        <v>BİTTİ</v>
      </c>
      <c r="V8" s="89"/>
      <c r="W8" s="90"/>
      <c r="Y8" s="13"/>
    </row>
    <row r="9" spans="1:25" ht="14.45" hidden="1" customHeight="1" thickBot="1" x14ac:dyDescent="0.25">
      <c r="A9" s="79"/>
      <c r="C9" s="91" t="s">
        <v>80</v>
      </c>
      <c r="D9" s="92" t="s">
        <v>138</v>
      </c>
      <c r="E9" s="91" t="s">
        <v>139</v>
      </c>
      <c r="F9" s="92"/>
      <c r="G9" s="91" t="s">
        <v>139</v>
      </c>
      <c r="H9" s="408" t="s">
        <v>140</v>
      </c>
      <c r="I9" s="409"/>
      <c r="J9" s="408" t="s">
        <v>141</v>
      </c>
      <c r="K9" s="409"/>
      <c r="L9" s="410" t="s">
        <v>142</v>
      </c>
      <c r="M9" s="411"/>
      <c r="O9" s="412" t="s">
        <v>143</v>
      </c>
      <c r="P9" s="413"/>
      <c r="Q9" s="412" t="s">
        <v>144</v>
      </c>
      <c r="R9" s="413"/>
      <c r="S9" s="412" t="s">
        <v>138</v>
      </c>
      <c r="T9" s="413"/>
      <c r="U9" s="77" t="s">
        <v>630</v>
      </c>
      <c r="V9" s="13"/>
      <c r="W9" s="90"/>
      <c r="Y9" s="13"/>
    </row>
    <row r="10" spans="1:25" ht="14.45" hidden="1" customHeight="1" thickBot="1" x14ac:dyDescent="0.25">
      <c r="A10" s="79"/>
      <c r="C10" s="266">
        <v>0.4375</v>
      </c>
      <c r="D10" s="94" t="s">
        <v>145</v>
      </c>
      <c r="E10" s="84" t="s">
        <v>293</v>
      </c>
      <c r="F10" s="94"/>
      <c r="G10" s="84" t="s">
        <v>295</v>
      </c>
      <c r="H10" s="95">
        <v>6</v>
      </c>
      <c r="I10" s="94">
        <v>0</v>
      </c>
      <c r="J10" s="95">
        <v>6</v>
      </c>
      <c r="K10" s="94">
        <v>1</v>
      </c>
      <c r="L10" s="95"/>
      <c r="M10" s="94"/>
      <c r="O10" s="96">
        <f t="shared" ref="O10:P12" si="0">H10+J10+L10</f>
        <v>12</v>
      </c>
      <c r="P10" s="96">
        <f t="shared" si="0"/>
        <v>1</v>
      </c>
      <c r="Q10" s="96">
        <f>IF(H10&gt;I10,1,0)+IF(J10&gt;K10,1,0)+IF(L10&gt;M10,1,0)</f>
        <v>2</v>
      </c>
      <c r="R10" s="97">
        <f>IF(H10&lt;I10,1,0)+IF(J10&lt;K10,1,0)+IF(L10&lt;M10,1,0)</f>
        <v>0</v>
      </c>
      <c r="S10" s="97">
        <f>IF(Q10&gt;R10,1,0)</f>
        <v>1</v>
      </c>
      <c r="T10" s="97">
        <f>IF(Q10&lt;R10,1,0)</f>
        <v>0</v>
      </c>
      <c r="U10" s="77" t="s">
        <v>630</v>
      </c>
      <c r="V10" s="13"/>
      <c r="W10" s="90"/>
      <c r="Y10" s="13"/>
    </row>
    <row r="11" spans="1:25" ht="14.45" hidden="1" customHeight="1" thickBot="1" x14ac:dyDescent="0.25">
      <c r="A11" s="79"/>
      <c r="C11" s="84"/>
      <c r="D11" s="94" t="s">
        <v>146</v>
      </c>
      <c r="E11" s="84" t="s">
        <v>294</v>
      </c>
      <c r="F11" s="94"/>
      <c r="G11" s="84" t="s">
        <v>296</v>
      </c>
      <c r="H11" s="95">
        <v>6</v>
      </c>
      <c r="I11" s="94">
        <v>4</v>
      </c>
      <c r="J11" s="95">
        <v>6</v>
      </c>
      <c r="K11" s="94">
        <v>4</v>
      </c>
      <c r="L11" s="95"/>
      <c r="M11" s="94"/>
      <c r="O11" s="29">
        <f t="shared" si="0"/>
        <v>12</v>
      </c>
      <c r="P11" s="29">
        <f t="shared" si="0"/>
        <v>8</v>
      </c>
      <c r="Q11" s="29">
        <f>IF(H11&gt;I11,1,0)+IF(J11&gt;K11,1,0)+IF(L11&gt;M11,1,0)</f>
        <v>2</v>
      </c>
      <c r="R11" s="28">
        <f>IF(H11&lt;I11,1,0)+IF(J11&lt;K11,1,0)+IF(L11&lt;M11,1,0)</f>
        <v>0</v>
      </c>
      <c r="S11" s="28">
        <f>IF(Q11&gt;R11,1,0)</f>
        <v>1</v>
      </c>
      <c r="T11" s="28">
        <f>IF(Q11&lt;R11,1,0)</f>
        <v>0</v>
      </c>
      <c r="U11" s="77" t="s">
        <v>630</v>
      </c>
      <c r="V11" s="13"/>
      <c r="W11" s="90"/>
      <c r="Y11" s="13"/>
    </row>
    <row r="12" spans="1:25" ht="14.45" hidden="1" customHeight="1" thickBot="1" x14ac:dyDescent="0.3">
      <c r="A12" s="79"/>
      <c r="C12" s="414"/>
      <c r="D12" s="416" t="s">
        <v>147</v>
      </c>
      <c r="E12" s="84" t="s">
        <v>294</v>
      </c>
      <c r="F12" s="98"/>
      <c r="G12" s="84" t="s">
        <v>295</v>
      </c>
      <c r="H12" s="418">
        <v>6</v>
      </c>
      <c r="I12" s="421">
        <v>1</v>
      </c>
      <c r="J12" s="418">
        <v>6</v>
      </c>
      <c r="K12" s="421">
        <v>0</v>
      </c>
      <c r="L12" s="418"/>
      <c r="M12" s="421"/>
      <c r="O12" s="424">
        <f t="shared" si="0"/>
        <v>12</v>
      </c>
      <c r="P12" s="424">
        <f t="shared" si="0"/>
        <v>1</v>
      </c>
      <c r="Q12" s="424">
        <f>IF(H12&gt;I12,1,0)+IF(J12&gt;K12,1,0)+IF(L12&gt;M12,1,0)</f>
        <v>2</v>
      </c>
      <c r="R12" s="424">
        <f>IF(H12&lt;I12,1,0)+IF(J12&lt;K12,1,0)+IF(L12&lt;M12,1,0)</f>
        <v>0</v>
      </c>
      <c r="S12" s="424">
        <f>IF(Q12&gt;R12,1,0)</f>
        <v>1</v>
      </c>
      <c r="T12" s="424">
        <f>IF(Q12&lt;R12,1,0)</f>
        <v>0</v>
      </c>
      <c r="U12" s="77" t="s">
        <v>630</v>
      </c>
      <c r="V12" s="89"/>
      <c r="W12" s="90"/>
      <c r="Y12" s="13"/>
    </row>
    <row r="13" spans="1:25" ht="14.45" hidden="1" customHeight="1" thickBot="1" x14ac:dyDescent="0.25">
      <c r="A13" s="79"/>
      <c r="C13" s="414"/>
      <c r="D13" s="416"/>
      <c r="E13" s="99" t="s">
        <v>137</v>
      </c>
      <c r="F13" s="100"/>
      <c r="G13" s="99" t="s">
        <v>137</v>
      </c>
      <c r="H13" s="419"/>
      <c r="I13" s="422"/>
      <c r="J13" s="419"/>
      <c r="K13" s="422"/>
      <c r="L13" s="419"/>
      <c r="M13" s="422"/>
      <c r="O13" s="425"/>
      <c r="P13" s="425"/>
      <c r="Q13" s="425"/>
      <c r="R13" s="425"/>
      <c r="S13" s="425"/>
      <c r="T13" s="425"/>
      <c r="U13" s="77" t="s">
        <v>630</v>
      </c>
      <c r="V13" s="13"/>
      <c r="W13" s="90"/>
      <c r="Y13" s="13"/>
    </row>
    <row r="14" spans="1:25" ht="14.45" hidden="1" customHeight="1" thickBot="1" x14ac:dyDescent="0.25">
      <c r="A14" s="79"/>
      <c r="C14" s="415"/>
      <c r="D14" s="417"/>
      <c r="E14" s="84" t="s">
        <v>293</v>
      </c>
      <c r="F14" s="101"/>
      <c r="G14" s="84" t="s">
        <v>296</v>
      </c>
      <c r="H14" s="420"/>
      <c r="I14" s="423"/>
      <c r="J14" s="420"/>
      <c r="K14" s="423"/>
      <c r="L14" s="420"/>
      <c r="M14" s="423"/>
      <c r="O14" s="426"/>
      <c r="P14" s="426"/>
      <c r="Q14" s="426"/>
      <c r="R14" s="426"/>
      <c r="S14" s="426"/>
      <c r="T14" s="426"/>
      <c r="U14" s="77" t="s">
        <v>630</v>
      </c>
      <c r="V14" s="13"/>
      <c r="Y14" s="13"/>
    </row>
    <row r="15" spans="1:25" ht="14.45" hidden="1" customHeight="1" thickBot="1" x14ac:dyDescent="0.25">
      <c r="A15" s="79"/>
      <c r="B15" s="295" t="str">
        <f>E8&amp;G8</f>
        <v>ADANA GENÇLİK SPORMKA SPORTS SPOR KUL</v>
      </c>
      <c r="G15" s="102"/>
      <c r="H15" s="102"/>
      <c r="O15" s="28">
        <f t="shared" ref="O15:T15" si="1">O10+O11+O12</f>
        <v>36</v>
      </c>
      <c r="P15" s="28">
        <f t="shared" si="1"/>
        <v>10</v>
      </c>
      <c r="Q15" s="29">
        <f t="shared" si="1"/>
        <v>6</v>
      </c>
      <c r="R15" s="28">
        <f t="shared" si="1"/>
        <v>0</v>
      </c>
      <c r="S15" s="28">
        <f t="shared" si="1"/>
        <v>3</v>
      </c>
      <c r="T15" s="28">
        <f t="shared" si="1"/>
        <v>0</v>
      </c>
      <c r="U15" s="77" t="s">
        <v>630</v>
      </c>
      <c r="V15" s="13"/>
      <c r="Y15" s="13"/>
    </row>
    <row r="16" spans="1:25" ht="21" hidden="1" customHeight="1" x14ac:dyDescent="0.2">
      <c r="A16" s="79"/>
      <c r="C16" s="427" t="s">
        <v>132</v>
      </c>
      <c r="D16" s="428"/>
      <c r="E16" s="428"/>
      <c r="F16" s="428"/>
      <c r="G16" s="428"/>
      <c r="H16" s="428"/>
      <c r="I16" s="428"/>
      <c r="J16" s="428"/>
      <c r="K16" s="428"/>
      <c r="L16" s="428"/>
      <c r="M16" s="429"/>
      <c r="U16" s="77" t="s">
        <v>630</v>
      </c>
    </row>
    <row r="17" spans="1:25" ht="6" hidden="1" customHeight="1" thickBot="1" x14ac:dyDescent="0.25">
      <c r="A17" s="79"/>
      <c r="C17" s="430"/>
      <c r="D17" s="431"/>
      <c r="E17" s="431"/>
      <c r="F17" s="431"/>
      <c r="G17" s="431"/>
      <c r="H17" s="431"/>
      <c r="I17" s="431"/>
      <c r="J17" s="431"/>
      <c r="K17" s="431"/>
      <c r="L17" s="431"/>
      <c r="M17" s="432"/>
      <c r="U17" s="77" t="s">
        <v>630</v>
      </c>
    </row>
    <row r="18" spans="1:25" ht="14.45" hidden="1" customHeight="1" thickBot="1" x14ac:dyDescent="0.25">
      <c r="A18" s="79"/>
      <c r="C18" s="444" t="s">
        <v>79</v>
      </c>
      <c r="D18" s="437"/>
      <c r="E18" s="445" t="s">
        <v>133</v>
      </c>
      <c r="F18" s="446"/>
      <c r="G18" s="80" t="s">
        <v>134</v>
      </c>
      <c r="H18" s="447" t="s">
        <v>135</v>
      </c>
      <c r="I18" s="448"/>
      <c r="J18" s="448"/>
      <c r="K18" s="448"/>
      <c r="L18" s="448"/>
      <c r="M18" s="449"/>
      <c r="R18" s="81"/>
      <c r="S18" s="82"/>
      <c r="T18" s="83"/>
      <c r="U18" s="83" t="s">
        <v>630</v>
      </c>
    </row>
    <row r="19" spans="1:25" ht="14.45" hidden="1" customHeight="1" thickBot="1" x14ac:dyDescent="0.25">
      <c r="A19" s="79"/>
      <c r="C19" s="433">
        <v>45089</v>
      </c>
      <c r="D19" s="434"/>
      <c r="E19" s="435" t="s">
        <v>55</v>
      </c>
      <c r="F19" s="409"/>
      <c r="G19" s="84"/>
      <c r="H19" s="435"/>
      <c r="I19" s="408"/>
      <c r="J19" s="408"/>
      <c r="K19" s="408"/>
      <c r="L19" s="408"/>
      <c r="M19" s="409"/>
      <c r="U19" s="77" t="s">
        <v>630</v>
      </c>
    </row>
    <row r="20" spans="1:25" ht="14.45" hidden="1" customHeight="1" thickBot="1" x14ac:dyDescent="0.25">
      <c r="A20" s="79"/>
      <c r="C20" s="435"/>
      <c r="D20" s="408"/>
      <c r="E20" s="408"/>
      <c r="F20" s="408"/>
      <c r="G20" s="408"/>
      <c r="H20" s="408"/>
      <c r="I20" s="408"/>
      <c r="J20" s="408"/>
      <c r="K20" s="408"/>
      <c r="L20" s="408"/>
      <c r="M20" s="409"/>
      <c r="U20" s="77" t="s">
        <v>630</v>
      </c>
    </row>
    <row r="21" spans="1:25" ht="14.45" hidden="1" customHeight="1" thickBot="1" x14ac:dyDescent="0.25">
      <c r="A21" s="79"/>
      <c r="C21" s="85" t="s">
        <v>87</v>
      </c>
      <c r="D21" s="86"/>
      <c r="E21" s="85" t="s">
        <v>136</v>
      </c>
      <c r="F21" s="86" t="s">
        <v>137</v>
      </c>
      <c r="G21" s="85" t="s">
        <v>136</v>
      </c>
      <c r="H21" s="436" t="s">
        <v>108</v>
      </c>
      <c r="I21" s="436"/>
      <c r="J21" s="436"/>
      <c r="K21" s="436"/>
      <c r="L21" s="436"/>
      <c r="M21" s="437"/>
      <c r="U21" s="77" t="s">
        <v>630</v>
      </c>
      <c r="Y21" s="13"/>
    </row>
    <row r="22" spans="1:25" ht="14.45" hidden="1" customHeight="1" thickBot="1" x14ac:dyDescent="0.3">
      <c r="A22" s="79"/>
      <c r="C22" s="87"/>
      <c r="D22" s="88"/>
      <c r="E22" s="274" t="s">
        <v>156</v>
      </c>
      <c r="F22" s="88"/>
      <c r="G22" s="274" t="s">
        <v>238</v>
      </c>
      <c r="H22" s="438">
        <f>S29</f>
        <v>3</v>
      </c>
      <c r="I22" s="439"/>
      <c r="J22" s="440"/>
      <c r="K22" s="441">
        <f>T29</f>
        <v>0</v>
      </c>
      <c r="L22" s="442"/>
      <c r="M22" s="443"/>
      <c r="U22" s="77" t="str">
        <f>IF(H22+K22=3,"BİTTİ","DEVAM")</f>
        <v>BİTTİ</v>
      </c>
      <c r="V22" s="89"/>
      <c r="W22" s="90"/>
      <c r="Y22" s="13"/>
    </row>
    <row r="23" spans="1:25" ht="14.45" hidden="1" customHeight="1" thickBot="1" x14ac:dyDescent="0.25">
      <c r="A23" s="79"/>
      <c r="C23" s="91" t="s">
        <v>80</v>
      </c>
      <c r="D23" s="92" t="s">
        <v>138</v>
      </c>
      <c r="E23" s="91" t="s">
        <v>139</v>
      </c>
      <c r="F23" s="92"/>
      <c r="G23" s="91" t="s">
        <v>139</v>
      </c>
      <c r="H23" s="408" t="s">
        <v>140</v>
      </c>
      <c r="I23" s="409"/>
      <c r="J23" s="408" t="s">
        <v>141</v>
      </c>
      <c r="K23" s="409"/>
      <c r="L23" s="410" t="s">
        <v>142</v>
      </c>
      <c r="M23" s="411"/>
      <c r="O23" s="412" t="s">
        <v>143</v>
      </c>
      <c r="P23" s="413"/>
      <c r="Q23" s="412" t="s">
        <v>144</v>
      </c>
      <c r="R23" s="413"/>
      <c r="S23" s="412" t="s">
        <v>138</v>
      </c>
      <c r="T23" s="413"/>
      <c r="U23" s="77" t="s">
        <v>630</v>
      </c>
      <c r="V23" s="13"/>
      <c r="W23" s="90"/>
      <c r="Y23" s="13"/>
    </row>
    <row r="24" spans="1:25" ht="14.45" hidden="1" customHeight="1" thickBot="1" x14ac:dyDescent="0.25">
      <c r="A24" s="79"/>
      <c r="C24" s="266">
        <v>0.4375</v>
      </c>
      <c r="D24" s="94" t="s">
        <v>145</v>
      </c>
      <c r="E24" s="84" t="s">
        <v>287</v>
      </c>
      <c r="F24" s="94"/>
      <c r="G24" s="84" t="s">
        <v>290</v>
      </c>
      <c r="H24" s="95">
        <v>6</v>
      </c>
      <c r="I24" s="94">
        <v>0</v>
      </c>
      <c r="J24" s="95">
        <v>6</v>
      </c>
      <c r="K24" s="94">
        <v>1</v>
      </c>
      <c r="L24" s="95"/>
      <c r="M24" s="94"/>
      <c r="O24" s="96">
        <f t="shared" ref="O24:O26" si="2">H24+J24+L24</f>
        <v>12</v>
      </c>
      <c r="P24" s="96">
        <f t="shared" ref="P24:P26" si="3">I24+K24+M24</f>
        <v>1</v>
      </c>
      <c r="Q24" s="96">
        <f>IF(H24&gt;I24,1,0)+IF(J24&gt;K24,1,0)+IF(L24&gt;M24,1,0)</f>
        <v>2</v>
      </c>
      <c r="R24" s="97">
        <f>IF(H24&lt;I24,1,0)+IF(J24&lt;K24,1,0)+IF(L24&lt;M24,1,0)</f>
        <v>0</v>
      </c>
      <c r="S24" s="97">
        <f>IF(Q24&gt;R24,1,0)</f>
        <v>1</v>
      </c>
      <c r="T24" s="97">
        <f>IF(Q24&lt;R24,1,0)</f>
        <v>0</v>
      </c>
      <c r="U24" s="77" t="s">
        <v>630</v>
      </c>
      <c r="V24" s="13"/>
      <c r="W24" s="90"/>
      <c r="Y24" s="13"/>
    </row>
    <row r="25" spans="1:25" ht="14.45" hidden="1" customHeight="1" thickBot="1" x14ac:dyDescent="0.25">
      <c r="A25" s="79"/>
      <c r="C25" s="84"/>
      <c r="D25" s="94" t="s">
        <v>146</v>
      </c>
      <c r="E25" s="84" t="s">
        <v>288</v>
      </c>
      <c r="F25" s="94"/>
      <c r="G25" s="84" t="s">
        <v>291</v>
      </c>
      <c r="H25" s="95">
        <v>6</v>
      </c>
      <c r="I25" s="94">
        <v>0</v>
      </c>
      <c r="J25" s="95">
        <v>6</v>
      </c>
      <c r="K25" s="94">
        <v>2</v>
      </c>
      <c r="L25" s="95"/>
      <c r="M25" s="94"/>
      <c r="O25" s="29">
        <f t="shared" si="2"/>
        <v>12</v>
      </c>
      <c r="P25" s="29">
        <f t="shared" si="3"/>
        <v>2</v>
      </c>
      <c r="Q25" s="29">
        <f>IF(H25&gt;I25,1,0)+IF(J25&gt;K25,1,0)+IF(L25&gt;M25,1,0)</f>
        <v>2</v>
      </c>
      <c r="R25" s="28">
        <f>IF(H25&lt;I25,1,0)+IF(J25&lt;K25,1,0)+IF(L25&lt;M25,1,0)</f>
        <v>0</v>
      </c>
      <c r="S25" s="28">
        <f>IF(Q25&gt;R25,1,0)</f>
        <v>1</v>
      </c>
      <c r="T25" s="28">
        <f>IF(Q25&lt;R25,1,0)</f>
        <v>0</v>
      </c>
      <c r="U25" s="77" t="s">
        <v>630</v>
      </c>
      <c r="V25" s="13"/>
      <c r="W25" s="90"/>
      <c r="Y25" s="13"/>
    </row>
    <row r="26" spans="1:25" ht="14.45" hidden="1" customHeight="1" thickBot="1" x14ac:dyDescent="0.3">
      <c r="A26" s="79"/>
      <c r="C26" s="414"/>
      <c r="D26" s="416" t="s">
        <v>147</v>
      </c>
      <c r="E26" s="84" t="s">
        <v>289</v>
      </c>
      <c r="F26" s="98"/>
      <c r="G26" s="84" t="s">
        <v>291</v>
      </c>
      <c r="H26" s="418">
        <v>6</v>
      </c>
      <c r="I26" s="421">
        <v>0</v>
      </c>
      <c r="J26" s="418">
        <v>6</v>
      </c>
      <c r="K26" s="421">
        <v>1</v>
      </c>
      <c r="L26" s="418"/>
      <c r="M26" s="421"/>
      <c r="O26" s="424">
        <f t="shared" si="2"/>
        <v>12</v>
      </c>
      <c r="P26" s="424">
        <f t="shared" si="3"/>
        <v>1</v>
      </c>
      <c r="Q26" s="424">
        <f>IF(H26&gt;I26,1,0)+IF(J26&gt;K26,1,0)+IF(L26&gt;M26,1,0)</f>
        <v>2</v>
      </c>
      <c r="R26" s="424">
        <f>IF(H26&lt;I26,1,0)+IF(J26&lt;K26,1,0)+IF(L26&lt;M26,1,0)</f>
        <v>0</v>
      </c>
      <c r="S26" s="424">
        <f>IF(Q26&gt;R26,1,0)</f>
        <v>1</v>
      </c>
      <c r="T26" s="424">
        <f>IF(Q26&lt;R26,1,0)</f>
        <v>0</v>
      </c>
      <c r="U26" s="77" t="s">
        <v>630</v>
      </c>
      <c r="V26" s="89"/>
      <c r="W26" s="90"/>
      <c r="Y26" s="13"/>
    </row>
    <row r="27" spans="1:25" ht="14.45" hidden="1" customHeight="1" thickBot="1" x14ac:dyDescent="0.25">
      <c r="A27" s="79"/>
      <c r="C27" s="414"/>
      <c r="D27" s="416"/>
      <c r="E27" s="99" t="s">
        <v>137</v>
      </c>
      <c r="F27" s="100"/>
      <c r="G27" s="99" t="s">
        <v>137</v>
      </c>
      <c r="H27" s="419"/>
      <c r="I27" s="422"/>
      <c r="J27" s="419"/>
      <c r="K27" s="422"/>
      <c r="L27" s="419"/>
      <c r="M27" s="422"/>
      <c r="O27" s="425"/>
      <c r="P27" s="425"/>
      <c r="Q27" s="425"/>
      <c r="R27" s="425"/>
      <c r="S27" s="425"/>
      <c r="T27" s="425"/>
      <c r="U27" s="77" t="s">
        <v>630</v>
      </c>
      <c r="V27" s="13"/>
      <c r="W27" s="90"/>
      <c r="Y27" s="13"/>
    </row>
    <row r="28" spans="1:25" ht="14.45" hidden="1" customHeight="1" thickBot="1" x14ac:dyDescent="0.25">
      <c r="A28" s="79"/>
      <c r="C28" s="415"/>
      <c r="D28" s="417"/>
      <c r="E28" s="84" t="s">
        <v>287</v>
      </c>
      <c r="F28" s="101"/>
      <c r="G28" s="84" t="s">
        <v>292</v>
      </c>
      <c r="H28" s="420"/>
      <c r="I28" s="423"/>
      <c r="J28" s="420"/>
      <c r="K28" s="423"/>
      <c r="L28" s="420"/>
      <c r="M28" s="423"/>
      <c r="O28" s="426"/>
      <c r="P28" s="426"/>
      <c r="Q28" s="426"/>
      <c r="R28" s="426"/>
      <c r="S28" s="426"/>
      <c r="T28" s="426"/>
      <c r="U28" s="77" t="s">
        <v>630</v>
      </c>
      <c r="V28" s="13"/>
      <c r="Y28" s="13"/>
    </row>
    <row r="29" spans="1:25" ht="14.45" hidden="1" customHeight="1" thickBot="1" x14ac:dyDescent="0.25">
      <c r="A29" s="79"/>
      <c r="B29" s="295" t="str">
        <f>E22&amp;G22</f>
        <v xml:space="preserve">MEGASARAY SPOR KULÜBÜZİRVE TENİS EĞİTİM </v>
      </c>
      <c r="G29" s="102"/>
      <c r="H29" s="102"/>
      <c r="O29" s="28">
        <f t="shared" ref="O29:T29" si="4">O24+O25+O26</f>
        <v>36</v>
      </c>
      <c r="P29" s="28">
        <f t="shared" si="4"/>
        <v>4</v>
      </c>
      <c r="Q29" s="29">
        <f t="shared" si="4"/>
        <v>6</v>
      </c>
      <c r="R29" s="28">
        <f t="shared" si="4"/>
        <v>0</v>
      </c>
      <c r="S29" s="28">
        <f t="shared" si="4"/>
        <v>3</v>
      </c>
      <c r="T29" s="28">
        <f t="shared" si="4"/>
        <v>0</v>
      </c>
      <c r="U29" s="77" t="s">
        <v>630</v>
      </c>
      <c r="V29" s="13"/>
      <c r="Y29" s="13"/>
    </row>
    <row r="30" spans="1:25" hidden="1" x14ac:dyDescent="0.2">
      <c r="C30" s="427" t="s">
        <v>132</v>
      </c>
      <c r="D30" s="428"/>
      <c r="E30" s="428"/>
      <c r="F30" s="428"/>
      <c r="G30" s="428"/>
      <c r="H30" s="428"/>
      <c r="I30" s="428"/>
      <c r="J30" s="428"/>
      <c r="K30" s="428"/>
      <c r="L30" s="428"/>
      <c r="M30" s="429"/>
      <c r="U30" s="77" t="s">
        <v>630</v>
      </c>
    </row>
    <row r="31" spans="1:25" ht="12" hidden="1" thickBot="1" x14ac:dyDescent="0.25">
      <c r="C31" s="430"/>
      <c r="D31" s="431"/>
      <c r="E31" s="431"/>
      <c r="F31" s="431"/>
      <c r="G31" s="431"/>
      <c r="H31" s="431"/>
      <c r="I31" s="431"/>
      <c r="J31" s="431"/>
      <c r="K31" s="431"/>
      <c r="L31" s="431"/>
      <c r="M31" s="432"/>
      <c r="U31" s="77" t="s">
        <v>630</v>
      </c>
    </row>
    <row r="32" spans="1:25" ht="12" hidden="1" thickBot="1" x14ac:dyDescent="0.25">
      <c r="C32" s="444" t="s">
        <v>79</v>
      </c>
      <c r="D32" s="437"/>
      <c r="E32" s="445" t="s">
        <v>133</v>
      </c>
      <c r="F32" s="446"/>
      <c r="G32" s="80" t="s">
        <v>134</v>
      </c>
      <c r="H32" s="447" t="s">
        <v>135</v>
      </c>
      <c r="I32" s="448"/>
      <c r="J32" s="448"/>
      <c r="K32" s="448"/>
      <c r="L32" s="448"/>
      <c r="M32" s="449"/>
      <c r="R32" s="81"/>
      <c r="S32" s="82"/>
      <c r="T32" s="83"/>
      <c r="U32" s="77" t="s">
        <v>630</v>
      </c>
    </row>
    <row r="33" spans="2:21" ht="12" hidden="1" thickBot="1" x14ac:dyDescent="0.25">
      <c r="C33" s="433">
        <v>45089</v>
      </c>
      <c r="D33" s="434"/>
      <c r="E33" s="435" t="s">
        <v>56</v>
      </c>
      <c r="F33" s="409"/>
      <c r="G33" s="84"/>
      <c r="H33" s="435"/>
      <c r="I33" s="408"/>
      <c r="J33" s="408"/>
      <c r="K33" s="408"/>
      <c r="L33" s="408"/>
      <c r="M33" s="409"/>
      <c r="U33" s="77" t="s">
        <v>630</v>
      </c>
    </row>
    <row r="34" spans="2:21" ht="12" hidden="1" thickBot="1" x14ac:dyDescent="0.25">
      <c r="C34" s="435"/>
      <c r="D34" s="408"/>
      <c r="E34" s="408"/>
      <c r="F34" s="408"/>
      <c r="G34" s="408"/>
      <c r="H34" s="408"/>
      <c r="I34" s="408"/>
      <c r="J34" s="408"/>
      <c r="K34" s="408"/>
      <c r="L34" s="408"/>
      <c r="M34" s="409"/>
      <c r="U34" s="77" t="s">
        <v>630</v>
      </c>
    </row>
    <row r="35" spans="2:21" ht="12" hidden="1" thickBot="1" x14ac:dyDescent="0.25">
      <c r="C35" s="85" t="s">
        <v>87</v>
      </c>
      <c r="D35" s="86"/>
      <c r="E35" s="85" t="s">
        <v>136</v>
      </c>
      <c r="F35" s="86" t="s">
        <v>137</v>
      </c>
      <c r="G35" s="85" t="s">
        <v>136</v>
      </c>
      <c r="H35" s="436" t="s">
        <v>108</v>
      </c>
      <c r="I35" s="436"/>
      <c r="J35" s="436"/>
      <c r="K35" s="436"/>
      <c r="L35" s="436"/>
      <c r="M35" s="437"/>
      <c r="U35" s="77" t="s">
        <v>630</v>
      </c>
    </row>
    <row r="36" spans="2:21" ht="12" hidden="1" thickBot="1" x14ac:dyDescent="0.25">
      <c r="C36" s="87"/>
      <c r="D36" s="88"/>
      <c r="E36" s="275" t="s">
        <v>91</v>
      </c>
      <c r="F36" s="88"/>
      <c r="G36" s="275" t="s">
        <v>158</v>
      </c>
      <c r="H36" s="438">
        <f t="shared" ref="H36" si="5">S43</f>
        <v>2</v>
      </c>
      <c r="I36" s="439"/>
      <c r="J36" s="440"/>
      <c r="K36" s="441">
        <f t="shared" ref="K36" si="6">T43</f>
        <v>1</v>
      </c>
      <c r="L36" s="442"/>
      <c r="M36" s="443"/>
      <c r="U36" s="77" t="str">
        <f>IF(H36+K36=3,"BİTTİ","DEVAM")</f>
        <v>BİTTİ</v>
      </c>
    </row>
    <row r="37" spans="2:21" ht="12" hidden="1" thickBot="1" x14ac:dyDescent="0.25">
      <c r="C37" s="91" t="s">
        <v>80</v>
      </c>
      <c r="D37" s="92" t="s">
        <v>138</v>
      </c>
      <c r="E37" s="91" t="s">
        <v>139</v>
      </c>
      <c r="F37" s="92"/>
      <c r="G37" s="91" t="s">
        <v>139</v>
      </c>
      <c r="H37" s="408" t="s">
        <v>140</v>
      </c>
      <c r="I37" s="409"/>
      <c r="J37" s="408" t="s">
        <v>141</v>
      </c>
      <c r="K37" s="409"/>
      <c r="L37" s="410" t="s">
        <v>142</v>
      </c>
      <c r="M37" s="411"/>
      <c r="O37" s="412" t="s">
        <v>143</v>
      </c>
      <c r="P37" s="413"/>
      <c r="Q37" s="412" t="s">
        <v>144</v>
      </c>
      <c r="R37" s="413"/>
      <c r="S37" s="412" t="s">
        <v>138</v>
      </c>
      <c r="T37" s="413"/>
      <c r="U37" s="77" t="s">
        <v>630</v>
      </c>
    </row>
    <row r="38" spans="2:21" ht="12" hidden="1" thickBot="1" x14ac:dyDescent="0.25">
      <c r="C38" s="266">
        <v>0.4375</v>
      </c>
      <c r="D38" s="94" t="s">
        <v>145</v>
      </c>
      <c r="E38" s="84" t="s">
        <v>297</v>
      </c>
      <c r="F38" s="94"/>
      <c r="G38" s="279" t="s">
        <v>310</v>
      </c>
      <c r="H38" s="95">
        <v>2</v>
      </c>
      <c r="I38" s="94">
        <v>6</v>
      </c>
      <c r="J38" s="95">
        <v>2</v>
      </c>
      <c r="K38" s="94">
        <v>6</v>
      </c>
      <c r="L38" s="95"/>
      <c r="M38" s="94"/>
      <c r="O38" s="96">
        <f t="shared" ref="O38:O40" si="7">H38+J38+L38</f>
        <v>4</v>
      </c>
      <c r="P38" s="96">
        <f t="shared" ref="P38:P40" si="8">I38+K38+M38</f>
        <v>12</v>
      </c>
      <c r="Q38" s="96">
        <f t="shared" ref="Q38:Q40" si="9">IF(H38&gt;I38,1,0)+IF(J38&gt;K38,1,0)+IF(L38&gt;M38,1,0)</f>
        <v>0</v>
      </c>
      <c r="R38" s="97">
        <f t="shared" ref="R38:R40" si="10">IF(H38&lt;I38,1,0)+IF(J38&lt;K38,1,0)+IF(L38&lt;M38,1,0)</f>
        <v>2</v>
      </c>
      <c r="S38" s="97">
        <f t="shared" ref="S38:S40" si="11">IF(Q38&gt;R38,1,0)</f>
        <v>0</v>
      </c>
      <c r="T38" s="97">
        <f t="shared" ref="T38:T40" si="12">IF(Q38&lt;R38,1,0)</f>
        <v>1</v>
      </c>
      <c r="U38" s="77" t="s">
        <v>630</v>
      </c>
    </row>
    <row r="39" spans="2:21" ht="12" hidden="1" thickBot="1" x14ac:dyDescent="0.25">
      <c r="C39" s="84"/>
      <c r="D39" s="94" t="s">
        <v>146</v>
      </c>
      <c r="E39" s="84" t="s">
        <v>298</v>
      </c>
      <c r="F39" s="94"/>
      <c r="G39" s="279" t="s">
        <v>311</v>
      </c>
      <c r="H39" s="95">
        <v>6</v>
      </c>
      <c r="I39" s="94">
        <v>1</v>
      </c>
      <c r="J39" s="95">
        <v>6</v>
      </c>
      <c r="K39" s="94">
        <v>1</v>
      </c>
      <c r="L39" s="95"/>
      <c r="M39" s="94"/>
      <c r="O39" s="29">
        <f t="shared" si="7"/>
        <v>12</v>
      </c>
      <c r="P39" s="29">
        <f t="shared" si="8"/>
        <v>2</v>
      </c>
      <c r="Q39" s="29">
        <f t="shared" si="9"/>
        <v>2</v>
      </c>
      <c r="R39" s="28">
        <f t="shared" si="10"/>
        <v>0</v>
      </c>
      <c r="S39" s="28">
        <f t="shared" si="11"/>
        <v>1</v>
      </c>
      <c r="T39" s="28">
        <f t="shared" si="12"/>
        <v>0</v>
      </c>
      <c r="U39" s="77" t="s">
        <v>630</v>
      </c>
    </row>
    <row r="40" spans="2:21" ht="12" hidden="1" customHeight="1" thickBot="1" x14ac:dyDescent="0.25">
      <c r="C40" s="414"/>
      <c r="D40" s="416" t="s">
        <v>147</v>
      </c>
      <c r="E40" s="84" t="s">
        <v>297</v>
      </c>
      <c r="F40" s="98"/>
      <c r="G40" s="279" t="s">
        <v>310</v>
      </c>
      <c r="H40" s="418">
        <v>6</v>
      </c>
      <c r="I40" s="421">
        <v>0</v>
      </c>
      <c r="J40" s="418">
        <v>6</v>
      </c>
      <c r="K40" s="421">
        <v>3</v>
      </c>
      <c r="L40" s="418"/>
      <c r="M40" s="421"/>
      <c r="O40" s="424">
        <f t="shared" si="7"/>
        <v>12</v>
      </c>
      <c r="P40" s="424">
        <f t="shared" si="8"/>
        <v>3</v>
      </c>
      <c r="Q40" s="424">
        <f t="shared" si="9"/>
        <v>2</v>
      </c>
      <c r="R40" s="424">
        <f t="shared" si="10"/>
        <v>0</v>
      </c>
      <c r="S40" s="424">
        <f t="shared" si="11"/>
        <v>1</v>
      </c>
      <c r="T40" s="424">
        <f t="shared" si="12"/>
        <v>0</v>
      </c>
      <c r="U40" s="77" t="s">
        <v>630</v>
      </c>
    </row>
    <row r="41" spans="2:21" ht="12" hidden="1" thickBot="1" x14ac:dyDescent="0.25">
      <c r="C41" s="414"/>
      <c r="D41" s="416"/>
      <c r="E41" s="99" t="s">
        <v>137</v>
      </c>
      <c r="F41" s="100"/>
      <c r="G41" s="280" t="s">
        <v>137</v>
      </c>
      <c r="H41" s="419"/>
      <c r="I41" s="422"/>
      <c r="J41" s="419"/>
      <c r="K41" s="422"/>
      <c r="L41" s="419"/>
      <c r="M41" s="422"/>
      <c r="O41" s="425"/>
      <c r="P41" s="425"/>
      <c r="Q41" s="425"/>
      <c r="R41" s="425"/>
      <c r="S41" s="425"/>
      <c r="T41" s="425"/>
      <c r="U41" s="77" t="s">
        <v>630</v>
      </c>
    </row>
    <row r="42" spans="2:21" ht="12" hidden="1" thickBot="1" x14ac:dyDescent="0.25">
      <c r="C42" s="415"/>
      <c r="D42" s="417"/>
      <c r="E42" s="84" t="s">
        <v>298</v>
      </c>
      <c r="F42" s="101"/>
      <c r="G42" s="279" t="s">
        <v>312</v>
      </c>
      <c r="H42" s="420"/>
      <c r="I42" s="423"/>
      <c r="J42" s="420"/>
      <c r="K42" s="423"/>
      <c r="L42" s="420"/>
      <c r="M42" s="423"/>
      <c r="O42" s="426"/>
      <c r="P42" s="426"/>
      <c r="Q42" s="426"/>
      <c r="R42" s="426"/>
      <c r="S42" s="426"/>
      <c r="T42" s="426"/>
      <c r="U42" s="77" t="s">
        <v>630</v>
      </c>
    </row>
    <row r="43" spans="2:21" ht="12" hidden="1" thickBot="1" x14ac:dyDescent="0.25">
      <c r="B43" s="295" t="str">
        <f>E36&amp;G36</f>
        <v>DİDİM TENİS KULÜBÜAYDIN TENİS KULÜBÜ</v>
      </c>
      <c r="G43" s="102"/>
      <c r="H43" s="102"/>
      <c r="O43" s="28">
        <f t="shared" ref="O43:T43" si="13">O38+O39+O40</f>
        <v>28</v>
      </c>
      <c r="P43" s="28">
        <f t="shared" si="13"/>
        <v>17</v>
      </c>
      <c r="Q43" s="29">
        <f t="shared" si="13"/>
        <v>4</v>
      </c>
      <c r="R43" s="28">
        <f t="shared" si="13"/>
        <v>2</v>
      </c>
      <c r="S43" s="28">
        <f t="shared" si="13"/>
        <v>2</v>
      </c>
      <c r="T43" s="28">
        <f t="shared" si="13"/>
        <v>1</v>
      </c>
      <c r="U43" s="77" t="s">
        <v>630</v>
      </c>
    </row>
    <row r="44" spans="2:21" hidden="1" x14ac:dyDescent="0.2">
      <c r="C44" s="427" t="s">
        <v>132</v>
      </c>
      <c r="D44" s="428"/>
      <c r="E44" s="428"/>
      <c r="F44" s="428"/>
      <c r="G44" s="428"/>
      <c r="H44" s="428"/>
      <c r="I44" s="428"/>
      <c r="J44" s="428"/>
      <c r="K44" s="428"/>
      <c r="L44" s="428"/>
      <c r="M44" s="429"/>
      <c r="U44" s="77" t="s">
        <v>630</v>
      </c>
    </row>
    <row r="45" spans="2:21" ht="12" hidden="1" thickBot="1" x14ac:dyDescent="0.25">
      <c r="C45" s="430"/>
      <c r="D45" s="431"/>
      <c r="E45" s="431"/>
      <c r="F45" s="431"/>
      <c r="G45" s="431"/>
      <c r="H45" s="431"/>
      <c r="I45" s="431"/>
      <c r="J45" s="431"/>
      <c r="K45" s="431"/>
      <c r="L45" s="431"/>
      <c r="M45" s="432"/>
      <c r="U45" s="77" t="s">
        <v>630</v>
      </c>
    </row>
    <row r="46" spans="2:21" ht="12" hidden="1" thickBot="1" x14ac:dyDescent="0.25">
      <c r="C46" s="444" t="s">
        <v>79</v>
      </c>
      <c r="D46" s="437"/>
      <c r="E46" s="445" t="s">
        <v>133</v>
      </c>
      <c r="F46" s="446"/>
      <c r="G46" s="80" t="s">
        <v>134</v>
      </c>
      <c r="H46" s="447" t="s">
        <v>135</v>
      </c>
      <c r="I46" s="448"/>
      <c r="J46" s="448"/>
      <c r="K46" s="448"/>
      <c r="L46" s="448"/>
      <c r="M46" s="449"/>
      <c r="R46" s="81"/>
      <c r="S46" s="82"/>
      <c r="T46" s="83"/>
      <c r="U46" s="77" t="s">
        <v>630</v>
      </c>
    </row>
    <row r="47" spans="2:21" ht="12" hidden="1" thickBot="1" x14ac:dyDescent="0.25">
      <c r="C47" s="433">
        <v>45089</v>
      </c>
      <c r="D47" s="434"/>
      <c r="E47" s="435" t="s">
        <v>67</v>
      </c>
      <c r="F47" s="409"/>
      <c r="G47" s="84"/>
      <c r="H47" s="435"/>
      <c r="I47" s="408"/>
      <c r="J47" s="408"/>
      <c r="K47" s="408"/>
      <c r="L47" s="408"/>
      <c r="M47" s="409"/>
      <c r="U47" s="77" t="s">
        <v>630</v>
      </c>
    </row>
    <row r="48" spans="2:21" ht="12" hidden="1" thickBot="1" x14ac:dyDescent="0.25">
      <c r="C48" s="435"/>
      <c r="D48" s="408"/>
      <c r="E48" s="408"/>
      <c r="F48" s="408"/>
      <c r="G48" s="408"/>
      <c r="H48" s="408"/>
      <c r="I48" s="408"/>
      <c r="J48" s="408"/>
      <c r="K48" s="408"/>
      <c r="L48" s="408"/>
      <c r="M48" s="409"/>
      <c r="U48" s="77" t="s">
        <v>630</v>
      </c>
    </row>
    <row r="49" spans="2:21" ht="12" hidden="1" thickBot="1" x14ac:dyDescent="0.25">
      <c r="C49" s="85" t="s">
        <v>87</v>
      </c>
      <c r="D49" s="86"/>
      <c r="E49" s="85" t="s">
        <v>136</v>
      </c>
      <c r="F49" s="86" t="s">
        <v>137</v>
      </c>
      <c r="G49" s="85" t="s">
        <v>136</v>
      </c>
      <c r="H49" s="436" t="s">
        <v>108</v>
      </c>
      <c r="I49" s="436"/>
      <c r="J49" s="436"/>
      <c r="K49" s="436"/>
      <c r="L49" s="436"/>
      <c r="M49" s="437"/>
      <c r="U49" s="77" t="s">
        <v>630</v>
      </c>
    </row>
    <row r="50" spans="2:21" ht="12" hidden="1" thickBot="1" x14ac:dyDescent="0.25">
      <c r="C50" s="87"/>
      <c r="D50" s="88"/>
      <c r="E50" s="275" t="s">
        <v>9</v>
      </c>
      <c r="F50" s="88"/>
      <c r="G50" s="275" t="s">
        <v>205</v>
      </c>
      <c r="H50" s="438">
        <f t="shared" ref="H50" si="14">S57</f>
        <v>2</v>
      </c>
      <c r="I50" s="439"/>
      <c r="J50" s="440"/>
      <c r="K50" s="441">
        <f t="shared" ref="K50" si="15">T57</f>
        <v>1</v>
      </c>
      <c r="L50" s="442"/>
      <c r="M50" s="443"/>
      <c r="U50" s="77" t="str">
        <f>IF(H50+K50=3,"BİTTİ","DEVAM")</f>
        <v>BİTTİ</v>
      </c>
    </row>
    <row r="51" spans="2:21" ht="12" hidden="1" thickBot="1" x14ac:dyDescent="0.25">
      <c r="C51" s="91" t="s">
        <v>80</v>
      </c>
      <c r="D51" s="92" t="s">
        <v>138</v>
      </c>
      <c r="E51" s="91" t="s">
        <v>139</v>
      </c>
      <c r="F51" s="92"/>
      <c r="G51" s="91" t="s">
        <v>139</v>
      </c>
      <c r="H51" s="408" t="s">
        <v>140</v>
      </c>
      <c r="I51" s="409"/>
      <c r="J51" s="408" t="s">
        <v>141</v>
      </c>
      <c r="K51" s="409"/>
      <c r="L51" s="410" t="s">
        <v>142</v>
      </c>
      <c r="M51" s="411"/>
      <c r="O51" s="412" t="s">
        <v>143</v>
      </c>
      <c r="P51" s="413"/>
      <c r="Q51" s="412" t="s">
        <v>144</v>
      </c>
      <c r="R51" s="413"/>
      <c r="S51" s="412" t="s">
        <v>138</v>
      </c>
      <c r="T51" s="413"/>
      <c r="U51" s="77" t="s">
        <v>630</v>
      </c>
    </row>
    <row r="52" spans="2:21" ht="12" hidden="1" thickBot="1" x14ac:dyDescent="0.25">
      <c r="C52" s="266">
        <v>0.4375</v>
      </c>
      <c r="D52" s="94" t="s">
        <v>145</v>
      </c>
      <c r="E52" s="84" t="s">
        <v>278</v>
      </c>
      <c r="F52" s="94"/>
      <c r="G52" s="84" t="s">
        <v>277</v>
      </c>
      <c r="H52" s="95">
        <v>6</v>
      </c>
      <c r="I52" s="94">
        <v>3</v>
      </c>
      <c r="J52" s="95">
        <v>3</v>
      </c>
      <c r="K52" s="94">
        <v>6</v>
      </c>
      <c r="L52" s="95">
        <v>8</v>
      </c>
      <c r="M52" s="94">
        <v>10</v>
      </c>
      <c r="O52" s="96">
        <f t="shared" ref="O52:O54" si="16">H52+J52+L52</f>
        <v>17</v>
      </c>
      <c r="P52" s="96">
        <f t="shared" ref="P52:P54" si="17">I52+K52+M52</f>
        <v>19</v>
      </c>
      <c r="Q52" s="96">
        <f t="shared" ref="Q52:Q54" si="18">IF(H52&gt;I52,1,0)+IF(J52&gt;K52,1,0)+IF(L52&gt;M52,1,0)</f>
        <v>1</v>
      </c>
      <c r="R52" s="97">
        <f t="shared" ref="R52:R54" si="19">IF(H52&lt;I52,1,0)+IF(J52&lt;K52,1,0)+IF(L52&lt;M52,1,0)</f>
        <v>2</v>
      </c>
      <c r="S52" s="97">
        <f t="shared" ref="S52:S54" si="20">IF(Q52&gt;R52,1,0)</f>
        <v>0</v>
      </c>
      <c r="T52" s="97">
        <f t="shared" ref="T52:T54" si="21">IF(Q52&lt;R52,1,0)</f>
        <v>1</v>
      </c>
      <c r="U52" s="77" t="s">
        <v>630</v>
      </c>
    </row>
    <row r="53" spans="2:21" ht="12" hidden="1" thickBot="1" x14ac:dyDescent="0.25">
      <c r="C53" s="84"/>
      <c r="D53" s="94" t="s">
        <v>146</v>
      </c>
      <c r="E53" s="84" t="s">
        <v>279</v>
      </c>
      <c r="F53" s="94"/>
      <c r="G53" s="84" t="s">
        <v>276</v>
      </c>
      <c r="H53" s="95">
        <v>6</v>
      </c>
      <c r="I53" s="94">
        <v>3</v>
      </c>
      <c r="J53" s="95">
        <v>6</v>
      </c>
      <c r="K53" s="94">
        <v>2</v>
      </c>
      <c r="L53" s="95"/>
      <c r="M53" s="94"/>
      <c r="O53" s="29">
        <f t="shared" si="16"/>
        <v>12</v>
      </c>
      <c r="P53" s="29">
        <f t="shared" si="17"/>
        <v>5</v>
      </c>
      <c r="Q53" s="29">
        <f t="shared" si="18"/>
        <v>2</v>
      </c>
      <c r="R53" s="28">
        <f t="shared" si="19"/>
        <v>0</v>
      </c>
      <c r="S53" s="28">
        <f t="shared" si="20"/>
        <v>1</v>
      </c>
      <c r="T53" s="28">
        <f t="shared" si="21"/>
        <v>0</v>
      </c>
      <c r="U53" s="77" t="s">
        <v>630</v>
      </c>
    </row>
    <row r="54" spans="2:21" ht="12" hidden="1" customHeight="1" thickBot="1" x14ac:dyDescent="0.25">
      <c r="C54" s="414"/>
      <c r="D54" s="416" t="s">
        <v>147</v>
      </c>
      <c r="E54" s="84" t="s">
        <v>278</v>
      </c>
      <c r="F54" s="98"/>
      <c r="G54" s="84" t="s">
        <v>277</v>
      </c>
      <c r="H54" s="418">
        <v>6</v>
      </c>
      <c r="I54" s="421">
        <v>0</v>
      </c>
      <c r="J54" s="418">
        <v>6</v>
      </c>
      <c r="K54" s="421">
        <v>0</v>
      </c>
      <c r="L54" s="418"/>
      <c r="M54" s="421"/>
      <c r="O54" s="424">
        <f t="shared" si="16"/>
        <v>12</v>
      </c>
      <c r="P54" s="424">
        <f t="shared" si="17"/>
        <v>0</v>
      </c>
      <c r="Q54" s="424">
        <f t="shared" si="18"/>
        <v>2</v>
      </c>
      <c r="R54" s="424">
        <f t="shared" si="19"/>
        <v>0</v>
      </c>
      <c r="S54" s="424">
        <f t="shared" si="20"/>
        <v>1</v>
      </c>
      <c r="T54" s="424">
        <f t="shared" si="21"/>
        <v>0</v>
      </c>
      <c r="U54" s="77" t="s">
        <v>630</v>
      </c>
    </row>
    <row r="55" spans="2:21" ht="12" hidden="1" thickBot="1" x14ac:dyDescent="0.25">
      <c r="C55" s="414"/>
      <c r="D55" s="416"/>
      <c r="E55" s="99" t="s">
        <v>137</v>
      </c>
      <c r="F55" s="100"/>
      <c r="G55" s="99" t="s">
        <v>137</v>
      </c>
      <c r="H55" s="419"/>
      <c r="I55" s="422"/>
      <c r="J55" s="419"/>
      <c r="K55" s="422"/>
      <c r="L55" s="419"/>
      <c r="M55" s="422"/>
      <c r="O55" s="425"/>
      <c r="P55" s="425"/>
      <c r="Q55" s="425"/>
      <c r="R55" s="425"/>
      <c r="S55" s="425"/>
      <c r="T55" s="425"/>
      <c r="U55" s="77" t="s">
        <v>630</v>
      </c>
    </row>
    <row r="56" spans="2:21" ht="12" hidden="1" thickBot="1" x14ac:dyDescent="0.25">
      <c r="C56" s="415"/>
      <c r="D56" s="417"/>
      <c r="E56" s="84" t="s">
        <v>279</v>
      </c>
      <c r="F56" s="101"/>
      <c r="G56" s="84" t="s">
        <v>276</v>
      </c>
      <c r="H56" s="420"/>
      <c r="I56" s="423"/>
      <c r="J56" s="420"/>
      <c r="K56" s="423"/>
      <c r="L56" s="420"/>
      <c r="M56" s="423"/>
      <c r="O56" s="426"/>
      <c r="P56" s="426"/>
      <c r="Q56" s="426"/>
      <c r="R56" s="426"/>
      <c r="S56" s="426"/>
      <c r="T56" s="426"/>
      <c r="U56" s="77" t="s">
        <v>630</v>
      </c>
    </row>
    <row r="57" spans="2:21" ht="12" hidden="1" thickBot="1" x14ac:dyDescent="0.25">
      <c r="B57" s="295" t="str">
        <f>E50&amp;G50</f>
        <v>ALAÇATI TENİS KULÜBÜKARŞIYAKA SPOR KULÜBÜ</v>
      </c>
      <c r="G57" s="102"/>
      <c r="H57" s="102"/>
      <c r="O57" s="28">
        <f t="shared" ref="O57:T57" si="22">O52+O53+O54</f>
        <v>41</v>
      </c>
      <c r="P57" s="28">
        <f t="shared" si="22"/>
        <v>24</v>
      </c>
      <c r="Q57" s="29">
        <f t="shared" si="22"/>
        <v>5</v>
      </c>
      <c r="R57" s="28">
        <f t="shared" si="22"/>
        <v>2</v>
      </c>
      <c r="S57" s="28">
        <f t="shared" si="22"/>
        <v>2</v>
      </c>
      <c r="T57" s="28">
        <f t="shared" si="22"/>
        <v>1</v>
      </c>
      <c r="U57" s="77" t="s">
        <v>630</v>
      </c>
    </row>
    <row r="58" spans="2:21" hidden="1" x14ac:dyDescent="0.2">
      <c r="C58" s="427" t="s">
        <v>132</v>
      </c>
      <c r="D58" s="428"/>
      <c r="E58" s="428"/>
      <c r="F58" s="428"/>
      <c r="G58" s="428"/>
      <c r="H58" s="428"/>
      <c r="I58" s="428"/>
      <c r="J58" s="428"/>
      <c r="K58" s="428"/>
      <c r="L58" s="428"/>
      <c r="M58" s="429"/>
      <c r="U58" s="77" t="s">
        <v>630</v>
      </c>
    </row>
    <row r="59" spans="2:21" ht="12" hidden="1" thickBot="1" x14ac:dyDescent="0.25">
      <c r="C59" s="430"/>
      <c r="D59" s="431"/>
      <c r="E59" s="431"/>
      <c r="F59" s="431"/>
      <c r="G59" s="431"/>
      <c r="H59" s="431"/>
      <c r="I59" s="431"/>
      <c r="J59" s="431"/>
      <c r="K59" s="431"/>
      <c r="L59" s="431"/>
      <c r="M59" s="432"/>
      <c r="U59" s="77" t="s">
        <v>630</v>
      </c>
    </row>
    <row r="60" spans="2:21" ht="12" hidden="1" thickBot="1" x14ac:dyDescent="0.25">
      <c r="C60" s="444" t="s">
        <v>79</v>
      </c>
      <c r="D60" s="437"/>
      <c r="E60" s="445" t="s">
        <v>133</v>
      </c>
      <c r="F60" s="446"/>
      <c r="G60" s="80" t="s">
        <v>134</v>
      </c>
      <c r="H60" s="447" t="s">
        <v>135</v>
      </c>
      <c r="I60" s="448"/>
      <c r="J60" s="448"/>
      <c r="K60" s="448"/>
      <c r="L60" s="448"/>
      <c r="M60" s="449"/>
      <c r="R60" s="81"/>
      <c r="S60" s="82"/>
      <c r="T60" s="83"/>
      <c r="U60" s="83" t="s">
        <v>630</v>
      </c>
    </row>
    <row r="61" spans="2:21" ht="12" hidden="1" thickBot="1" x14ac:dyDescent="0.25">
      <c r="C61" s="433">
        <v>45089</v>
      </c>
      <c r="D61" s="434"/>
      <c r="E61" s="435" t="s">
        <v>69</v>
      </c>
      <c r="F61" s="409"/>
      <c r="G61" s="84"/>
      <c r="H61" s="435"/>
      <c r="I61" s="408"/>
      <c r="J61" s="408"/>
      <c r="K61" s="408"/>
      <c r="L61" s="408"/>
      <c r="M61" s="409"/>
      <c r="U61" s="77" t="s">
        <v>630</v>
      </c>
    </row>
    <row r="62" spans="2:21" ht="12" hidden="1" thickBot="1" x14ac:dyDescent="0.25">
      <c r="C62" s="435"/>
      <c r="D62" s="408"/>
      <c r="E62" s="408"/>
      <c r="F62" s="408"/>
      <c r="G62" s="408"/>
      <c r="H62" s="408"/>
      <c r="I62" s="408"/>
      <c r="J62" s="408"/>
      <c r="K62" s="408"/>
      <c r="L62" s="408"/>
      <c r="M62" s="409"/>
      <c r="U62" s="77" t="s">
        <v>630</v>
      </c>
    </row>
    <row r="63" spans="2:21" ht="12" hidden="1" thickBot="1" x14ac:dyDescent="0.25">
      <c r="C63" s="85" t="s">
        <v>87</v>
      </c>
      <c r="D63" s="86"/>
      <c r="E63" s="85" t="s">
        <v>136</v>
      </c>
      <c r="F63" s="86" t="s">
        <v>137</v>
      </c>
      <c r="G63" s="85" t="s">
        <v>136</v>
      </c>
      <c r="H63" s="436" t="s">
        <v>108</v>
      </c>
      <c r="I63" s="436"/>
      <c r="J63" s="436"/>
      <c r="K63" s="436"/>
      <c r="L63" s="436"/>
      <c r="M63" s="437"/>
      <c r="U63" s="77" t="s">
        <v>630</v>
      </c>
    </row>
    <row r="64" spans="2:21" ht="12" hidden="1" thickBot="1" x14ac:dyDescent="0.25">
      <c r="C64" s="87"/>
      <c r="D64" s="88"/>
      <c r="E64" s="276" t="s">
        <v>24</v>
      </c>
      <c r="F64" s="88"/>
      <c r="G64" s="276" t="s">
        <v>42</v>
      </c>
      <c r="H64" s="438">
        <f t="shared" ref="H64" si="23">S71</f>
        <v>2</v>
      </c>
      <c r="I64" s="439"/>
      <c r="J64" s="440"/>
      <c r="K64" s="441">
        <f t="shared" ref="K64" si="24">T71</f>
        <v>1</v>
      </c>
      <c r="L64" s="442"/>
      <c r="M64" s="443"/>
      <c r="U64" s="77" t="str">
        <f>IF(H64+K64=3,"BİTTİ","DEVAM")</f>
        <v>BİTTİ</v>
      </c>
    </row>
    <row r="65" spans="2:21" ht="12" hidden="1" thickBot="1" x14ac:dyDescent="0.25">
      <c r="C65" s="91" t="s">
        <v>80</v>
      </c>
      <c r="D65" s="92" t="s">
        <v>138</v>
      </c>
      <c r="E65" s="91" t="s">
        <v>139</v>
      </c>
      <c r="F65" s="92"/>
      <c r="G65" s="91" t="s">
        <v>139</v>
      </c>
      <c r="H65" s="408" t="s">
        <v>140</v>
      </c>
      <c r="I65" s="409"/>
      <c r="J65" s="408" t="s">
        <v>141</v>
      </c>
      <c r="K65" s="409"/>
      <c r="L65" s="410" t="s">
        <v>142</v>
      </c>
      <c r="M65" s="411"/>
      <c r="O65" s="412" t="s">
        <v>143</v>
      </c>
      <c r="P65" s="413"/>
      <c r="Q65" s="412" t="s">
        <v>144</v>
      </c>
      <c r="R65" s="413"/>
      <c r="S65" s="412" t="s">
        <v>138</v>
      </c>
      <c r="T65" s="413"/>
      <c r="U65" s="77" t="s">
        <v>630</v>
      </c>
    </row>
    <row r="66" spans="2:21" ht="12" hidden="1" thickBot="1" x14ac:dyDescent="0.25">
      <c r="C66" s="266">
        <v>0.4375</v>
      </c>
      <c r="D66" s="94" t="s">
        <v>145</v>
      </c>
      <c r="E66" s="84" t="s">
        <v>500</v>
      </c>
      <c r="F66" s="94"/>
      <c r="G66" s="84" t="s">
        <v>502</v>
      </c>
      <c r="H66" s="95">
        <v>6</v>
      </c>
      <c r="I66" s="94">
        <v>0</v>
      </c>
      <c r="J66" s="95">
        <v>6</v>
      </c>
      <c r="K66" s="94">
        <v>0</v>
      </c>
      <c r="L66" s="95"/>
      <c r="M66" s="94"/>
      <c r="O66" s="96">
        <f t="shared" ref="O66:O68" si="25">H66+J66+L66</f>
        <v>12</v>
      </c>
      <c r="P66" s="96">
        <f t="shared" ref="P66:P68" si="26">I66+K66+M66</f>
        <v>0</v>
      </c>
      <c r="Q66" s="96">
        <f t="shared" ref="Q66:Q68" si="27">IF(H66&gt;I66,1,0)+IF(J66&gt;K66,1,0)+IF(L66&gt;M66,1,0)</f>
        <v>2</v>
      </c>
      <c r="R66" s="97">
        <f t="shared" ref="R66:R68" si="28">IF(H66&lt;I66,1,0)+IF(J66&lt;K66,1,0)+IF(L66&lt;M66,1,0)</f>
        <v>0</v>
      </c>
      <c r="S66" s="97">
        <f t="shared" ref="S66:S68" si="29">IF(Q66&gt;R66,1,0)</f>
        <v>1</v>
      </c>
      <c r="T66" s="97">
        <f t="shared" ref="T66:T68" si="30">IF(Q66&lt;R66,1,0)</f>
        <v>0</v>
      </c>
      <c r="U66" s="77" t="s">
        <v>630</v>
      </c>
    </row>
    <row r="67" spans="2:21" ht="12" hidden="1" thickBot="1" x14ac:dyDescent="0.25">
      <c r="C67" s="84"/>
      <c r="D67" s="94" t="s">
        <v>146</v>
      </c>
      <c r="E67" s="84" t="s">
        <v>501</v>
      </c>
      <c r="F67" s="94"/>
      <c r="G67" s="84" t="s">
        <v>503</v>
      </c>
      <c r="H67" s="95">
        <v>6</v>
      </c>
      <c r="I67" s="94">
        <v>1</v>
      </c>
      <c r="J67" s="95">
        <v>6</v>
      </c>
      <c r="K67" s="94">
        <v>0</v>
      </c>
      <c r="L67" s="95"/>
      <c r="M67" s="94"/>
      <c r="O67" s="29">
        <f t="shared" si="25"/>
        <v>12</v>
      </c>
      <c r="P67" s="29">
        <f t="shared" si="26"/>
        <v>1</v>
      </c>
      <c r="Q67" s="29">
        <f t="shared" si="27"/>
        <v>2</v>
      </c>
      <c r="R67" s="28">
        <f t="shared" si="28"/>
        <v>0</v>
      </c>
      <c r="S67" s="28">
        <f t="shared" si="29"/>
        <v>1</v>
      </c>
      <c r="T67" s="28">
        <f t="shared" si="30"/>
        <v>0</v>
      </c>
      <c r="U67" s="77" t="s">
        <v>630</v>
      </c>
    </row>
    <row r="68" spans="2:21" ht="12" hidden="1" customHeight="1" thickBot="1" x14ac:dyDescent="0.25">
      <c r="C68" s="414"/>
      <c r="D68" s="416" t="s">
        <v>147</v>
      </c>
      <c r="E68" s="84" t="s">
        <v>500</v>
      </c>
      <c r="F68" s="98"/>
      <c r="G68" s="84" t="s">
        <v>503</v>
      </c>
      <c r="H68" s="418">
        <v>0</v>
      </c>
      <c r="I68" s="421">
        <v>6</v>
      </c>
      <c r="J68" s="418">
        <v>0</v>
      </c>
      <c r="K68" s="421">
        <v>6</v>
      </c>
      <c r="L68" s="418"/>
      <c r="M68" s="421"/>
      <c r="O68" s="424">
        <f t="shared" si="25"/>
        <v>0</v>
      </c>
      <c r="P68" s="424">
        <f t="shared" si="26"/>
        <v>12</v>
      </c>
      <c r="Q68" s="424">
        <f t="shared" si="27"/>
        <v>0</v>
      </c>
      <c r="R68" s="424">
        <f t="shared" si="28"/>
        <v>2</v>
      </c>
      <c r="S68" s="424">
        <f t="shared" si="29"/>
        <v>0</v>
      </c>
      <c r="T68" s="424">
        <f t="shared" si="30"/>
        <v>1</v>
      </c>
      <c r="U68" s="77" t="s">
        <v>630</v>
      </c>
    </row>
    <row r="69" spans="2:21" ht="12" hidden="1" thickBot="1" x14ac:dyDescent="0.25">
      <c r="C69" s="414"/>
      <c r="D69" s="416"/>
      <c r="E69" s="99" t="s">
        <v>137</v>
      </c>
      <c r="F69" s="100"/>
      <c r="G69" s="99" t="s">
        <v>137</v>
      </c>
      <c r="H69" s="419"/>
      <c r="I69" s="422"/>
      <c r="J69" s="419"/>
      <c r="K69" s="422"/>
      <c r="L69" s="419"/>
      <c r="M69" s="422"/>
      <c r="O69" s="425"/>
      <c r="P69" s="425"/>
      <c r="Q69" s="425"/>
      <c r="R69" s="425"/>
      <c r="S69" s="425"/>
      <c r="T69" s="425"/>
      <c r="U69" s="77" t="s">
        <v>630</v>
      </c>
    </row>
    <row r="70" spans="2:21" ht="12" hidden="1" thickBot="1" x14ac:dyDescent="0.25">
      <c r="C70" s="415"/>
      <c r="D70" s="417"/>
      <c r="E70" s="84" t="s">
        <v>501</v>
      </c>
      <c r="F70" s="101"/>
      <c r="G70" s="84" t="s">
        <v>504</v>
      </c>
      <c r="H70" s="420"/>
      <c r="I70" s="423"/>
      <c r="J70" s="420"/>
      <c r="K70" s="423"/>
      <c r="L70" s="420"/>
      <c r="M70" s="423"/>
      <c r="O70" s="426"/>
      <c r="P70" s="426"/>
      <c r="Q70" s="426"/>
      <c r="R70" s="426"/>
      <c r="S70" s="426"/>
      <c r="T70" s="426"/>
      <c r="U70" s="77" t="s">
        <v>630</v>
      </c>
    </row>
    <row r="71" spans="2:21" ht="12" hidden="1" thickBot="1" x14ac:dyDescent="0.25">
      <c r="B71" s="295" t="str">
        <f>E64&amp;G64</f>
        <v>FETHİYE TENİS AKADEMİ SPOR KULÜBÜMUĞLA TENİS KULÜBÜ</v>
      </c>
      <c r="G71" s="102"/>
      <c r="H71" s="102"/>
      <c r="O71" s="28">
        <f t="shared" ref="O71:T71" si="31">O66+O67+O68</f>
        <v>24</v>
      </c>
      <c r="P71" s="28">
        <f t="shared" si="31"/>
        <v>13</v>
      </c>
      <c r="Q71" s="29">
        <f t="shared" si="31"/>
        <v>4</v>
      </c>
      <c r="R71" s="28">
        <f t="shared" si="31"/>
        <v>2</v>
      </c>
      <c r="S71" s="28">
        <f t="shared" si="31"/>
        <v>2</v>
      </c>
      <c r="T71" s="28">
        <f t="shared" si="31"/>
        <v>1</v>
      </c>
      <c r="U71" s="77" t="s">
        <v>630</v>
      </c>
    </row>
    <row r="72" spans="2:21" hidden="1" x14ac:dyDescent="0.2">
      <c r="C72" s="427" t="s">
        <v>132</v>
      </c>
      <c r="D72" s="428"/>
      <c r="E72" s="428"/>
      <c r="F72" s="428"/>
      <c r="G72" s="428"/>
      <c r="H72" s="428"/>
      <c r="I72" s="428"/>
      <c r="J72" s="428"/>
      <c r="K72" s="428"/>
      <c r="L72" s="428"/>
      <c r="M72" s="429"/>
      <c r="U72" s="77" t="s">
        <v>630</v>
      </c>
    </row>
    <row r="73" spans="2:21" ht="12" hidden="1" thickBot="1" x14ac:dyDescent="0.25">
      <c r="C73" s="430"/>
      <c r="D73" s="431"/>
      <c r="E73" s="431"/>
      <c r="F73" s="431"/>
      <c r="G73" s="431"/>
      <c r="H73" s="431"/>
      <c r="I73" s="431"/>
      <c r="J73" s="431"/>
      <c r="K73" s="431"/>
      <c r="L73" s="431"/>
      <c r="M73" s="432"/>
      <c r="U73" s="77" t="s">
        <v>630</v>
      </c>
    </row>
    <row r="74" spans="2:21" ht="12" hidden="1" thickBot="1" x14ac:dyDescent="0.25">
      <c r="C74" s="444" t="s">
        <v>79</v>
      </c>
      <c r="D74" s="437"/>
      <c r="E74" s="445" t="s">
        <v>133</v>
      </c>
      <c r="F74" s="446"/>
      <c r="G74" s="80" t="s">
        <v>134</v>
      </c>
      <c r="H74" s="447" t="s">
        <v>135</v>
      </c>
      <c r="I74" s="448"/>
      <c r="J74" s="448"/>
      <c r="K74" s="448"/>
      <c r="L74" s="448"/>
      <c r="M74" s="449"/>
      <c r="R74" s="81"/>
      <c r="S74" s="82"/>
      <c r="T74" s="83"/>
      <c r="U74" s="77" t="s">
        <v>630</v>
      </c>
    </row>
    <row r="75" spans="2:21" ht="12" hidden="1" thickBot="1" x14ac:dyDescent="0.25">
      <c r="C75" s="433">
        <v>45089</v>
      </c>
      <c r="D75" s="434"/>
      <c r="E75" s="435" t="s">
        <v>69</v>
      </c>
      <c r="F75" s="409"/>
      <c r="G75" s="84"/>
      <c r="H75" s="435"/>
      <c r="I75" s="408"/>
      <c r="J75" s="408"/>
      <c r="K75" s="408"/>
      <c r="L75" s="408"/>
      <c r="M75" s="409"/>
      <c r="U75" s="77" t="s">
        <v>630</v>
      </c>
    </row>
    <row r="76" spans="2:21" ht="12" hidden="1" thickBot="1" x14ac:dyDescent="0.25">
      <c r="C76" s="435"/>
      <c r="D76" s="408"/>
      <c r="E76" s="408"/>
      <c r="F76" s="408"/>
      <c r="G76" s="408"/>
      <c r="H76" s="408"/>
      <c r="I76" s="408"/>
      <c r="J76" s="408"/>
      <c r="K76" s="408"/>
      <c r="L76" s="408"/>
      <c r="M76" s="409"/>
      <c r="U76" s="77" t="s">
        <v>630</v>
      </c>
    </row>
    <row r="77" spans="2:21" ht="12" hidden="1" thickBot="1" x14ac:dyDescent="0.25">
      <c r="C77" s="85" t="s">
        <v>87</v>
      </c>
      <c r="D77" s="86"/>
      <c r="E77" s="85" t="s">
        <v>136</v>
      </c>
      <c r="F77" s="86" t="s">
        <v>137</v>
      </c>
      <c r="G77" s="85" t="s">
        <v>136</v>
      </c>
      <c r="H77" s="436" t="s">
        <v>108</v>
      </c>
      <c r="I77" s="436"/>
      <c r="J77" s="436"/>
      <c r="K77" s="436"/>
      <c r="L77" s="436"/>
      <c r="M77" s="437"/>
      <c r="P77" s="281" t="s">
        <v>490</v>
      </c>
      <c r="Q77" s="282"/>
      <c r="R77" s="282"/>
      <c r="S77" s="282"/>
      <c r="U77" s="77" t="s">
        <v>630</v>
      </c>
    </row>
    <row r="78" spans="2:21" ht="12" hidden="1" thickBot="1" x14ac:dyDescent="0.25">
      <c r="C78" s="87"/>
      <c r="D78" s="88"/>
      <c r="E78" s="275" t="s">
        <v>162</v>
      </c>
      <c r="F78" s="88"/>
      <c r="G78" s="275" t="s">
        <v>43</v>
      </c>
      <c r="H78" s="438">
        <f t="shared" ref="H78" si="32">S85</f>
        <v>0</v>
      </c>
      <c r="I78" s="439"/>
      <c r="J78" s="440"/>
      <c r="K78" s="441">
        <f t="shared" ref="K78" si="33">T85</f>
        <v>3</v>
      </c>
      <c r="L78" s="442"/>
      <c r="M78" s="443"/>
      <c r="U78" s="77" t="str">
        <f>IF(H78+K78=3,"BİTTİ","DEVAM")</f>
        <v>BİTTİ</v>
      </c>
    </row>
    <row r="79" spans="2:21" ht="12" hidden="1" thickBot="1" x14ac:dyDescent="0.25">
      <c r="C79" s="91" t="s">
        <v>80</v>
      </c>
      <c r="D79" s="92" t="s">
        <v>138</v>
      </c>
      <c r="E79" s="91" t="s">
        <v>139</v>
      </c>
      <c r="F79" s="92"/>
      <c r="G79" s="91" t="s">
        <v>139</v>
      </c>
      <c r="H79" s="408" t="s">
        <v>140</v>
      </c>
      <c r="I79" s="409"/>
      <c r="J79" s="408" t="s">
        <v>141</v>
      </c>
      <c r="K79" s="409"/>
      <c r="L79" s="410" t="s">
        <v>142</v>
      </c>
      <c r="M79" s="411"/>
      <c r="O79" s="412" t="s">
        <v>143</v>
      </c>
      <c r="P79" s="413"/>
      <c r="Q79" s="412" t="s">
        <v>144</v>
      </c>
      <c r="R79" s="413"/>
      <c r="S79" s="412" t="s">
        <v>138</v>
      </c>
      <c r="T79" s="413"/>
      <c r="U79" s="77" t="s">
        <v>630</v>
      </c>
    </row>
    <row r="80" spans="2:21" ht="12" hidden="1" thickBot="1" x14ac:dyDescent="0.25">
      <c r="C80" s="266">
        <v>0.4375</v>
      </c>
      <c r="D80" s="94" t="s">
        <v>145</v>
      </c>
      <c r="E80" s="84"/>
      <c r="F80" s="94"/>
      <c r="G80" s="84" t="s">
        <v>493</v>
      </c>
      <c r="H80" s="95">
        <v>0</v>
      </c>
      <c r="I80" s="94">
        <v>6</v>
      </c>
      <c r="J80" s="95">
        <v>0</v>
      </c>
      <c r="K80" s="94">
        <v>6</v>
      </c>
      <c r="L80" s="95"/>
      <c r="M80" s="94"/>
      <c r="O80" s="96">
        <f t="shared" ref="O80:O82" si="34">H80+J80+L80</f>
        <v>0</v>
      </c>
      <c r="P80" s="96">
        <f t="shared" ref="P80:P82" si="35">I80+K80+M80</f>
        <v>12</v>
      </c>
      <c r="Q80" s="96">
        <f t="shared" ref="Q80:Q82" si="36">IF(H80&gt;I80,1,0)+IF(J80&gt;K80,1,0)+IF(L80&gt;M80,1,0)</f>
        <v>0</v>
      </c>
      <c r="R80" s="97">
        <f t="shared" ref="R80:R82" si="37">IF(H80&lt;I80,1,0)+IF(J80&lt;K80,1,0)+IF(L80&lt;M80,1,0)</f>
        <v>2</v>
      </c>
      <c r="S80" s="97">
        <f t="shared" ref="S80:S82" si="38">IF(Q80&gt;R80,1,0)</f>
        <v>0</v>
      </c>
      <c r="T80" s="97">
        <f t="shared" ref="T80:T82" si="39">IF(Q80&lt;R80,1,0)</f>
        <v>1</v>
      </c>
      <c r="U80" s="77" t="s">
        <v>630</v>
      </c>
    </row>
    <row r="81" spans="2:21" ht="12" hidden="1" thickBot="1" x14ac:dyDescent="0.25">
      <c r="C81" s="84"/>
      <c r="D81" s="94" t="s">
        <v>146</v>
      </c>
      <c r="E81" s="84"/>
      <c r="F81" s="94"/>
      <c r="G81" s="84" t="s">
        <v>494</v>
      </c>
      <c r="H81" s="95">
        <v>0</v>
      </c>
      <c r="I81" s="94">
        <v>6</v>
      </c>
      <c r="J81" s="95">
        <v>0</v>
      </c>
      <c r="K81" s="94">
        <v>6</v>
      </c>
      <c r="L81" s="95"/>
      <c r="M81" s="94"/>
      <c r="O81" s="29">
        <f t="shared" si="34"/>
        <v>0</v>
      </c>
      <c r="P81" s="29">
        <f t="shared" si="35"/>
        <v>12</v>
      </c>
      <c r="Q81" s="29">
        <f t="shared" si="36"/>
        <v>0</v>
      </c>
      <c r="R81" s="28">
        <f t="shared" si="37"/>
        <v>2</v>
      </c>
      <c r="S81" s="28">
        <f t="shared" si="38"/>
        <v>0</v>
      </c>
      <c r="T81" s="28">
        <f t="shared" si="39"/>
        <v>1</v>
      </c>
      <c r="U81" s="77" t="s">
        <v>630</v>
      </c>
    </row>
    <row r="82" spans="2:21" ht="12" hidden="1" customHeight="1" thickBot="1" x14ac:dyDescent="0.25">
      <c r="C82" s="414"/>
      <c r="D82" s="416" t="s">
        <v>147</v>
      </c>
      <c r="E82" s="84"/>
      <c r="F82" s="98"/>
      <c r="G82" s="84" t="s">
        <v>495</v>
      </c>
      <c r="H82" s="418">
        <v>0</v>
      </c>
      <c r="I82" s="421">
        <v>6</v>
      </c>
      <c r="J82" s="418">
        <v>0</v>
      </c>
      <c r="K82" s="421">
        <v>6</v>
      </c>
      <c r="L82" s="418"/>
      <c r="M82" s="421"/>
      <c r="O82" s="424">
        <f t="shared" si="34"/>
        <v>0</v>
      </c>
      <c r="P82" s="424">
        <f t="shared" si="35"/>
        <v>12</v>
      </c>
      <c r="Q82" s="424">
        <f t="shared" si="36"/>
        <v>0</v>
      </c>
      <c r="R82" s="424">
        <f t="shared" si="37"/>
        <v>2</v>
      </c>
      <c r="S82" s="424">
        <f t="shared" si="38"/>
        <v>0</v>
      </c>
      <c r="T82" s="424">
        <f t="shared" si="39"/>
        <v>1</v>
      </c>
      <c r="U82" s="77" t="s">
        <v>630</v>
      </c>
    </row>
    <row r="83" spans="2:21" ht="12" hidden="1" thickBot="1" x14ac:dyDescent="0.25">
      <c r="C83" s="414"/>
      <c r="D83" s="416"/>
      <c r="E83" s="99" t="s">
        <v>137</v>
      </c>
      <c r="F83" s="100"/>
      <c r="G83" s="99" t="s">
        <v>137</v>
      </c>
      <c r="H83" s="419"/>
      <c r="I83" s="422"/>
      <c r="J83" s="419"/>
      <c r="K83" s="422"/>
      <c r="L83" s="419"/>
      <c r="M83" s="422"/>
      <c r="O83" s="425"/>
      <c r="P83" s="425"/>
      <c r="Q83" s="425"/>
      <c r="R83" s="425"/>
      <c r="S83" s="425"/>
      <c r="T83" s="425"/>
      <c r="U83" s="77" t="s">
        <v>630</v>
      </c>
    </row>
    <row r="84" spans="2:21" ht="12" hidden="1" thickBot="1" x14ac:dyDescent="0.25">
      <c r="C84" s="415"/>
      <c r="D84" s="417"/>
      <c r="E84" s="84"/>
      <c r="F84" s="101"/>
      <c r="G84" s="84" t="s">
        <v>496</v>
      </c>
      <c r="H84" s="420"/>
      <c r="I84" s="423"/>
      <c r="J84" s="420"/>
      <c r="K84" s="423"/>
      <c r="L84" s="420"/>
      <c r="M84" s="423"/>
      <c r="O84" s="426"/>
      <c r="P84" s="426"/>
      <c r="Q84" s="426"/>
      <c r="R84" s="426"/>
      <c r="S84" s="426"/>
      <c r="T84" s="426"/>
      <c r="U84" s="77" t="s">
        <v>630</v>
      </c>
    </row>
    <row r="85" spans="2:21" ht="12" hidden="1" thickBot="1" x14ac:dyDescent="0.25">
      <c r="B85" s="295" t="str">
        <f>E78&amp;G78</f>
        <v>MARMARİS TENİS AKADEMİSİORTACA TENİS SPOR KULÜBÜ</v>
      </c>
      <c r="G85" s="102"/>
      <c r="H85" s="102"/>
      <c r="O85" s="28">
        <f t="shared" ref="O85:T85" si="40">O80+O81+O82</f>
        <v>0</v>
      </c>
      <c r="P85" s="28">
        <f t="shared" si="40"/>
        <v>36</v>
      </c>
      <c r="Q85" s="29">
        <f t="shared" si="40"/>
        <v>0</v>
      </c>
      <c r="R85" s="28">
        <f t="shared" si="40"/>
        <v>6</v>
      </c>
      <c r="S85" s="28">
        <f t="shared" si="40"/>
        <v>0</v>
      </c>
      <c r="T85" s="28">
        <f t="shared" si="40"/>
        <v>3</v>
      </c>
      <c r="U85" s="77" t="s">
        <v>630</v>
      </c>
    </row>
    <row r="86" spans="2:21" hidden="1" x14ac:dyDescent="0.2">
      <c r="C86" s="427" t="s">
        <v>132</v>
      </c>
      <c r="D86" s="428"/>
      <c r="E86" s="428"/>
      <c r="F86" s="428"/>
      <c r="G86" s="428"/>
      <c r="H86" s="428"/>
      <c r="I86" s="428"/>
      <c r="J86" s="428"/>
      <c r="K86" s="428"/>
      <c r="L86" s="428"/>
      <c r="M86" s="429"/>
      <c r="U86" s="77" t="s">
        <v>630</v>
      </c>
    </row>
    <row r="87" spans="2:21" ht="12" hidden="1" thickBot="1" x14ac:dyDescent="0.25">
      <c r="C87" s="430"/>
      <c r="D87" s="431"/>
      <c r="E87" s="431"/>
      <c r="F87" s="431"/>
      <c r="G87" s="431"/>
      <c r="H87" s="431"/>
      <c r="I87" s="431"/>
      <c r="J87" s="431"/>
      <c r="K87" s="431"/>
      <c r="L87" s="431"/>
      <c r="M87" s="432"/>
      <c r="U87" s="77" t="s">
        <v>630</v>
      </c>
    </row>
    <row r="88" spans="2:21" ht="12" hidden="1" thickBot="1" x14ac:dyDescent="0.25">
      <c r="C88" s="444" t="s">
        <v>79</v>
      </c>
      <c r="D88" s="437"/>
      <c r="E88" s="445" t="s">
        <v>133</v>
      </c>
      <c r="F88" s="446"/>
      <c r="G88" s="80" t="s">
        <v>134</v>
      </c>
      <c r="H88" s="447" t="s">
        <v>135</v>
      </c>
      <c r="I88" s="448"/>
      <c r="J88" s="448"/>
      <c r="K88" s="448"/>
      <c r="L88" s="448"/>
      <c r="M88" s="449"/>
      <c r="R88" s="81"/>
      <c r="S88" s="82"/>
      <c r="T88" s="83"/>
      <c r="U88" s="77" t="s">
        <v>630</v>
      </c>
    </row>
    <row r="89" spans="2:21" ht="12" hidden="1" thickBot="1" x14ac:dyDescent="0.25">
      <c r="C89" s="433">
        <v>45089</v>
      </c>
      <c r="D89" s="434"/>
      <c r="E89" s="435" t="s">
        <v>69</v>
      </c>
      <c r="F89" s="409"/>
      <c r="G89" s="84"/>
      <c r="H89" s="435"/>
      <c r="I89" s="408"/>
      <c r="J89" s="408"/>
      <c r="K89" s="408"/>
      <c r="L89" s="408"/>
      <c r="M89" s="409"/>
      <c r="U89" s="77" t="s">
        <v>630</v>
      </c>
    </row>
    <row r="90" spans="2:21" ht="12" hidden="1" thickBot="1" x14ac:dyDescent="0.25">
      <c r="C90" s="435"/>
      <c r="D90" s="408"/>
      <c r="E90" s="408"/>
      <c r="F90" s="408"/>
      <c r="G90" s="408"/>
      <c r="H90" s="408"/>
      <c r="I90" s="408"/>
      <c r="J90" s="408"/>
      <c r="K90" s="408"/>
      <c r="L90" s="408"/>
      <c r="M90" s="409"/>
      <c r="U90" s="77" t="s">
        <v>630</v>
      </c>
    </row>
    <row r="91" spans="2:21" ht="12" hidden="1" thickBot="1" x14ac:dyDescent="0.25">
      <c r="C91" s="85" t="s">
        <v>87</v>
      </c>
      <c r="D91" s="86"/>
      <c r="E91" s="85" t="s">
        <v>136</v>
      </c>
      <c r="F91" s="86" t="s">
        <v>137</v>
      </c>
      <c r="G91" s="85" t="s">
        <v>136</v>
      </c>
      <c r="H91" s="436" t="s">
        <v>108</v>
      </c>
      <c r="I91" s="436"/>
      <c r="J91" s="436"/>
      <c r="K91" s="436"/>
      <c r="L91" s="436"/>
      <c r="M91" s="437"/>
      <c r="P91" s="281" t="s">
        <v>487</v>
      </c>
      <c r="Q91" s="281"/>
      <c r="R91" s="281"/>
      <c r="S91" s="281"/>
      <c r="U91" s="77" t="s">
        <v>630</v>
      </c>
    </row>
    <row r="92" spans="2:21" ht="12" hidden="1" thickBot="1" x14ac:dyDescent="0.25">
      <c r="C92" s="87"/>
      <c r="D92" s="88"/>
      <c r="E92" s="275" t="s">
        <v>17</v>
      </c>
      <c r="F92" s="88"/>
      <c r="G92" s="275" t="s">
        <v>161</v>
      </c>
      <c r="H92" s="438">
        <f t="shared" ref="H92" si="41">S99</f>
        <v>3</v>
      </c>
      <c r="I92" s="439"/>
      <c r="J92" s="440"/>
      <c r="K92" s="441">
        <f t="shared" ref="K92" si="42">T99</f>
        <v>0</v>
      </c>
      <c r="L92" s="442"/>
      <c r="M92" s="443"/>
      <c r="U92" s="77" t="str">
        <f>IF(H92+K92=3,"BİTTİ","DEVAM")</f>
        <v>BİTTİ</v>
      </c>
    </row>
    <row r="93" spans="2:21" ht="12" hidden="1" thickBot="1" x14ac:dyDescent="0.25">
      <c r="C93" s="91" t="s">
        <v>80</v>
      </c>
      <c r="D93" s="92" t="s">
        <v>138</v>
      </c>
      <c r="E93" s="91" t="s">
        <v>139</v>
      </c>
      <c r="F93" s="92"/>
      <c r="G93" s="91" t="s">
        <v>139</v>
      </c>
      <c r="H93" s="408" t="s">
        <v>140</v>
      </c>
      <c r="I93" s="409"/>
      <c r="J93" s="408" t="s">
        <v>141</v>
      </c>
      <c r="K93" s="409"/>
      <c r="L93" s="410" t="s">
        <v>142</v>
      </c>
      <c r="M93" s="411"/>
      <c r="O93" s="412" t="s">
        <v>143</v>
      </c>
      <c r="P93" s="413"/>
      <c r="Q93" s="412" t="s">
        <v>144</v>
      </c>
      <c r="R93" s="413"/>
      <c r="S93" s="412" t="s">
        <v>138</v>
      </c>
      <c r="T93" s="413"/>
      <c r="U93" s="77" t="s">
        <v>630</v>
      </c>
    </row>
    <row r="94" spans="2:21" ht="12" hidden="1" thickBot="1" x14ac:dyDescent="0.25">
      <c r="C94" s="266">
        <v>0.4375</v>
      </c>
      <c r="D94" s="94" t="s">
        <v>145</v>
      </c>
      <c r="E94" s="84" t="s">
        <v>491</v>
      </c>
      <c r="F94" s="94"/>
      <c r="G94" s="84"/>
      <c r="H94" s="95">
        <v>6</v>
      </c>
      <c r="I94" s="94">
        <v>0</v>
      </c>
      <c r="J94" s="95">
        <v>6</v>
      </c>
      <c r="K94" s="94">
        <v>0</v>
      </c>
      <c r="L94" s="95"/>
      <c r="M94" s="94"/>
      <c r="O94" s="96">
        <f t="shared" ref="O94:O96" si="43">H94+J94+L94</f>
        <v>12</v>
      </c>
      <c r="P94" s="96">
        <f t="shared" ref="P94:P96" si="44">I94+K94+M94</f>
        <v>0</v>
      </c>
      <c r="Q94" s="96">
        <f t="shared" ref="Q94:Q96" si="45">IF(H94&gt;I94,1,0)+IF(J94&gt;K94,1,0)+IF(L94&gt;M94,1,0)</f>
        <v>2</v>
      </c>
      <c r="R94" s="97">
        <f t="shared" ref="R94:R96" si="46">IF(H94&lt;I94,1,0)+IF(J94&lt;K94,1,0)+IF(L94&lt;M94,1,0)</f>
        <v>0</v>
      </c>
      <c r="S94" s="97">
        <f t="shared" ref="S94:S96" si="47">IF(Q94&gt;R94,1,0)</f>
        <v>1</v>
      </c>
      <c r="T94" s="97">
        <f t="shared" ref="T94:T96" si="48">IF(Q94&lt;R94,1,0)</f>
        <v>0</v>
      </c>
      <c r="U94" s="77" t="s">
        <v>630</v>
      </c>
    </row>
    <row r="95" spans="2:21" ht="12" hidden="1" thickBot="1" x14ac:dyDescent="0.25">
      <c r="C95" s="84"/>
      <c r="D95" s="94" t="s">
        <v>146</v>
      </c>
      <c r="E95" s="84" t="s">
        <v>492</v>
      </c>
      <c r="F95" s="94"/>
      <c r="G95" s="84"/>
      <c r="H95" s="95">
        <v>6</v>
      </c>
      <c r="I95" s="94">
        <v>0</v>
      </c>
      <c r="J95" s="95">
        <v>6</v>
      </c>
      <c r="K95" s="94">
        <v>0</v>
      </c>
      <c r="L95" s="95"/>
      <c r="M95" s="94"/>
      <c r="O95" s="29">
        <f t="shared" si="43"/>
        <v>12</v>
      </c>
      <c r="P95" s="29">
        <f t="shared" si="44"/>
        <v>0</v>
      </c>
      <c r="Q95" s="29">
        <f t="shared" si="45"/>
        <v>2</v>
      </c>
      <c r="R95" s="28">
        <f t="shared" si="46"/>
        <v>0</v>
      </c>
      <c r="S95" s="28">
        <f t="shared" si="47"/>
        <v>1</v>
      </c>
      <c r="T95" s="28">
        <f t="shared" si="48"/>
        <v>0</v>
      </c>
      <c r="U95" s="77" t="s">
        <v>630</v>
      </c>
    </row>
    <row r="96" spans="2:21" ht="12" hidden="1" customHeight="1" thickBot="1" x14ac:dyDescent="0.25">
      <c r="C96" s="414"/>
      <c r="D96" s="416" t="s">
        <v>147</v>
      </c>
      <c r="E96" s="84" t="s">
        <v>492</v>
      </c>
      <c r="F96" s="98"/>
      <c r="G96" s="84"/>
      <c r="H96" s="418">
        <v>6</v>
      </c>
      <c r="I96" s="421">
        <v>0</v>
      </c>
      <c r="J96" s="418">
        <v>6</v>
      </c>
      <c r="K96" s="421">
        <v>0</v>
      </c>
      <c r="L96" s="418"/>
      <c r="M96" s="421"/>
      <c r="O96" s="424">
        <f t="shared" si="43"/>
        <v>12</v>
      </c>
      <c r="P96" s="424">
        <f t="shared" si="44"/>
        <v>0</v>
      </c>
      <c r="Q96" s="424">
        <f t="shared" si="45"/>
        <v>2</v>
      </c>
      <c r="R96" s="424">
        <f t="shared" si="46"/>
        <v>0</v>
      </c>
      <c r="S96" s="424">
        <f t="shared" si="47"/>
        <v>1</v>
      </c>
      <c r="T96" s="424">
        <f t="shared" si="48"/>
        <v>0</v>
      </c>
      <c r="U96" s="77" t="s">
        <v>630</v>
      </c>
    </row>
    <row r="97" spans="2:21" ht="12" hidden="1" thickBot="1" x14ac:dyDescent="0.25">
      <c r="C97" s="414"/>
      <c r="D97" s="416"/>
      <c r="E97" s="99" t="s">
        <v>137</v>
      </c>
      <c r="F97" s="100"/>
      <c r="G97" s="99" t="s">
        <v>137</v>
      </c>
      <c r="H97" s="419"/>
      <c r="I97" s="422"/>
      <c r="J97" s="419"/>
      <c r="K97" s="422"/>
      <c r="L97" s="419"/>
      <c r="M97" s="422"/>
      <c r="O97" s="425"/>
      <c r="P97" s="425"/>
      <c r="Q97" s="425"/>
      <c r="R97" s="425"/>
      <c r="S97" s="425"/>
      <c r="T97" s="425"/>
      <c r="U97" s="77" t="s">
        <v>630</v>
      </c>
    </row>
    <row r="98" spans="2:21" ht="12" hidden="1" thickBot="1" x14ac:dyDescent="0.25">
      <c r="C98" s="415"/>
      <c r="D98" s="417"/>
      <c r="E98" s="84" t="s">
        <v>491</v>
      </c>
      <c r="F98" s="101"/>
      <c r="G98" s="84"/>
      <c r="H98" s="420"/>
      <c r="I98" s="423"/>
      <c r="J98" s="420"/>
      <c r="K98" s="423"/>
      <c r="L98" s="420"/>
      <c r="M98" s="423"/>
      <c r="O98" s="426"/>
      <c r="P98" s="426"/>
      <c r="Q98" s="426"/>
      <c r="R98" s="426"/>
      <c r="S98" s="426"/>
      <c r="T98" s="426"/>
      <c r="U98" s="77" t="s">
        <v>630</v>
      </c>
    </row>
    <row r="99" spans="2:21" ht="12" hidden="1" thickBot="1" x14ac:dyDescent="0.25">
      <c r="B99" s="295" t="str">
        <f>E92&amp;G92</f>
        <v>DALAMAN TENİS SPOR KULÜBÜFETHİYE TENİS SPOR KULÜBÜ</v>
      </c>
      <c r="G99" s="102"/>
      <c r="H99" s="102"/>
      <c r="O99" s="28">
        <f t="shared" ref="O99:T99" si="49">O94+O95+O96</f>
        <v>36</v>
      </c>
      <c r="P99" s="28">
        <f t="shared" si="49"/>
        <v>0</v>
      </c>
      <c r="Q99" s="29">
        <f t="shared" si="49"/>
        <v>6</v>
      </c>
      <c r="R99" s="28">
        <f t="shared" si="49"/>
        <v>0</v>
      </c>
      <c r="S99" s="28">
        <f t="shared" si="49"/>
        <v>3</v>
      </c>
      <c r="T99" s="28">
        <f t="shared" si="49"/>
        <v>0</v>
      </c>
      <c r="U99" s="77" t="s">
        <v>630</v>
      </c>
    </row>
    <row r="100" spans="2:21" hidden="1" x14ac:dyDescent="0.2">
      <c r="C100" s="427" t="s">
        <v>132</v>
      </c>
      <c r="D100" s="428"/>
      <c r="E100" s="428"/>
      <c r="F100" s="428"/>
      <c r="G100" s="428"/>
      <c r="H100" s="428"/>
      <c r="I100" s="428"/>
      <c r="J100" s="428"/>
      <c r="K100" s="428"/>
      <c r="L100" s="428"/>
      <c r="M100" s="429"/>
      <c r="U100" s="77" t="s">
        <v>630</v>
      </c>
    </row>
    <row r="101" spans="2:21" ht="12" hidden="1" thickBot="1" x14ac:dyDescent="0.25">
      <c r="C101" s="430"/>
      <c r="D101" s="431"/>
      <c r="E101" s="431"/>
      <c r="F101" s="431"/>
      <c r="G101" s="431"/>
      <c r="H101" s="431"/>
      <c r="I101" s="431"/>
      <c r="J101" s="431"/>
      <c r="K101" s="431"/>
      <c r="L101" s="431"/>
      <c r="M101" s="432"/>
      <c r="U101" s="77" t="s">
        <v>630</v>
      </c>
    </row>
    <row r="102" spans="2:21" ht="12" hidden="1" thickBot="1" x14ac:dyDescent="0.25">
      <c r="C102" s="444" t="s">
        <v>79</v>
      </c>
      <c r="D102" s="437"/>
      <c r="E102" s="445" t="s">
        <v>133</v>
      </c>
      <c r="F102" s="446"/>
      <c r="G102" s="80" t="s">
        <v>134</v>
      </c>
      <c r="H102" s="447" t="s">
        <v>135</v>
      </c>
      <c r="I102" s="448"/>
      <c r="J102" s="448"/>
      <c r="K102" s="448"/>
      <c r="L102" s="448"/>
      <c r="M102" s="449"/>
      <c r="R102" s="81"/>
      <c r="S102" s="82"/>
      <c r="T102" s="83"/>
      <c r="U102" s="83" t="s">
        <v>630</v>
      </c>
    </row>
    <row r="103" spans="2:21" ht="12" hidden="1" thickBot="1" x14ac:dyDescent="0.25">
      <c r="C103" s="433">
        <v>45089</v>
      </c>
      <c r="D103" s="434"/>
      <c r="E103" s="435" t="s">
        <v>52</v>
      </c>
      <c r="F103" s="409"/>
      <c r="G103" s="84"/>
      <c r="H103" s="435"/>
      <c r="I103" s="408"/>
      <c r="J103" s="408"/>
      <c r="K103" s="408"/>
      <c r="L103" s="408"/>
      <c r="M103" s="409"/>
      <c r="U103" s="77" t="s">
        <v>630</v>
      </c>
    </row>
    <row r="104" spans="2:21" ht="12" hidden="1" thickBot="1" x14ac:dyDescent="0.25">
      <c r="C104" s="435"/>
      <c r="D104" s="408"/>
      <c r="E104" s="408"/>
      <c r="F104" s="408"/>
      <c r="G104" s="408"/>
      <c r="H104" s="408"/>
      <c r="I104" s="408"/>
      <c r="J104" s="408"/>
      <c r="K104" s="408"/>
      <c r="L104" s="408"/>
      <c r="M104" s="409"/>
      <c r="U104" s="77" t="s">
        <v>630</v>
      </c>
    </row>
    <row r="105" spans="2:21" ht="12" hidden="1" thickBot="1" x14ac:dyDescent="0.25">
      <c r="C105" s="85" t="s">
        <v>87</v>
      </c>
      <c r="D105" s="86"/>
      <c r="E105" s="85" t="s">
        <v>136</v>
      </c>
      <c r="F105" s="86" t="s">
        <v>137</v>
      </c>
      <c r="G105" s="85" t="s">
        <v>136</v>
      </c>
      <c r="H105" s="436" t="s">
        <v>108</v>
      </c>
      <c r="I105" s="436"/>
      <c r="J105" s="436"/>
      <c r="K105" s="436"/>
      <c r="L105" s="436"/>
      <c r="M105" s="437"/>
      <c r="U105" s="77" t="s">
        <v>630</v>
      </c>
    </row>
    <row r="106" spans="2:21" ht="12" hidden="1" thickBot="1" x14ac:dyDescent="0.25">
      <c r="C106" s="87"/>
      <c r="D106" s="88"/>
      <c r="E106" s="277" t="s">
        <v>1</v>
      </c>
      <c r="F106" s="88"/>
      <c r="G106" s="277" t="s">
        <v>2</v>
      </c>
      <c r="H106" s="438">
        <f t="shared" ref="H106" si="50">S113</f>
        <v>3</v>
      </c>
      <c r="I106" s="439"/>
      <c r="J106" s="440"/>
      <c r="K106" s="441">
        <f t="shared" ref="K106" si="51">T113</f>
        <v>0</v>
      </c>
      <c r="L106" s="442"/>
      <c r="M106" s="443"/>
      <c r="U106" s="77" t="str">
        <f>IF(H106+K106=3,"BİTTİ","DEVAM")</f>
        <v>BİTTİ</v>
      </c>
    </row>
    <row r="107" spans="2:21" ht="12" hidden="1" thickBot="1" x14ac:dyDescent="0.25">
      <c r="C107" s="91" t="s">
        <v>80</v>
      </c>
      <c r="D107" s="92" t="s">
        <v>138</v>
      </c>
      <c r="E107" s="91" t="s">
        <v>139</v>
      </c>
      <c r="F107" s="92"/>
      <c r="G107" s="91" t="s">
        <v>139</v>
      </c>
      <c r="H107" s="408" t="s">
        <v>140</v>
      </c>
      <c r="I107" s="409"/>
      <c r="J107" s="408" t="s">
        <v>141</v>
      </c>
      <c r="K107" s="409"/>
      <c r="L107" s="410" t="s">
        <v>142</v>
      </c>
      <c r="M107" s="411"/>
      <c r="O107" s="412" t="s">
        <v>143</v>
      </c>
      <c r="P107" s="413"/>
      <c r="Q107" s="412" t="s">
        <v>144</v>
      </c>
      <c r="R107" s="413"/>
      <c r="S107" s="412" t="s">
        <v>138</v>
      </c>
      <c r="T107" s="413"/>
      <c r="U107" s="77" t="s">
        <v>630</v>
      </c>
    </row>
    <row r="108" spans="2:21" ht="12" hidden="1" thickBot="1" x14ac:dyDescent="0.25">
      <c r="C108" s="266">
        <v>0.4375</v>
      </c>
      <c r="D108" s="94" t="s">
        <v>145</v>
      </c>
      <c r="E108" s="84" t="s">
        <v>415</v>
      </c>
      <c r="F108" s="94"/>
      <c r="G108" s="84" t="s">
        <v>417</v>
      </c>
      <c r="H108" s="95">
        <v>6</v>
      </c>
      <c r="I108" s="94">
        <v>2</v>
      </c>
      <c r="J108" s="95">
        <v>6</v>
      </c>
      <c r="K108" s="94">
        <v>3</v>
      </c>
      <c r="L108" s="95"/>
      <c r="M108" s="94"/>
      <c r="O108" s="96">
        <f t="shared" ref="O108:O110" si="52">H108+J108+L108</f>
        <v>12</v>
      </c>
      <c r="P108" s="96">
        <f t="shared" ref="P108:P110" si="53">I108+K108+M108</f>
        <v>5</v>
      </c>
      <c r="Q108" s="96">
        <f t="shared" ref="Q108:Q110" si="54">IF(H108&gt;I108,1,0)+IF(J108&gt;K108,1,0)+IF(L108&gt;M108,1,0)</f>
        <v>2</v>
      </c>
      <c r="R108" s="97">
        <f t="shared" ref="R108:R110" si="55">IF(H108&lt;I108,1,0)+IF(J108&lt;K108,1,0)+IF(L108&lt;M108,1,0)</f>
        <v>0</v>
      </c>
      <c r="S108" s="97">
        <f t="shared" ref="S108:S110" si="56">IF(Q108&gt;R108,1,0)</f>
        <v>1</v>
      </c>
      <c r="T108" s="97">
        <f t="shared" ref="T108:T110" si="57">IF(Q108&lt;R108,1,0)</f>
        <v>0</v>
      </c>
      <c r="U108" s="77" t="s">
        <v>630</v>
      </c>
    </row>
    <row r="109" spans="2:21" ht="12" hidden="1" thickBot="1" x14ac:dyDescent="0.25">
      <c r="C109" s="84"/>
      <c r="D109" s="94" t="s">
        <v>146</v>
      </c>
      <c r="E109" s="84" t="s">
        <v>416</v>
      </c>
      <c r="F109" s="94"/>
      <c r="G109" s="84" t="s">
        <v>418</v>
      </c>
      <c r="H109" s="95">
        <v>6</v>
      </c>
      <c r="I109" s="94">
        <v>0</v>
      </c>
      <c r="J109" s="95">
        <v>6</v>
      </c>
      <c r="K109" s="94">
        <v>0</v>
      </c>
      <c r="L109" s="95"/>
      <c r="M109" s="94"/>
      <c r="O109" s="29">
        <f t="shared" si="52"/>
        <v>12</v>
      </c>
      <c r="P109" s="29">
        <f t="shared" si="53"/>
        <v>0</v>
      </c>
      <c r="Q109" s="29">
        <f t="shared" si="54"/>
        <v>2</v>
      </c>
      <c r="R109" s="28">
        <f t="shared" si="55"/>
        <v>0</v>
      </c>
      <c r="S109" s="28">
        <f t="shared" si="56"/>
        <v>1</v>
      </c>
      <c r="T109" s="28">
        <f t="shared" si="57"/>
        <v>0</v>
      </c>
      <c r="U109" s="77" t="s">
        <v>630</v>
      </c>
    </row>
    <row r="110" spans="2:21" ht="12" hidden="1" customHeight="1" thickBot="1" x14ac:dyDescent="0.25">
      <c r="C110" s="414"/>
      <c r="D110" s="416" t="s">
        <v>147</v>
      </c>
      <c r="E110" s="84" t="s">
        <v>415</v>
      </c>
      <c r="F110" s="98"/>
      <c r="G110" s="84" t="s">
        <v>417</v>
      </c>
      <c r="H110" s="418">
        <v>6</v>
      </c>
      <c r="I110" s="421">
        <v>0</v>
      </c>
      <c r="J110" s="418">
        <v>6</v>
      </c>
      <c r="K110" s="421">
        <v>0</v>
      </c>
      <c r="L110" s="418"/>
      <c r="M110" s="421"/>
      <c r="O110" s="424">
        <f t="shared" si="52"/>
        <v>12</v>
      </c>
      <c r="P110" s="424">
        <f t="shared" si="53"/>
        <v>0</v>
      </c>
      <c r="Q110" s="424">
        <f t="shared" si="54"/>
        <v>2</v>
      </c>
      <c r="R110" s="424">
        <f t="shared" si="55"/>
        <v>0</v>
      </c>
      <c r="S110" s="424">
        <f t="shared" si="56"/>
        <v>1</v>
      </c>
      <c r="T110" s="424">
        <f t="shared" si="57"/>
        <v>0</v>
      </c>
      <c r="U110" s="77" t="s">
        <v>630</v>
      </c>
    </row>
    <row r="111" spans="2:21" ht="12" hidden="1" thickBot="1" x14ac:dyDescent="0.25">
      <c r="C111" s="414"/>
      <c r="D111" s="416"/>
      <c r="E111" s="99" t="s">
        <v>137</v>
      </c>
      <c r="F111" s="100"/>
      <c r="G111" s="99" t="s">
        <v>137</v>
      </c>
      <c r="H111" s="419"/>
      <c r="I111" s="422"/>
      <c r="J111" s="419"/>
      <c r="K111" s="422"/>
      <c r="L111" s="419"/>
      <c r="M111" s="422"/>
      <c r="O111" s="425"/>
      <c r="P111" s="425"/>
      <c r="Q111" s="425"/>
      <c r="R111" s="425"/>
      <c r="S111" s="425"/>
      <c r="T111" s="425"/>
      <c r="U111" s="77" t="s">
        <v>630</v>
      </c>
    </row>
    <row r="112" spans="2:21" ht="12" hidden="1" thickBot="1" x14ac:dyDescent="0.25">
      <c r="C112" s="415"/>
      <c r="D112" s="417"/>
      <c r="E112" s="84" t="s">
        <v>416</v>
      </c>
      <c r="F112" s="101"/>
      <c r="G112" s="84" t="s">
        <v>418</v>
      </c>
      <c r="H112" s="420"/>
      <c r="I112" s="423"/>
      <c r="J112" s="420"/>
      <c r="K112" s="423"/>
      <c r="L112" s="420"/>
      <c r="M112" s="423"/>
      <c r="O112" s="426"/>
      <c r="P112" s="426"/>
      <c r="Q112" s="426"/>
      <c r="R112" s="426"/>
      <c r="S112" s="426"/>
      <c r="T112" s="426"/>
      <c r="U112" s="77" t="s">
        <v>630</v>
      </c>
    </row>
    <row r="113" spans="2:21" ht="12" hidden="1" thickBot="1" x14ac:dyDescent="0.25">
      <c r="B113" s="295" t="str">
        <f>E106&amp;G106</f>
        <v>ADIYAMAN GENÇLİK SPOR KULÜBÜADIYAMAN TENİS VE HENTBOL SPOR KULÜBÜ</v>
      </c>
      <c r="G113" s="102"/>
      <c r="H113" s="102"/>
      <c r="O113" s="28">
        <f t="shared" ref="O113:T113" si="58">O108+O109+O110</f>
        <v>36</v>
      </c>
      <c r="P113" s="28">
        <f t="shared" si="58"/>
        <v>5</v>
      </c>
      <c r="Q113" s="29">
        <f t="shared" si="58"/>
        <v>6</v>
      </c>
      <c r="R113" s="28">
        <f t="shared" si="58"/>
        <v>0</v>
      </c>
      <c r="S113" s="28">
        <f t="shared" si="58"/>
        <v>3</v>
      </c>
      <c r="T113" s="28">
        <f t="shared" si="58"/>
        <v>0</v>
      </c>
      <c r="U113" s="77" t="s">
        <v>630</v>
      </c>
    </row>
    <row r="114" spans="2:21" hidden="1" x14ac:dyDescent="0.2">
      <c r="C114" s="427" t="s">
        <v>132</v>
      </c>
      <c r="D114" s="428"/>
      <c r="E114" s="428"/>
      <c r="F114" s="428"/>
      <c r="G114" s="428"/>
      <c r="H114" s="428"/>
      <c r="I114" s="428"/>
      <c r="J114" s="428"/>
      <c r="K114" s="428"/>
      <c r="L114" s="428"/>
      <c r="M114" s="429"/>
      <c r="U114" s="77" t="s">
        <v>630</v>
      </c>
    </row>
    <row r="115" spans="2:21" ht="12" hidden="1" thickBot="1" x14ac:dyDescent="0.25">
      <c r="C115" s="430"/>
      <c r="D115" s="431"/>
      <c r="E115" s="431"/>
      <c r="F115" s="431"/>
      <c r="G115" s="431"/>
      <c r="H115" s="431"/>
      <c r="I115" s="431"/>
      <c r="J115" s="431"/>
      <c r="K115" s="431"/>
      <c r="L115" s="431"/>
      <c r="M115" s="432"/>
      <c r="U115" s="77" t="s">
        <v>630</v>
      </c>
    </row>
    <row r="116" spans="2:21" ht="12" hidden="1" thickBot="1" x14ac:dyDescent="0.25">
      <c r="C116" s="444" t="s">
        <v>79</v>
      </c>
      <c r="D116" s="437"/>
      <c r="E116" s="445" t="s">
        <v>133</v>
      </c>
      <c r="F116" s="446"/>
      <c r="G116" s="80" t="s">
        <v>134</v>
      </c>
      <c r="H116" s="447" t="s">
        <v>135</v>
      </c>
      <c r="I116" s="448"/>
      <c r="J116" s="448"/>
      <c r="K116" s="448"/>
      <c r="L116" s="448"/>
      <c r="M116" s="449"/>
      <c r="R116" s="81"/>
      <c r="S116" s="82"/>
      <c r="T116" s="83"/>
      <c r="U116" s="77" t="s">
        <v>630</v>
      </c>
    </row>
    <row r="117" spans="2:21" ht="12" hidden="1" thickBot="1" x14ac:dyDescent="0.25">
      <c r="C117" s="433">
        <v>45089</v>
      </c>
      <c r="D117" s="434"/>
      <c r="E117" s="435" t="s">
        <v>52</v>
      </c>
      <c r="F117" s="409"/>
      <c r="G117" s="84"/>
      <c r="H117" s="435"/>
      <c r="I117" s="408"/>
      <c r="J117" s="408"/>
      <c r="K117" s="408"/>
      <c r="L117" s="408"/>
      <c r="M117" s="409"/>
      <c r="U117" s="77" t="s">
        <v>630</v>
      </c>
    </row>
    <row r="118" spans="2:21" ht="12" hidden="1" thickBot="1" x14ac:dyDescent="0.25">
      <c r="C118" s="435"/>
      <c r="D118" s="408"/>
      <c r="E118" s="408"/>
      <c r="F118" s="408"/>
      <c r="G118" s="408"/>
      <c r="H118" s="408"/>
      <c r="I118" s="408"/>
      <c r="J118" s="408"/>
      <c r="K118" s="408"/>
      <c r="L118" s="408"/>
      <c r="M118" s="409"/>
      <c r="U118" s="77" t="s">
        <v>630</v>
      </c>
    </row>
    <row r="119" spans="2:21" ht="12" hidden="1" thickBot="1" x14ac:dyDescent="0.25">
      <c r="C119" s="85" t="s">
        <v>87</v>
      </c>
      <c r="D119" s="86"/>
      <c r="E119" s="85" t="s">
        <v>136</v>
      </c>
      <c r="F119" s="86" t="s">
        <v>137</v>
      </c>
      <c r="G119" s="85" t="s">
        <v>136</v>
      </c>
      <c r="H119" s="436" t="s">
        <v>108</v>
      </c>
      <c r="I119" s="436"/>
      <c r="J119" s="436"/>
      <c r="K119" s="436"/>
      <c r="L119" s="436"/>
      <c r="M119" s="437"/>
      <c r="U119" s="77" t="s">
        <v>630</v>
      </c>
    </row>
    <row r="120" spans="2:21" ht="12" hidden="1" thickBot="1" x14ac:dyDescent="0.25">
      <c r="C120" s="87"/>
      <c r="D120" s="88"/>
      <c r="E120" s="275" t="s">
        <v>163</v>
      </c>
      <c r="F120" s="88"/>
      <c r="G120" s="275" t="s">
        <v>165</v>
      </c>
      <c r="H120" s="438">
        <f t="shared" ref="H120" si="59">S127</f>
        <v>1</v>
      </c>
      <c r="I120" s="439"/>
      <c r="J120" s="440"/>
      <c r="K120" s="441">
        <f t="shared" ref="K120" si="60">T127</f>
        <v>2</v>
      </c>
      <c r="L120" s="442"/>
      <c r="M120" s="443"/>
      <c r="U120" s="77" t="str">
        <f>IF(H120+K120=3,"BİTTİ","DEVAM")</f>
        <v>BİTTİ</v>
      </c>
    </row>
    <row r="121" spans="2:21" ht="12" hidden="1" thickBot="1" x14ac:dyDescent="0.25">
      <c r="C121" s="91" t="s">
        <v>80</v>
      </c>
      <c r="D121" s="92" t="s">
        <v>138</v>
      </c>
      <c r="E121" s="91" t="s">
        <v>139</v>
      </c>
      <c r="F121" s="92"/>
      <c r="G121" s="91" t="s">
        <v>139</v>
      </c>
      <c r="H121" s="408" t="s">
        <v>140</v>
      </c>
      <c r="I121" s="409"/>
      <c r="J121" s="408" t="s">
        <v>141</v>
      </c>
      <c r="K121" s="409"/>
      <c r="L121" s="410" t="s">
        <v>142</v>
      </c>
      <c r="M121" s="411"/>
      <c r="O121" s="412" t="s">
        <v>143</v>
      </c>
      <c r="P121" s="413"/>
      <c r="Q121" s="412" t="s">
        <v>144</v>
      </c>
      <c r="R121" s="413"/>
      <c r="S121" s="412" t="s">
        <v>138</v>
      </c>
      <c r="T121" s="413"/>
      <c r="U121" s="77" t="s">
        <v>630</v>
      </c>
    </row>
    <row r="122" spans="2:21" ht="12" hidden="1" thickBot="1" x14ac:dyDescent="0.25">
      <c r="C122" s="266">
        <v>0.4375</v>
      </c>
      <c r="D122" s="94" t="s">
        <v>145</v>
      </c>
      <c r="E122" s="84" t="s">
        <v>423</v>
      </c>
      <c r="F122" s="94"/>
      <c r="G122" s="84" t="s">
        <v>425</v>
      </c>
      <c r="H122" s="95">
        <v>6</v>
      </c>
      <c r="I122" s="94">
        <v>2</v>
      </c>
      <c r="J122" s="95">
        <v>6</v>
      </c>
      <c r="K122" s="94">
        <v>3</v>
      </c>
      <c r="L122" s="95"/>
      <c r="M122" s="94"/>
      <c r="O122" s="96">
        <f t="shared" ref="O122:O124" si="61">H122+J122+L122</f>
        <v>12</v>
      </c>
      <c r="P122" s="96">
        <f t="shared" ref="P122:P124" si="62">I122+K122+M122</f>
        <v>5</v>
      </c>
      <c r="Q122" s="96">
        <f t="shared" ref="Q122:Q124" si="63">IF(H122&gt;I122,1,0)+IF(J122&gt;K122,1,0)+IF(L122&gt;M122,1,0)</f>
        <v>2</v>
      </c>
      <c r="R122" s="97">
        <f t="shared" ref="R122:R124" si="64">IF(H122&lt;I122,1,0)+IF(J122&lt;K122,1,0)+IF(L122&lt;M122,1,0)</f>
        <v>0</v>
      </c>
      <c r="S122" s="97">
        <f t="shared" ref="S122:S124" si="65">IF(Q122&gt;R122,1,0)</f>
        <v>1</v>
      </c>
      <c r="T122" s="97">
        <f t="shared" ref="T122:T124" si="66">IF(Q122&lt;R122,1,0)</f>
        <v>0</v>
      </c>
      <c r="U122" s="77" t="s">
        <v>630</v>
      </c>
    </row>
    <row r="123" spans="2:21" ht="12" hidden="1" thickBot="1" x14ac:dyDescent="0.25">
      <c r="C123" s="84"/>
      <c r="D123" s="94" t="s">
        <v>146</v>
      </c>
      <c r="E123" s="84" t="s">
        <v>424</v>
      </c>
      <c r="F123" s="94"/>
      <c r="G123" s="84" t="s">
        <v>426</v>
      </c>
      <c r="H123" s="95">
        <v>4</v>
      </c>
      <c r="I123" s="94">
        <v>6</v>
      </c>
      <c r="J123" s="95">
        <v>3</v>
      </c>
      <c r="K123" s="94">
        <v>6</v>
      </c>
      <c r="L123" s="95"/>
      <c r="M123" s="94"/>
      <c r="O123" s="29">
        <f t="shared" si="61"/>
        <v>7</v>
      </c>
      <c r="P123" s="29">
        <f t="shared" si="62"/>
        <v>12</v>
      </c>
      <c r="Q123" s="29">
        <f t="shared" si="63"/>
        <v>0</v>
      </c>
      <c r="R123" s="28">
        <f t="shared" si="64"/>
        <v>2</v>
      </c>
      <c r="S123" s="28">
        <f t="shared" si="65"/>
        <v>0</v>
      </c>
      <c r="T123" s="28">
        <f t="shared" si="66"/>
        <v>1</v>
      </c>
      <c r="U123" s="77" t="s">
        <v>630</v>
      </c>
    </row>
    <row r="124" spans="2:21" ht="12" hidden="1" customHeight="1" thickBot="1" x14ac:dyDescent="0.25">
      <c r="C124" s="414"/>
      <c r="D124" s="416" t="s">
        <v>147</v>
      </c>
      <c r="E124" s="84" t="s">
        <v>423</v>
      </c>
      <c r="F124" s="98"/>
      <c r="G124" s="84" t="s">
        <v>425</v>
      </c>
      <c r="H124" s="418">
        <v>4</v>
      </c>
      <c r="I124" s="421">
        <v>6</v>
      </c>
      <c r="J124" s="418">
        <v>5</v>
      </c>
      <c r="K124" s="421">
        <v>7</v>
      </c>
      <c r="L124" s="418"/>
      <c r="M124" s="421"/>
      <c r="O124" s="424">
        <f t="shared" si="61"/>
        <v>9</v>
      </c>
      <c r="P124" s="424">
        <f t="shared" si="62"/>
        <v>13</v>
      </c>
      <c r="Q124" s="424">
        <f t="shared" si="63"/>
        <v>0</v>
      </c>
      <c r="R124" s="424">
        <f t="shared" si="64"/>
        <v>2</v>
      </c>
      <c r="S124" s="424">
        <f t="shared" si="65"/>
        <v>0</v>
      </c>
      <c r="T124" s="424">
        <f t="shared" si="66"/>
        <v>1</v>
      </c>
      <c r="U124" s="77" t="s">
        <v>630</v>
      </c>
    </row>
    <row r="125" spans="2:21" ht="12" hidden="1" thickBot="1" x14ac:dyDescent="0.25">
      <c r="C125" s="414"/>
      <c r="D125" s="416"/>
      <c r="E125" s="99" t="s">
        <v>137</v>
      </c>
      <c r="F125" s="100"/>
      <c r="G125" s="99" t="s">
        <v>137</v>
      </c>
      <c r="H125" s="419"/>
      <c r="I125" s="422"/>
      <c r="J125" s="419"/>
      <c r="K125" s="422"/>
      <c r="L125" s="419"/>
      <c r="M125" s="422"/>
      <c r="O125" s="425"/>
      <c r="P125" s="425"/>
      <c r="Q125" s="425"/>
      <c r="R125" s="425"/>
      <c r="S125" s="425"/>
      <c r="T125" s="425"/>
      <c r="U125" s="77" t="s">
        <v>630</v>
      </c>
    </row>
    <row r="126" spans="2:21" ht="12" hidden="1" thickBot="1" x14ac:dyDescent="0.25">
      <c r="C126" s="415"/>
      <c r="D126" s="417"/>
      <c r="E126" s="84" t="s">
        <v>424</v>
      </c>
      <c r="F126" s="101"/>
      <c r="G126" s="84" t="s">
        <v>426</v>
      </c>
      <c r="H126" s="420"/>
      <c r="I126" s="423"/>
      <c r="J126" s="420"/>
      <c r="K126" s="423"/>
      <c r="L126" s="420"/>
      <c r="M126" s="423"/>
      <c r="O126" s="426"/>
      <c r="P126" s="426"/>
      <c r="Q126" s="426"/>
      <c r="R126" s="426"/>
      <c r="S126" s="426"/>
      <c r="T126" s="426"/>
      <c r="U126" s="77" t="s">
        <v>630</v>
      </c>
    </row>
    <row r="127" spans="2:21" ht="12" hidden="1" thickBot="1" x14ac:dyDescent="0.25">
      <c r="B127" s="295" t="str">
        <f>E120&amp;G120</f>
        <v>ADIYAMAN DOĞA ATICILIK VE A.SPOR KULÜBÜADIYAMAN G.MS.K. SPOR KULÜBÜ</v>
      </c>
      <c r="G127" s="102"/>
      <c r="H127" s="102"/>
      <c r="O127" s="28">
        <f t="shared" ref="O127:T127" si="67">O122+O123+O124</f>
        <v>28</v>
      </c>
      <c r="P127" s="28">
        <f t="shared" si="67"/>
        <v>30</v>
      </c>
      <c r="Q127" s="29">
        <f t="shared" si="67"/>
        <v>2</v>
      </c>
      <c r="R127" s="28">
        <f t="shared" si="67"/>
        <v>4</v>
      </c>
      <c r="S127" s="28">
        <f t="shared" si="67"/>
        <v>1</v>
      </c>
      <c r="T127" s="28">
        <f t="shared" si="67"/>
        <v>2</v>
      </c>
      <c r="U127" s="77" t="s">
        <v>630</v>
      </c>
    </row>
    <row r="128" spans="2:21" hidden="1" x14ac:dyDescent="0.2">
      <c r="C128" s="427" t="s">
        <v>132</v>
      </c>
      <c r="D128" s="428"/>
      <c r="E128" s="428"/>
      <c r="F128" s="428"/>
      <c r="G128" s="428"/>
      <c r="H128" s="428"/>
      <c r="I128" s="428"/>
      <c r="J128" s="428"/>
      <c r="K128" s="428"/>
      <c r="L128" s="428"/>
      <c r="M128" s="429"/>
      <c r="U128" s="77" t="s">
        <v>630</v>
      </c>
    </row>
    <row r="129" spans="2:21" ht="12" hidden="1" thickBot="1" x14ac:dyDescent="0.25">
      <c r="C129" s="430"/>
      <c r="D129" s="431"/>
      <c r="E129" s="431"/>
      <c r="F129" s="431"/>
      <c r="G129" s="431"/>
      <c r="H129" s="431"/>
      <c r="I129" s="431"/>
      <c r="J129" s="431"/>
      <c r="K129" s="431"/>
      <c r="L129" s="431"/>
      <c r="M129" s="432"/>
      <c r="U129" s="77" t="s">
        <v>630</v>
      </c>
    </row>
    <row r="130" spans="2:21" ht="12" hidden="1" thickBot="1" x14ac:dyDescent="0.25">
      <c r="C130" s="444" t="s">
        <v>79</v>
      </c>
      <c r="D130" s="437"/>
      <c r="E130" s="445" t="s">
        <v>133</v>
      </c>
      <c r="F130" s="446"/>
      <c r="G130" s="80" t="s">
        <v>134</v>
      </c>
      <c r="H130" s="447" t="s">
        <v>135</v>
      </c>
      <c r="I130" s="448"/>
      <c r="J130" s="448"/>
      <c r="K130" s="448"/>
      <c r="L130" s="448"/>
      <c r="M130" s="449"/>
      <c r="R130" s="81"/>
      <c r="S130" s="82"/>
      <c r="T130" s="83"/>
      <c r="U130" s="77" t="s">
        <v>630</v>
      </c>
    </row>
    <row r="131" spans="2:21" ht="12" hidden="1" thickBot="1" x14ac:dyDescent="0.25">
      <c r="C131" s="433">
        <v>45089</v>
      </c>
      <c r="D131" s="434"/>
      <c r="E131" s="435" t="s">
        <v>52</v>
      </c>
      <c r="F131" s="409"/>
      <c r="G131" s="84"/>
      <c r="H131" s="435"/>
      <c r="I131" s="408"/>
      <c r="J131" s="408"/>
      <c r="K131" s="408"/>
      <c r="L131" s="408"/>
      <c r="M131" s="409"/>
      <c r="U131" s="77" t="s">
        <v>630</v>
      </c>
    </row>
    <row r="132" spans="2:21" ht="12" hidden="1" thickBot="1" x14ac:dyDescent="0.25">
      <c r="C132" s="435"/>
      <c r="D132" s="408"/>
      <c r="E132" s="408"/>
      <c r="F132" s="408"/>
      <c r="G132" s="408"/>
      <c r="H132" s="408"/>
      <c r="I132" s="408"/>
      <c r="J132" s="408"/>
      <c r="K132" s="408"/>
      <c r="L132" s="408"/>
      <c r="M132" s="409"/>
      <c r="U132" s="77" t="s">
        <v>630</v>
      </c>
    </row>
    <row r="133" spans="2:21" ht="12" hidden="1" thickBot="1" x14ac:dyDescent="0.25">
      <c r="C133" s="85" t="s">
        <v>87</v>
      </c>
      <c r="D133" s="86"/>
      <c r="E133" s="85" t="s">
        <v>136</v>
      </c>
      <c r="F133" s="86" t="s">
        <v>137</v>
      </c>
      <c r="G133" s="85" t="s">
        <v>136</v>
      </c>
      <c r="H133" s="436" t="s">
        <v>108</v>
      </c>
      <c r="I133" s="436"/>
      <c r="J133" s="436"/>
      <c r="K133" s="436"/>
      <c r="L133" s="436"/>
      <c r="M133" s="437"/>
      <c r="U133" s="77" t="s">
        <v>630</v>
      </c>
    </row>
    <row r="134" spans="2:21" ht="12" hidden="1" thickBot="1" x14ac:dyDescent="0.25">
      <c r="C134" s="87"/>
      <c r="D134" s="88"/>
      <c r="E134" s="275" t="s">
        <v>164</v>
      </c>
      <c r="F134" s="88"/>
      <c r="G134" s="275" t="s">
        <v>3</v>
      </c>
      <c r="H134" s="438">
        <f t="shared" ref="H134" si="68">S141</f>
        <v>0</v>
      </c>
      <c r="I134" s="439"/>
      <c r="J134" s="440"/>
      <c r="K134" s="441">
        <f t="shared" ref="K134" si="69">T141</f>
        <v>3</v>
      </c>
      <c r="L134" s="442"/>
      <c r="M134" s="443"/>
      <c r="U134" s="77" t="str">
        <f>IF(H134+K134=3,"BİTTİ","DEVAM")</f>
        <v>BİTTİ</v>
      </c>
    </row>
    <row r="135" spans="2:21" ht="12" hidden="1" thickBot="1" x14ac:dyDescent="0.25">
      <c r="C135" s="91" t="s">
        <v>80</v>
      </c>
      <c r="D135" s="92" t="s">
        <v>138</v>
      </c>
      <c r="E135" s="91" t="s">
        <v>139</v>
      </c>
      <c r="F135" s="92"/>
      <c r="G135" s="91" t="s">
        <v>139</v>
      </c>
      <c r="H135" s="408" t="s">
        <v>140</v>
      </c>
      <c r="I135" s="409"/>
      <c r="J135" s="408" t="s">
        <v>141</v>
      </c>
      <c r="K135" s="409"/>
      <c r="L135" s="410" t="s">
        <v>142</v>
      </c>
      <c r="M135" s="411"/>
      <c r="O135" s="412" t="s">
        <v>143</v>
      </c>
      <c r="P135" s="413"/>
      <c r="Q135" s="412" t="s">
        <v>144</v>
      </c>
      <c r="R135" s="413"/>
      <c r="S135" s="412" t="s">
        <v>138</v>
      </c>
      <c r="T135" s="413"/>
      <c r="U135" s="77" t="s">
        <v>630</v>
      </c>
    </row>
    <row r="136" spans="2:21" ht="12" hidden="1" thickBot="1" x14ac:dyDescent="0.25">
      <c r="C136" s="266">
        <v>0.4375</v>
      </c>
      <c r="D136" s="94" t="s">
        <v>145</v>
      </c>
      <c r="E136" s="84" t="s">
        <v>419</v>
      </c>
      <c r="F136" s="94"/>
      <c r="G136" s="84" t="s">
        <v>421</v>
      </c>
      <c r="H136" s="95">
        <v>1</v>
      </c>
      <c r="I136" s="94">
        <v>6</v>
      </c>
      <c r="J136" s="95">
        <v>0</v>
      </c>
      <c r="K136" s="94">
        <v>6</v>
      </c>
      <c r="L136" s="95"/>
      <c r="M136" s="94"/>
      <c r="O136" s="96">
        <f t="shared" ref="O136:O138" si="70">H136+J136+L136</f>
        <v>1</v>
      </c>
      <c r="P136" s="96">
        <f t="shared" ref="P136:P138" si="71">I136+K136+M136</f>
        <v>12</v>
      </c>
      <c r="Q136" s="96">
        <f t="shared" ref="Q136:Q138" si="72">IF(H136&gt;I136,1,0)+IF(J136&gt;K136,1,0)+IF(L136&gt;M136,1,0)</f>
        <v>0</v>
      </c>
      <c r="R136" s="97">
        <f t="shared" ref="R136:R138" si="73">IF(H136&lt;I136,1,0)+IF(J136&lt;K136,1,0)+IF(L136&lt;M136,1,0)</f>
        <v>2</v>
      </c>
      <c r="S136" s="97">
        <f t="shared" ref="S136:S138" si="74">IF(Q136&gt;R136,1,0)</f>
        <v>0</v>
      </c>
      <c r="T136" s="97">
        <f t="shared" ref="T136:T138" si="75">IF(Q136&lt;R136,1,0)</f>
        <v>1</v>
      </c>
      <c r="U136" s="77" t="s">
        <v>630</v>
      </c>
    </row>
    <row r="137" spans="2:21" ht="12" hidden="1" thickBot="1" x14ac:dyDescent="0.25">
      <c r="C137" s="84"/>
      <c r="D137" s="94" t="s">
        <v>146</v>
      </c>
      <c r="E137" s="84" t="s">
        <v>420</v>
      </c>
      <c r="F137" s="94"/>
      <c r="G137" s="84" t="s">
        <v>422</v>
      </c>
      <c r="H137" s="95">
        <v>2</v>
      </c>
      <c r="I137" s="94">
        <v>6</v>
      </c>
      <c r="J137" s="95">
        <v>1</v>
      </c>
      <c r="K137" s="94">
        <v>6</v>
      </c>
      <c r="L137" s="95"/>
      <c r="M137" s="94"/>
      <c r="O137" s="29">
        <f t="shared" si="70"/>
        <v>3</v>
      </c>
      <c r="P137" s="29">
        <f t="shared" si="71"/>
        <v>12</v>
      </c>
      <c r="Q137" s="29">
        <f t="shared" si="72"/>
        <v>0</v>
      </c>
      <c r="R137" s="28">
        <f t="shared" si="73"/>
        <v>2</v>
      </c>
      <c r="S137" s="28">
        <f t="shared" si="74"/>
        <v>0</v>
      </c>
      <c r="T137" s="28">
        <f t="shared" si="75"/>
        <v>1</v>
      </c>
      <c r="U137" s="77" t="s">
        <v>630</v>
      </c>
    </row>
    <row r="138" spans="2:21" ht="12" hidden="1" customHeight="1" thickBot="1" x14ac:dyDescent="0.25">
      <c r="C138" s="414"/>
      <c r="D138" s="416" t="s">
        <v>147</v>
      </c>
      <c r="E138" s="84" t="s">
        <v>419</v>
      </c>
      <c r="F138" s="98"/>
      <c r="G138" s="84" t="s">
        <v>421</v>
      </c>
      <c r="H138" s="418">
        <v>4</v>
      </c>
      <c r="I138" s="421">
        <v>6</v>
      </c>
      <c r="J138" s="418">
        <v>4</v>
      </c>
      <c r="K138" s="421">
        <v>6</v>
      </c>
      <c r="L138" s="418"/>
      <c r="M138" s="421"/>
      <c r="O138" s="424">
        <f t="shared" si="70"/>
        <v>8</v>
      </c>
      <c r="P138" s="424">
        <f t="shared" si="71"/>
        <v>12</v>
      </c>
      <c r="Q138" s="424">
        <f t="shared" si="72"/>
        <v>0</v>
      </c>
      <c r="R138" s="424">
        <f t="shared" si="73"/>
        <v>2</v>
      </c>
      <c r="S138" s="424">
        <f t="shared" si="74"/>
        <v>0</v>
      </c>
      <c r="T138" s="424">
        <f t="shared" si="75"/>
        <v>1</v>
      </c>
      <c r="U138" s="77" t="s">
        <v>630</v>
      </c>
    </row>
    <row r="139" spans="2:21" ht="12" hidden="1" thickBot="1" x14ac:dyDescent="0.25">
      <c r="C139" s="414"/>
      <c r="D139" s="416"/>
      <c r="E139" s="99" t="s">
        <v>137</v>
      </c>
      <c r="F139" s="100"/>
      <c r="G139" s="99" t="s">
        <v>137</v>
      </c>
      <c r="H139" s="419"/>
      <c r="I139" s="422"/>
      <c r="J139" s="419"/>
      <c r="K139" s="422"/>
      <c r="L139" s="419"/>
      <c r="M139" s="422"/>
      <c r="O139" s="425"/>
      <c r="P139" s="425"/>
      <c r="Q139" s="425"/>
      <c r="R139" s="425"/>
      <c r="S139" s="425"/>
      <c r="T139" s="425"/>
      <c r="U139" s="77" t="s">
        <v>630</v>
      </c>
    </row>
    <row r="140" spans="2:21" ht="12" hidden="1" thickBot="1" x14ac:dyDescent="0.25">
      <c r="C140" s="415"/>
      <c r="D140" s="417"/>
      <c r="E140" s="84" t="s">
        <v>420</v>
      </c>
      <c r="F140" s="101"/>
      <c r="G140" s="84" t="s">
        <v>422</v>
      </c>
      <c r="H140" s="420"/>
      <c r="I140" s="423"/>
      <c r="J140" s="420"/>
      <c r="K140" s="423"/>
      <c r="L140" s="420"/>
      <c r="M140" s="423"/>
      <c r="O140" s="426"/>
      <c r="P140" s="426"/>
      <c r="Q140" s="426"/>
      <c r="R140" s="426"/>
      <c r="S140" s="426"/>
      <c r="T140" s="426"/>
      <c r="U140" s="77" t="s">
        <v>630</v>
      </c>
    </row>
    <row r="141" spans="2:21" ht="12" hidden="1" thickBot="1" x14ac:dyDescent="0.25">
      <c r="B141" s="295" t="str">
        <f>E134&amp;G134</f>
        <v>ADIYAMAN TENİS DAĞCILIK SPOR KULÜBÜADIYAMAN YURDUM GENÇLİK VE SPOR KULÜBÜ</v>
      </c>
      <c r="G141" s="102"/>
      <c r="H141" s="102"/>
      <c r="O141" s="28">
        <f t="shared" ref="O141:T141" si="76">O136+O137+O138</f>
        <v>12</v>
      </c>
      <c r="P141" s="28">
        <f t="shared" si="76"/>
        <v>36</v>
      </c>
      <c r="Q141" s="29">
        <f t="shared" si="76"/>
        <v>0</v>
      </c>
      <c r="R141" s="28">
        <f t="shared" si="76"/>
        <v>6</v>
      </c>
      <c r="S141" s="28">
        <f t="shared" si="76"/>
        <v>0</v>
      </c>
      <c r="T141" s="28">
        <f t="shared" si="76"/>
        <v>3</v>
      </c>
      <c r="U141" s="77" t="s">
        <v>630</v>
      </c>
    </row>
    <row r="142" spans="2:21" hidden="1" x14ac:dyDescent="0.2">
      <c r="C142" s="427" t="s">
        <v>132</v>
      </c>
      <c r="D142" s="428"/>
      <c r="E142" s="428"/>
      <c r="F142" s="428"/>
      <c r="G142" s="428"/>
      <c r="H142" s="428"/>
      <c r="I142" s="428"/>
      <c r="J142" s="428"/>
      <c r="K142" s="428"/>
      <c r="L142" s="428"/>
      <c r="M142" s="429"/>
      <c r="U142" s="77" t="s">
        <v>630</v>
      </c>
    </row>
    <row r="143" spans="2:21" ht="12" hidden="1" thickBot="1" x14ac:dyDescent="0.25">
      <c r="C143" s="430"/>
      <c r="D143" s="431"/>
      <c r="E143" s="431"/>
      <c r="F143" s="431"/>
      <c r="G143" s="431"/>
      <c r="H143" s="431"/>
      <c r="I143" s="431"/>
      <c r="J143" s="431"/>
      <c r="K143" s="431"/>
      <c r="L143" s="431"/>
      <c r="M143" s="432"/>
      <c r="U143" s="77" t="s">
        <v>630</v>
      </c>
    </row>
    <row r="144" spans="2:21" ht="12" hidden="1" thickBot="1" x14ac:dyDescent="0.25">
      <c r="C144" s="444" t="s">
        <v>79</v>
      </c>
      <c r="D144" s="437"/>
      <c r="E144" s="445" t="s">
        <v>133</v>
      </c>
      <c r="F144" s="446"/>
      <c r="G144" s="80" t="s">
        <v>134</v>
      </c>
      <c r="H144" s="447" t="s">
        <v>135</v>
      </c>
      <c r="I144" s="448"/>
      <c r="J144" s="448"/>
      <c r="K144" s="448"/>
      <c r="L144" s="448"/>
      <c r="M144" s="449"/>
      <c r="R144" s="81"/>
      <c r="S144" s="82"/>
      <c r="T144" s="83"/>
      <c r="U144" s="83" t="s">
        <v>630</v>
      </c>
    </row>
    <row r="145" spans="2:21" ht="12" hidden="1" thickBot="1" x14ac:dyDescent="0.25">
      <c r="C145" s="433">
        <v>45089</v>
      </c>
      <c r="D145" s="434"/>
      <c r="E145" s="435" t="s">
        <v>57</v>
      </c>
      <c r="F145" s="409"/>
      <c r="G145" s="84"/>
      <c r="H145" s="435"/>
      <c r="I145" s="408"/>
      <c r="J145" s="408"/>
      <c r="K145" s="408"/>
      <c r="L145" s="408"/>
      <c r="M145" s="409"/>
      <c r="U145" s="77" t="s">
        <v>630</v>
      </c>
    </row>
    <row r="146" spans="2:21" ht="12" hidden="1" thickBot="1" x14ac:dyDescent="0.25">
      <c r="C146" s="435"/>
      <c r="D146" s="408"/>
      <c r="E146" s="408"/>
      <c r="F146" s="408"/>
      <c r="G146" s="408"/>
      <c r="H146" s="408"/>
      <c r="I146" s="408"/>
      <c r="J146" s="408"/>
      <c r="K146" s="408"/>
      <c r="L146" s="408"/>
      <c r="M146" s="409"/>
      <c r="U146" s="77" t="s">
        <v>630</v>
      </c>
    </row>
    <row r="147" spans="2:21" ht="12" hidden="1" thickBot="1" x14ac:dyDescent="0.25">
      <c r="C147" s="85" t="s">
        <v>87</v>
      </c>
      <c r="D147" s="86"/>
      <c r="E147" s="85" t="s">
        <v>136</v>
      </c>
      <c r="F147" s="86" t="s">
        <v>137</v>
      </c>
      <c r="G147" s="85" t="s">
        <v>136</v>
      </c>
      <c r="H147" s="436" t="s">
        <v>108</v>
      </c>
      <c r="I147" s="436"/>
      <c r="J147" s="436"/>
      <c r="K147" s="436"/>
      <c r="L147" s="436"/>
      <c r="M147" s="437"/>
      <c r="U147" s="77" t="s">
        <v>630</v>
      </c>
    </row>
    <row r="148" spans="2:21" ht="12" hidden="1" thickBot="1" x14ac:dyDescent="0.25">
      <c r="C148" s="87"/>
      <c r="D148" s="88"/>
      <c r="E148" s="277" t="s">
        <v>15</v>
      </c>
      <c r="F148" s="88"/>
      <c r="G148" s="277" t="s">
        <v>225</v>
      </c>
      <c r="H148" s="438">
        <f t="shared" ref="H148" si="77">S155</f>
        <v>3</v>
      </c>
      <c r="I148" s="439"/>
      <c r="J148" s="440"/>
      <c r="K148" s="441">
        <f t="shared" ref="K148" si="78">T155</f>
        <v>0</v>
      </c>
      <c r="L148" s="442"/>
      <c r="M148" s="443"/>
      <c r="U148" s="77" t="str">
        <f>IF(H148+K148=3,"BİTTİ","DEVAM")</f>
        <v>BİTTİ</v>
      </c>
    </row>
    <row r="149" spans="2:21" ht="12" hidden="1" thickBot="1" x14ac:dyDescent="0.25">
      <c r="C149" s="91" t="s">
        <v>80</v>
      </c>
      <c r="D149" s="92" t="s">
        <v>138</v>
      </c>
      <c r="E149" s="91" t="s">
        <v>139</v>
      </c>
      <c r="F149" s="92"/>
      <c r="G149" s="91" t="s">
        <v>139</v>
      </c>
      <c r="H149" s="408" t="s">
        <v>140</v>
      </c>
      <c r="I149" s="409"/>
      <c r="J149" s="408" t="s">
        <v>141</v>
      </c>
      <c r="K149" s="409"/>
      <c r="L149" s="410" t="s">
        <v>142</v>
      </c>
      <c r="M149" s="411"/>
      <c r="O149" s="412" t="s">
        <v>143</v>
      </c>
      <c r="P149" s="413"/>
      <c r="Q149" s="412" t="s">
        <v>144</v>
      </c>
      <c r="R149" s="413"/>
      <c r="S149" s="412" t="s">
        <v>138</v>
      </c>
      <c r="T149" s="413"/>
      <c r="U149" s="77" t="s">
        <v>630</v>
      </c>
    </row>
    <row r="150" spans="2:21" ht="12" hidden="1" thickBot="1" x14ac:dyDescent="0.25">
      <c r="C150" s="266">
        <v>0.4375</v>
      </c>
      <c r="D150" s="94" t="s">
        <v>145</v>
      </c>
      <c r="E150" s="84" t="s">
        <v>443</v>
      </c>
      <c r="F150" s="94"/>
      <c r="G150" s="84" t="s">
        <v>446</v>
      </c>
      <c r="H150" s="95">
        <v>6</v>
      </c>
      <c r="I150" s="94">
        <v>2</v>
      </c>
      <c r="J150" s="95">
        <v>6</v>
      </c>
      <c r="K150" s="94">
        <v>1</v>
      </c>
      <c r="L150" s="95"/>
      <c r="M150" s="94"/>
      <c r="O150" s="96">
        <f t="shared" ref="O150:O152" si="79">H150+J150+L150</f>
        <v>12</v>
      </c>
      <c r="P150" s="96">
        <f t="shared" ref="P150:P152" si="80">I150+K150+M150</f>
        <v>3</v>
      </c>
      <c r="Q150" s="96">
        <f t="shared" ref="Q150:Q152" si="81">IF(H150&gt;I150,1,0)+IF(J150&gt;K150,1,0)+IF(L150&gt;M150,1,0)</f>
        <v>2</v>
      </c>
      <c r="R150" s="97">
        <f t="shared" ref="R150:R152" si="82">IF(H150&lt;I150,1,0)+IF(J150&lt;K150,1,0)+IF(L150&lt;M150,1,0)</f>
        <v>0</v>
      </c>
      <c r="S150" s="97">
        <f t="shared" ref="S150:S152" si="83">IF(Q150&gt;R150,1,0)</f>
        <v>1</v>
      </c>
      <c r="T150" s="97">
        <f t="shared" ref="T150:T152" si="84">IF(Q150&lt;R150,1,0)</f>
        <v>0</v>
      </c>
      <c r="U150" s="77" t="s">
        <v>630</v>
      </c>
    </row>
    <row r="151" spans="2:21" ht="12" hidden="1" thickBot="1" x14ac:dyDescent="0.25">
      <c r="C151" s="84"/>
      <c r="D151" s="94" t="s">
        <v>146</v>
      </c>
      <c r="E151" s="84" t="s">
        <v>444</v>
      </c>
      <c r="F151" s="94"/>
      <c r="G151" s="84" t="s">
        <v>447</v>
      </c>
      <c r="H151" s="95">
        <v>6</v>
      </c>
      <c r="I151" s="94">
        <v>0</v>
      </c>
      <c r="J151" s="95">
        <v>6</v>
      </c>
      <c r="K151" s="94">
        <v>2</v>
      </c>
      <c r="L151" s="95"/>
      <c r="M151" s="94"/>
      <c r="O151" s="29">
        <f t="shared" si="79"/>
        <v>12</v>
      </c>
      <c r="P151" s="29">
        <f t="shared" si="80"/>
        <v>2</v>
      </c>
      <c r="Q151" s="29">
        <f t="shared" si="81"/>
        <v>2</v>
      </c>
      <c r="R151" s="28">
        <f t="shared" si="82"/>
        <v>0</v>
      </c>
      <c r="S151" s="28">
        <f t="shared" si="83"/>
        <v>1</v>
      </c>
      <c r="T151" s="28">
        <f t="shared" si="84"/>
        <v>0</v>
      </c>
      <c r="U151" s="77" t="s">
        <v>630</v>
      </c>
    </row>
    <row r="152" spans="2:21" ht="12" hidden="1" customHeight="1" thickBot="1" x14ac:dyDescent="0.25">
      <c r="C152" s="414"/>
      <c r="D152" s="416" t="s">
        <v>147</v>
      </c>
      <c r="E152" s="84" t="s">
        <v>445</v>
      </c>
      <c r="F152" s="98"/>
      <c r="G152" s="84" t="s">
        <v>446</v>
      </c>
      <c r="H152" s="418">
        <v>6</v>
      </c>
      <c r="I152" s="421">
        <v>1</v>
      </c>
      <c r="J152" s="418">
        <v>6</v>
      </c>
      <c r="K152" s="421">
        <v>3</v>
      </c>
      <c r="L152" s="418"/>
      <c r="M152" s="421"/>
      <c r="O152" s="424">
        <f t="shared" si="79"/>
        <v>12</v>
      </c>
      <c r="P152" s="424">
        <f t="shared" si="80"/>
        <v>4</v>
      </c>
      <c r="Q152" s="424">
        <f t="shared" si="81"/>
        <v>2</v>
      </c>
      <c r="R152" s="424">
        <f t="shared" si="82"/>
        <v>0</v>
      </c>
      <c r="S152" s="424">
        <f t="shared" si="83"/>
        <v>1</v>
      </c>
      <c r="T152" s="424">
        <f t="shared" si="84"/>
        <v>0</v>
      </c>
      <c r="U152" s="77" t="s">
        <v>630</v>
      </c>
    </row>
    <row r="153" spans="2:21" ht="12" hidden="1" thickBot="1" x14ac:dyDescent="0.25">
      <c r="C153" s="414"/>
      <c r="D153" s="416"/>
      <c r="E153" s="99" t="s">
        <v>137</v>
      </c>
      <c r="F153" s="100"/>
      <c r="G153" s="99" t="s">
        <v>137</v>
      </c>
      <c r="H153" s="419"/>
      <c r="I153" s="422"/>
      <c r="J153" s="419"/>
      <c r="K153" s="422"/>
      <c r="L153" s="419"/>
      <c r="M153" s="422"/>
      <c r="O153" s="425"/>
      <c r="P153" s="425"/>
      <c r="Q153" s="425"/>
      <c r="R153" s="425"/>
      <c r="S153" s="425"/>
      <c r="T153" s="425"/>
      <c r="U153" s="77" t="s">
        <v>630</v>
      </c>
    </row>
    <row r="154" spans="2:21" ht="12" hidden="1" thickBot="1" x14ac:dyDescent="0.25">
      <c r="C154" s="415"/>
      <c r="D154" s="417"/>
      <c r="E154" s="84" t="s">
        <v>444</v>
      </c>
      <c r="F154" s="101"/>
      <c r="G154" s="84" t="s">
        <v>448</v>
      </c>
      <c r="H154" s="420"/>
      <c r="I154" s="423"/>
      <c r="J154" s="420"/>
      <c r="K154" s="423"/>
      <c r="L154" s="420"/>
      <c r="M154" s="423"/>
      <c r="O154" s="426"/>
      <c r="P154" s="426"/>
      <c r="Q154" s="426"/>
      <c r="R154" s="426"/>
      <c r="S154" s="426"/>
      <c r="T154" s="426"/>
      <c r="U154" s="77" t="s">
        <v>630</v>
      </c>
    </row>
    <row r="155" spans="2:21" ht="12" hidden="1" thickBot="1" x14ac:dyDescent="0.25">
      <c r="B155" s="295" t="str">
        <f>E148&amp;G148</f>
        <v>BATMAN PETROL SPOR KULÜBÜBATMAN MEZOPOTAMYA GENÇLİK SPOR KULÜBÜ</v>
      </c>
      <c r="G155" s="102"/>
      <c r="H155" s="102"/>
      <c r="O155" s="28">
        <f t="shared" ref="O155:T155" si="85">O150+O151+O152</f>
        <v>36</v>
      </c>
      <c r="P155" s="28">
        <f t="shared" si="85"/>
        <v>9</v>
      </c>
      <c r="Q155" s="29">
        <f t="shared" si="85"/>
        <v>6</v>
      </c>
      <c r="R155" s="28">
        <f t="shared" si="85"/>
        <v>0</v>
      </c>
      <c r="S155" s="28">
        <f t="shared" si="85"/>
        <v>3</v>
      </c>
      <c r="T155" s="28">
        <f t="shared" si="85"/>
        <v>0</v>
      </c>
      <c r="U155" s="77" t="s">
        <v>630</v>
      </c>
    </row>
    <row r="156" spans="2:21" hidden="1" x14ac:dyDescent="0.2">
      <c r="C156" s="427" t="s">
        <v>132</v>
      </c>
      <c r="D156" s="428"/>
      <c r="E156" s="428"/>
      <c r="F156" s="428"/>
      <c r="G156" s="428"/>
      <c r="H156" s="428"/>
      <c r="I156" s="428"/>
      <c r="J156" s="428"/>
      <c r="K156" s="428"/>
      <c r="L156" s="428"/>
      <c r="M156" s="429"/>
      <c r="U156" s="77" t="s">
        <v>630</v>
      </c>
    </row>
    <row r="157" spans="2:21" ht="12" hidden="1" thickBot="1" x14ac:dyDescent="0.25">
      <c r="C157" s="430"/>
      <c r="D157" s="431"/>
      <c r="E157" s="431"/>
      <c r="F157" s="431"/>
      <c r="G157" s="431"/>
      <c r="H157" s="431"/>
      <c r="I157" s="431"/>
      <c r="J157" s="431"/>
      <c r="K157" s="431"/>
      <c r="L157" s="431"/>
      <c r="M157" s="432"/>
      <c r="U157" s="77" t="s">
        <v>630</v>
      </c>
    </row>
    <row r="158" spans="2:21" ht="12" hidden="1" thickBot="1" x14ac:dyDescent="0.25">
      <c r="C158" s="444" t="s">
        <v>79</v>
      </c>
      <c r="D158" s="437"/>
      <c r="E158" s="445" t="s">
        <v>133</v>
      </c>
      <c r="F158" s="446"/>
      <c r="G158" s="80" t="s">
        <v>134</v>
      </c>
      <c r="H158" s="447" t="s">
        <v>135</v>
      </c>
      <c r="I158" s="448"/>
      <c r="J158" s="448"/>
      <c r="K158" s="448"/>
      <c r="L158" s="448"/>
      <c r="M158" s="449"/>
      <c r="R158" s="81"/>
      <c r="S158" s="82"/>
      <c r="T158" s="83"/>
      <c r="U158" s="77" t="s">
        <v>630</v>
      </c>
    </row>
    <row r="159" spans="2:21" ht="12" hidden="1" thickBot="1" x14ac:dyDescent="0.25">
      <c r="C159" s="433">
        <v>45089</v>
      </c>
      <c r="D159" s="434"/>
      <c r="E159" s="435" t="s">
        <v>57</v>
      </c>
      <c r="F159" s="409"/>
      <c r="G159" s="84"/>
      <c r="H159" s="435"/>
      <c r="I159" s="408"/>
      <c r="J159" s="408"/>
      <c r="K159" s="408"/>
      <c r="L159" s="408"/>
      <c r="M159" s="409"/>
      <c r="U159" s="77" t="s">
        <v>630</v>
      </c>
    </row>
    <row r="160" spans="2:21" ht="12" hidden="1" thickBot="1" x14ac:dyDescent="0.25">
      <c r="C160" s="435"/>
      <c r="D160" s="408"/>
      <c r="E160" s="408"/>
      <c r="F160" s="408"/>
      <c r="G160" s="408"/>
      <c r="H160" s="408"/>
      <c r="I160" s="408"/>
      <c r="J160" s="408"/>
      <c r="K160" s="408"/>
      <c r="L160" s="408"/>
      <c r="M160" s="409"/>
      <c r="U160" s="77" t="s">
        <v>630</v>
      </c>
    </row>
    <row r="161" spans="2:21" ht="12" hidden="1" thickBot="1" x14ac:dyDescent="0.25">
      <c r="C161" s="85" t="s">
        <v>87</v>
      </c>
      <c r="D161" s="86"/>
      <c r="E161" s="85" t="s">
        <v>136</v>
      </c>
      <c r="F161" s="86" t="s">
        <v>137</v>
      </c>
      <c r="G161" s="85" t="s">
        <v>136</v>
      </c>
      <c r="H161" s="436" t="s">
        <v>108</v>
      </c>
      <c r="I161" s="436"/>
      <c r="J161" s="436"/>
      <c r="K161" s="436"/>
      <c r="L161" s="436"/>
      <c r="M161" s="437"/>
      <c r="U161" s="77" t="s">
        <v>630</v>
      </c>
    </row>
    <row r="162" spans="2:21" ht="12" hidden="1" thickBot="1" x14ac:dyDescent="0.25">
      <c r="C162" s="87"/>
      <c r="D162" s="88"/>
      <c r="E162" s="275" t="s">
        <v>8</v>
      </c>
      <c r="F162" s="88"/>
      <c r="G162" s="275" t="s">
        <v>169</v>
      </c>
      <c r="H162" s="438">
        <f t="shared" ref="H162" si="86">S169</f>
        <v>0</v>
      </c>
      <c r="I162" s="439"/>
      <c r="J162" s="440"/>
      <c r="K162" s="441">
        <f t="shared" ref="K162" si="87">T169</f>
        <v>3</v>
      </c>
      <c r="L162" s="442"/>
      <c r="M162" s="443"/>
      <c r="U162" s="77" t="str">
        <f>IF(H162+K162=3,"BİTTİ","DEVAM")</f>
        <v>BİTTİ</v>
      </c>
    </row>
    <row r="163" spans="2:21" ht="12" hidden="1" thickBot="1" x14ac:dyDescent="0.25">
      <c r="C163" s="91" t="s">
        <v>80</v>
      </c>
      <c r="D163" s="92" t="s">
        <v>138</v>
      </c>
      <c r="E163" s="91" t="s">
        <v>139</v>
      </c>
      <c r="F163" s="92"/>
      <c r="G163" s="91" t="s">
        <v>139</v>
      </c>
      <c r="H163" s="408" t="s">
        <v>140</v>
      </c>
      <c r="I163" s="409"/>
      <c r="J163" s="408" t="s">
        <v>141</v>
      </c>
      <c r="K163" s="409"/>
      <c r="L163" s="410" t="s">
        <v>142</v>
      </c>
      <c r="M163" s="411"/>
      <c r="O163" s="412" t="s">
        <v>143</v>
      </c>
      <c r="P163" s="413"/>
      <c r="Q163" s="412" t="s">
        <v>144</v>
      </c>
      <c r="R163" s="413"/>
      <c r="S163" s="412" t="s">
        <v>138</v>
      </c>
      <c r="T163" s="413"/>
      <c r="U163" s="77" t="s">
        <v>630</v>
      </c>
    </row>
    <row r="164" spans="2:21" ht="12" hidden="1" thickBot="1" x14ac:dyDescent="0.25">
      <c r="C164" s="266">
        <v>0.4375</v>
      </c>
      <c r="D164" s="94" t="s">
        <v>145</v>
      </c>
      <c r="E164" s="84" t="s">
        <v>455</v>
      </c>
      <c r="F164" s="94"/>
      <c r="G164" s="84" t="s">
        <v>453</v>
      </c>
      <c r="H164" s="95">
        <v>2</v>
      </c>
      <c r="I164" s="94">
        <v>6</v>
      </c>
      <c r="J164" s="95">
        <v>3</v>
      </c>
      <c r="K164" s="94">
        <v>6</v>
      </c>
      <c r="L164" s="95"/>
      <c r="M164" s="94"/>
      <c r="O164" s="96">
        <f t="shared" ref="O164:O166" si="88">H164+J164+L164</f>
        <v>5</v>
      </c>
      <c r="P164" s="96">
        <f t="shared" ref="P164:P166" si="89">I164+K164+M164</f>
        <v>12</v>
      </c>
      <c r="Q164" s="96">
        <f t="shared" ref="Q164:Q166" si="90">IF(H164&gt;I164,1,0)+IF(J164&gt;K164,1,0)+IF(L164&gt;M164,1,0)</f>
        <v>0</v>
      </c>
      <c r="R164" s="97">
        <f t="shared" ref="R164:R166" si="91">IF(H164&lt;I164,1,0)+IF(J164&lt;K164,1,0)+IF(L164&lt;M164,1,0)</f>
        <v>2</v>
      </c>
      <c r="S164" s="97">
        <f t="shared" ref="S164:S166" si="92">IF(Q164&gt;R164,1,0)</f>
        <v>0</v>
      </c>
      <c r="T164" s="97">
        <f t="shared" ref="T164:T166" si="93">IF(Q164&lt;R164,1,0)</f>
        <v>1</v>
      </c>
      <c r="U164" s="77" t="s">
        <v>630</v>
      </c>
    </row>
    <row r="165" spans="2:21" ht="12" hidden="1" thickBot="1" x14ac:dyDescent="0.25">
      <c r="C165" s="84"/>
      <c r="D165" s="94" t="s">
        <v>146</v>
      </c>
      <c r="E165" s="84" t="s">
        <v>456</v>
      </c>
      <c r="F165" s="94"/>
      <c r="G165" s="84" t="s">
        <v>454</v>
      </c>
      <c r="H165" s="95">
        <v>1</v>
      </c>
      <c r="I165" s="94">
        <v>6</v>
      </c>
      <c r="J165" s="95">
        <v>4</v>
      </c>
      <c r="K165" s="94">
        <v>6</v>
      </c>
      <c r="L165" s="95"/>
      <c r="M165" s="94"/>
      <c r="O165" s="29">
        <f t="shared" si="88"/>
        <v>5</v>
      </c>
      <c r="P165" s="29">
        <f t="shared" si="89"/>
        <v>12</v>
      </c>
      <c r="Q165" s="29">
        <f t="shared" si="90"/>
        <v>0</v>
      </c>
      <c r="R165" s="28">
        <f t="shared" si="91"/>
        <v>2</v>
      </c>
      <c r="S165" s="28">
        <f t="shared" si="92"/>
        <v>0</v>
      </c>
      <c r="T165" s="28">
        <f t="shared" si="93"/>
        <v>1</v>
      </c>
      <c r="U165" s="77" t="s">
        <v>630</v>
      </c>
    </row>
    <row r="166" spans="2:21" ht="12" hidden="1" customHeight="1" thickBot="1" x14ac:dyDescent="0.25">
      <c r="C166" s="414"/>
      <c r="D166" s="416" t="s">
        <v>147</v>
      </c>
      <c r="E166" s="84" t="s">
        <v>456</v>
      </c>
      <c r="F166" s="98"/>
      <c r="G166" s="84" t="s">
        <v>453</v>
      </c>
      <c r="H166" s="418">
        <v>1</v>
      </c>
      <c r="I166" s="421">
        <v>6</v>
      </c>
      <c r="J166" s="418">
        <v>1</v>
      </c>
      <c r="K166" s="421">
        <v>6</v>
      </c>
      <c r="L166" s="418"/>
      <c r="M166" s="421"/>
      <c r="O166" s="424">
        <f t="shared" si="88"/>
        <v>2</v>
      </c>
      <c r="P166" s="424">
        <f t="shared" si="89"/>
        <v>12</v>
      </c>
      <c r="Q166" s="424">
        <f t="shared" si="90"/>
        <v>0</v>
      </c>
      <c r="R166" s="424">
        <f t="shared" si="91"/>
        <v>2</v>
      </c>
      <c r="S166" s="424">
        <f t="shared" si="92"/>
        <v>0</v>
      </c>
      <c r="T166" s="424">
        <f t="shared" si="93"/>
        <v>1</v>
      </c>
      <c r="U166" s="77" t="s">
        <v>630</v>
      </c>
    </row>
    <row r="167" spans="2:21" ht="12" hidden="1" thickBot="1" x14ac:dyDescent="0.25">
      <c r="C167" s="414"/>
      <c r="D167" s="416"/>
      <c r="E167" s="99" t="s">
        <v>137</v>
      </c>
      <c r="F167" s="100"/>
      <c r="G167" s="99" t="s">
        <v>137</v>
      </c>
      <c r="H167" s="419"/>
      <c r="I167" s="422"/>
      <c r="J167" s="419"/>
      <c r="K167" s="422"/>
      <c r="L167" s="419"/>
      <c r="M167" s="422"/>
      <c r="O167" s="425"/>
      <c r="P167" s="425"/>
      <c r="Q167" s="425"/>
      <c r="R167" s="425"/>
      <c r="S167" s="425"/>
      <c r="T167" s="425"/>
      <c r="U167" s="77" t="s">
        <v>630</v>
      </c>
    </row>
    <row r="168" spans="2:21" ht="12" hidden="1" thickBot="1" x14ac:dyDescent="0.25">
      <c r="C168" s="415"/>
      <c r="D168" s="417"/>
      <c r="E168" s="84" t="s">
        <v>455</v>
      </c>
      <c r="F168" s="101"/>
      <c r="G168" s="84" t="s">
        <v>454</v>
      </c>
      <c r="H168" s="420"/>
      <c r="I168" s="423"/>
      <c r="J168" s="420"/>
      <c r="K168" s="423"/>
      <c r="L168" s="420"/>
      <c r="M168" s="423"/>
      <c r="O168" s="426"/>
      <c r="P168" s="426"/>
      <c r="Q168" s="426"/>
      <c r="R168" s="426"/>
      <c r="S168" s="426"/>
      <c r="T168" s="426"/>
      <c r="U168" s="77" t="s">
        <v>630</v>
      </c>
    </row>
    <row r="169" spans="2:21" ht="12" hidden="1" thickBot="1" x14ac:dyDescent="0.25">
      <c r="B169" s="295" t="str">
        <f>E162&amp;G162</f>
        <v>AİLE VE SOSYAL POLİTİKALAR GENÇLİK SPOR DEBATMAN BAŞAKŞEHİR SPOR KULÜBÜ</v>
      </c>
      <c r="G169" s="102"/>
      <c r="H169" s="102"/>
      <c r="O169" s="28">
        <f t="shared" ref="O169:T169" si="94">O164+O165+O166</f>
        <v>12</v>
      </c>
      <c r="P169" s="28">
        <f t="shared" si="94"/>
        <v>36</v>
      </c>
      <c r="Q169" s="29">
        <f t="shared" si="94"/>
        <v>0</v>
      </c>
      <c r="R169" s="28">
        <f t="shared" si="94"/>
        <v>6</v>
      </c>
      <c r="S169" s="28">
        <f t="shared" si="94"/>
        <v>0</v>
      </c>
      <c r="T169" s="28">
        <f t="shared" si="94"/>
        <v>3</v>
      </c>
      <c r="U169" s="77" t="s">
        <v>630</v>
      </c>
    </row>
    <row r="170" spans="2:21" hidden="1" x14ac:dyDescent="0.2">
      <c r="C170" s="427" t="s">
        <v>132</v>
      </c>
      <c r="D170" s="428"/>
      <c r="E170" s="428"/>
      <c r="F170" s="428"/>
      <c r="G170" s="428"/>
      <c r="H170" s="428"/>
      <c r="I170" s="428"/>
      <c r="J170" s="428"/>
      <c r="K170" s="428"/>
      <c r="L170" s="428"/>
      <c r="M170" s="429"/>
      <c r="U170" s="77" t="s">
        <v>630</v>
      </c>
    </row>
    <row r="171" spans="2:21" ht="12" hidden="1" thickBot="1" x14ac:dyDescent="0.25">
      <c r="C171" s="430"/>
      <c r="D171" s="431"/>
      <c r="E171" s="431"/>
      <c r="F171" s="431"/>
      <c r="G171" s="431"/>
      <c r="H171" s="431"/>
      <c r="I171" s="431"/>
      <c r="J171" s="431"/>
      <c r="K171" s="431"/>
      <c r="L171" s="431"/>
      <c r="M171" s="432"/>
      <c r="U171" s="77" t="s">
        <v>630</v>
      </c>
    </row>
    <row r="172" spans="2:21" ht="12" hidden="1" thickBot="1" x14ac:dyDescent="0.25">
      <c r="C172" s="444" t="s">
        <v>79</v>
      </c>
      <c r="D172" s="437"/>
      <c r="E172" s="445" t="s">
        <v>133</v>
      </c>
      <c r="F172" s="446"/>
      <c r="G172" s="80" t="s">
        <v>134</v>
      </c>
      <c r="H172" s="447" t="s">
        <v>135</v>
      </c>
      <c r="I172" s="448"/>
      <c r="J172" s="448"/>
      <c r="K172" s="448"/>
      <c r="L172" s="448"/>
      <c r="M172" s="449"/>
      <c r="R172" s="81"/>
      <c r="S172" s="82"/>
      <c r="T172" s="83"/>
      <c r="U172" s="77" t="s">
        <v>630</v>
      </c>
    </row>
    <row r="173" spans="2:21" ht="12" hidden="1" thickBot="1" x14ac:dyDescent="0.25">
      <c r="C173" s="433">
        <v>45089</v>
      </c>
      <c r="D173" s="434"/>
      <c r="E173" s="435" t="s">
        <v>57</v>
      </c>
      <c r="F173" s="409"/>
      <c r="G173" s="84"/>
      <c r="H173" s="435"/>
      <c r="I173" s="408"/>
      <c r="J173" s="408"/>
      <c r="K173" s="408"/>
      <c r="L173" s="408"/>
      <c r="M173" s="409"/>
      <c r="U173" s="77" t="s">
        <v>630</v>
      </c>
    </row>
    <row r="174" spans="2:21" ht="12" hidden="1" thickBot="1" x14ac:dyDescent="0.25">
      <c r="C174" s="435"/>
      <c r="D174" s="408"/>
      <c r="E174" s="408"/>
      <c r="F174" s="408"/>
      <c r="G174" s="408"/>
      <c r="H174" s="408"/>
      <c r="I174" s="408"/>
      <c r="J174" s="408"/>
      <c r="K174" s="408"/>
      <c r="L174" s="408"/>
      <c r="M174" s="409"/>
      <c r="U174" s="77" t="s">
        <v>630</v>
      </c>
    </row>
    <row r="175" spans="2:21" ht="12" hidden="1" thickBot="1" x14ac:dyDescent="0.25">
      <c r="C175" s="85" t="s">
        <v>87</v>
      </c>
      <c r="D175" s="86"/>
      <c r="E175" s="85" t="s">
        <v>136</v>
      </c>
      <c r="F175" s="86" t="s">
        <v>137</v>
      </c>
      <c r="G175" s="85" t="s">
        <v>136</v>
      </c>
      <c r="H175" s="436" t="s">
        <v>108</v>
      </c>
      <c r="I175" s="436"/>
      <c r="J175" s="436"/>
      <c r="K175" s="436"/>
      <c r="L175" s="436"/>
      <c r="M175" s="437"/>
      <c r="U175" s="77" t="s">
        <v>630</v>
      </c>
    </row>
    <row r="176" spans="2:21" ht="12" hidden="1" thickBot="1" x14ac:dyDescent="0.25">
      <c r="C176" s="87"/>
      <c r="D176" s="88"/>
      <c r="E176" s="275" t="s">
        <v>0</v>
      </c>
      <c r="F176" s="88"/>
      <c r="G176" s="275" t="s">
        <v>168</v>
      </c>
      <c r="H176" s="438">
        <f t="shared" ref="H176" si="95">S183</f>
        <v>3</v>
      </c>
      <c r="I176" s="439"/>
      <c r="J176" s="440"/>
      <c r="K176" s="441">
        <f t="shared" ref="K176" si="96">T183</f>
        <v>0</v>
      </c>
      <c r="L176" s="442"/>
      <c r="M176" s="443"/>
      <c r="U176" s="77" t="str">
        <f>IF(H176+K176=3,"BİTTİ","DEVAM")</f>
        <v>BİTTİ</v>
      </c>
    </row>
    <row r="177" spans="2:21" ht="12" hidden="1" thickBot="1" x14ac:dyDescent="0.25">
      <c r="C177" s="91" t="s">
        <v>80</v>
      </c>
      <c r="D177" s="92" t="s">
        <v>138</v>
      </c>
      <c r="E177" s="91" t="s">
        <v>139</v>
      </c>
      <c r="F177" s="92"/>
      <c r="G177" s="91" t="s">
        <v>139</v>
      </c>
      <c r="H177" s="408" t="s">
        <v>140</v>
      </c>
      <c r="I177" s="409"/>
      <c r="J177" s="408" t="s">
        <v>141</v>
      </c>
      <c r="K177" s="409"/>
      <c r="L177" s="410" t="s">
        <v>142</v>
      </c>
      <c r="M177" s="411"/>
      <c r="O177" s="412" t="s">
        <v>143</v>
      </c>
      <c r="P177" s="413"/>
      <c r="Q177" s="412" t="s">
        <v>144</v>
      </c>
      <c r="R177" s="413"/>
      <c r="S177" s="412" t="s">
        <v>138</v>
      </c>
      <c r="T177" s="413"/>
      <c r="U177" s="77" t="s">
        <v>630</v>
      </c>
    </row>
    <row r="178" spans="2:21" ht="12" hidden="1" thickBot="1" x14ac:dyDescent="0.25">
      <c r="C178" s="266">
        <v>0.4375</v>
      </c>
      <c r="D178" s="94" t="s">
        <v>145</v>
      </c>
      <c r="E178" s="84" t="s">
        <v>457</v>
      </c>
      <c r="F178" s="94"/>
      <c r="G178" s="84" t="s">
        <v>459</v>
      </c>
      <c r="H178" s="95">
        <v>6</v>
      </c>
      <c r="I178" s="94">
        <v>0</v>
      </c>
      <c r="J178" s="95">
        <v>6</v>
      </c>
      <c r="K178" s="94">
        <v>0</v>
      </c>
      <c r="L178" s="95"/>
      <c r="M178" s="94"/>
      <c r="O178" s="96">
        <f t="shared" ref="O178:O180" si="97">H178+J178+L178</f>
        <v>12</v>
      </c>
      <c r="P178" s="96">
        <f t="shared" ref="P178:P180" si="98">I178+K178+M178</f>
        <v>0</v>
      </c>
      <c r="Q178" s="96">
        <f t="shared" ref="Q178:Q180" si="99">IF(H178&gt;I178,1,0)+IF(J178&gt;K178,1,0)+IF(L178&gt;M178,1,0)</f>
        <v>2</v>
      </c>
      <c r="R178" s="97">
        <f t="shared" ref="R178:R180" si="100">IF(H178&lt;I178,1,0)+IF(J178&lt;K178,1,0)+IF(L178&lt;M178,1,0)</f>
        <v>0</v>
      </c>
      <c r="S178" s="97">
        <f t="shared" ref="S178:S180" si="101">IF(Q178&gt;R178,1,0)</f>
        <v>1</v>
      </c>
      <c r="T178" s="97">
        <f t="shared" ref="T178:T180" si="102">IF(Q178&lt;R178,1,0)</f>
        <v>0</v>
      </c>
      <c r="U178" s="77" t="s">
        <v>630</v>
      </c>
    </row>
    <row r="179" spans="2:21" ht="12" hidden="1" thickBot="1" x14ac:dyDescent="0.25">
      <c r="C179" s="84"/>
      <c r="D179" s="94" t="s">
        <v>146</v>
      </c>
      <c r="E179" s="84" t="s">
        <v>458</v>
      </c>
      <c r="F179" s="94"/>
      <c r="G179" s="84" t="s">
        <v>460</v>
      </c>
      <c r="H179" s="95">
        <v>6</v>
      </c>
      <c r="I179" s="94">
        <v>1</v>
      </c>
      <c r="J179" s="95">
        <v>6</v>
      </c>
      <c r="K179" s="94">
        <v>2</v>
      </c>
      <c r="L179" s="95"/>
      <c r="M179" s="94"/>
      <c r="O179" s="29">
        <f t="shared" si="97"/>
        <v>12</v>
      </c>
      <c r="P179" s="29">
        <f t="shared" si="98"/>
        <v>3</v>
      </c>
      <c r="Q179" s="29">
        <f t="shared" si="99"/>
        <v>2</v>
      </c>
      <c r="R179" s="28">
        <f t="shared" si="100"/>
        <v>0</v>
      </c>
      <c r="S179" s="28">
        <f t="shared" si="101"/>
        <v>1</v>
      </c>
      <c r="T179" s="28">
        <f t="shared" si="102"/>
        <v>0</v>
      </c>
      <c r="U179" s="77" t="s">
        <v>630</v>
      </c>
    </row>
    <row r="180" spans="2:21" ht="12" hidden="1" customHeight="1" thickBot="1" x14ac:dyDescent="0.25">
      <c r="C180" s="414"/>
      <c r="D180" s="416" t="s">
        <v>147</v>
      </c>
      <c r="E180" s="84" t="s">
        <v>457</v>
      </c>
      <c r="F180" s="98"/>
      <c r="G180" s="84" t="s">
        <v>459</v>
      </c>
      <c r="H180" s="418">
        <v>6</v>
      </c>
      <c r="I180" s="421">
        <v>2</v>
      </c>
      <c r="J180" s="418">
        <v>6</v>
      </c>
      <c r="K180" s="421">
        <v>2</v>
      </c>
      <c r="L180" s="418"/>
      <c r="M180" s="421"/>
      <c r="O180" s="424">
        <f t="shared" si="97"/>
        <v>12</v>
      </c>
      <c r="P180" s="424">
        <f t="shared" si="98"/>
        <v>4</v>
      </c>
      <c r="Q180" s="424">
        <f t="shared" si="99"/>
        <v>2</v>
      </c>
      <c r="R180" s="424">
        <f t="shared" si="100"/>
        <v>0</v>
      </c>
      <c r="S180" s="424">
        <f t="shared" si="101"/>
        <v>1</v>
      </c>
      <c r="T180" s="424">
        <f t="shared" si="102"/>
        <v>0</v>
      </c>
      <c r="U180" s="77" t="s">
        <v>630</v>
      </c>
    </row>
    <row r="181" spans="2:21" ht="12" hidden="1" thickBot="1" x14ac:dyDescent="0.25">
      <c r="C181" s="414"/>
      <c r="D181" s="416"/>
      <c r="E181" s="99" t="s">
        <v>137</v>
      </c>
      <c r="F181" s="100"/>
      <c r="G181" s="99" t="s">
        <v>137</v>
      </c>
      <c r="H181" s="419"/>
      <c r="I181" s="422"/>
      <c r="J181" s="419"/>
      <c r="K181" s="422"/>
      <c r="L181" s="419"/>
      <c r="M181" s="422"/>
      <c r="O181" s="425"/>
      <c r="P181" s="425"/>
      <c r="Q181" s="425"/>
      <c r="R181" s="425"/>
      <c r="S181" s="425"/>
      <c r="T181" s="425"/>
      <c r="U181" s="77" t="s">
        <v>630</v>
      </c>
    </row>
    <row r="182" spans="2:21" ht="12" hidden="1" thickBot="1" x14ac:dyDescent="0.25">
      <c r="C182" s="415"/>
      <c r="D182" s="417"/>
      <c r="E182" s="84" t="s">
        <v>458</v>
      </c>
      <c r="F182" s="101"/>
      <c r="G182" s="84" t="s">
        <v>460</v>
      </c>
      <c r="H182" s="420"/>
      <c r="I182" s="423"/>
      <c r="J182" s="420"/>
      <c r="K182" s="423"/>
      <c r="L182" s="420"/>
      <c r="M182" s="423"/>
      <c r="O182" s="426"/>
      <c r="P182" s="426"/>
      <c r="Q182" s="426"/>
      <c r="R182" s="426"/>
      <c r="S182" s="426"/>
      <c r="T182" s="426"/>
      <c r="U182" s="77" t="s">
        <v>630</v>
      </c>
    </row>
    <row r="183" spans="2:21" ht="12" hidden="1" thickBot="1" x14ac:dyDescent="0.25">
      <c r="B183" s="295" t="str">
        <f>E176&amp;G176</f>
        <v>1955 BATMAN BELEDİYE SPOR KULÜBÜBATMAN YURDUM GENÇLİK SPOR KULÜBÜ</v>
      </c>
      <c r="G183" s="102"/>
      <c r="H183" s="102"/>
      <c r="O183" s="28">
        <f t="shared" ref="O183:T183" si="103">O178+O179+O180</f>
        <v>36</v>
      </c>
      <c r="P183" s="28">
        <f t="shared" si="103"/>
        <v>7</v>
      </c>
      <c r="Q183" s="29">
        <f t="shared" si="103"/>
        <v>6</v>
      </c>
      <c r="R183" s="28">
        <f t="shared" si="103"/>
        <v>0</v>
      </c>
      <c r="S183" s="28">
        <f t="shared" si="103"/>
        <v>3</v>
      </c>
      <c r="T183" s="28">
        <f t="shared" si="103"/>
        <v>0</v>
      </c>
      <c r="U183" s="77" t="s">
        <v>630</v>
      </c>
    </row>
    <row r="184" spans="2:21" hidden="1" x14ac:dyDescent="0.2">
      <c r="C184" s="427" t="s">
        <v>132</v>
      </c>
      <c r="D184" s="428"/>
      <c r="E184" s="428"/>
      <c r="F184" s="428"/>
      <c r="G184" s="428"/>
      <c r="H184" s="428"/>
      <c r="I184" s="428"/>
      <c r="J184" s="428"/>
      <c r="K184" s="428"/>
      <c r="L184" s="428"/>
      <c r="M184" s="429"/>
      <c r="U184" s="77" t="s">
        <v>630</v>
      </c>
    </row>
    <row r="185" spans="2:21" ht="12" hidden="1" thickBot="1" x14ac:dyDescent="0.25">
      <c r="C185" s="430"/>
      <c r="D185" s="431"/>
      <c r="E185" s="431"/>
      <c r="F185" s="431"/>
      <c r="G185" s="431"/>
      <c r="H185" s="431"/>
      <c r="I185" s="431"/>
      <c r="J185" s="431"/>
      <c r="K185" s="431"/>
      <c r="L185" s="431"/>
      <c r="M185" s="432"/>
      <c r="U185" s="77" t="s">
        <v>630</v>
      </c>
    </row>
    <row r="186" spans="2:21" ht="12" hidden="1" thickBot="1" x14ac:dyDescent="0.25">
      <c r="C186" s="444" t="s">
        <v>79</v>
      </c>
      <c r="D186" s="437"/>
      <c r="E186" s="445" t="s">
        <v>133</v>
      </c>
      <c r="F186" s="446"/>
      <c r="G186" s="80" t="s">
        <v>134</v>
      </c>
      <c r="H186" s="447" t="s">
        <v>135</v>
      </c>
      <c r="I186" s="448"/>
      <c r="J186" s="448"/>
      <c r="K186" s="448"/>
      <c r="L186" s="448"/>
      <c r="M186" s="449"/>
      <c r="R186" s="81"/>
      <c r="S186" s="82"/>
      <c r="T186" s="83"/>
      <c r="U186" s="83" t="s">
        <v>630</v>
      </c>
    </row>
    <row r="187" spans="2:21" ht="12" hidden="1" thickBot="1" x14ac:dyDescent="0.25">
      <c r="C187" s="433">
        <v>45089</v>
      </c>
      <c r="D187" s="434"/>
      <c r="E187" s="435" t="s">
        <v>57</v>
      </c>
      <c r="F187" s="409"/>
      <c r="G187" s="84"/>
      <c r="H187" s="435"/>
      <c r="I187" s="408"/>
      <c r="J187" s="408"/>
      <c r="K187" s="408"/>
      <c r="L187" s="408"/>
      <c r="M187" s="409"/>
      <c r="U187" s="77" t="s">
        <v>630</v>
      </c>
    </row>
    <row r="188" spans="2:21" ht="12" hidden="1" thickBot="1" x14ac:dyDescent="0.25">
      <c r="C188" s="435"/>
      <c r="D188" s="408"/>
      <c r="E188" s="408"/>
      <c r="F188" s="408"/>
      <c r="G188" s="408"/>
      <c r="H188" s="408"/>
      <c r="I188" s="408"/>
      <c r="J188" s="408"/>
      <c r="K188" s="408"/>
      <c r="L188" s="408"/>
      <c r="M188" s="409"/>
      <c r="U188" s="77" t="s">
        <v>630</v>
      </c>
    </row>
    <row r="189" spans="2:21" ht="12" hidden="1" thickBot="1" x14ac:dyDescent="0.25">
      <c r="C189" s="85" t="s">
        <v>87</v>
      </c>
      <c r="D189" s="86"/>
      <c r="E189" s="85" t="s">
        <v>136</v>
      </c>
      <c r="F189" s="86" t="s">
        <v>137</v>
      </c>
      <c r="G189" s="85" t="s">
        <v>136</v>
      </c>
      <c r="H189" s="436" t="s">
        <v>108</v>
      </c>
      <c r="I189" s="436"/>
      <c r="J189" s="436"/>
      <c r="K189" s="436"/>
      <c r="L189" s="436"/>
      <c r="M189" s="437"/>
      <c r="U189" s="77" t="s">
        <v>630</v>
      </c>
    </row>
    <row r="190" spans="2:21" ht="12" hidden="1" thickBot="1" x14ac:dyDescent="0.25">
      <c r="C190" s="87"/>
      <c r="D190" s="88"/>
      <c r="E190" s="275" t="s">
        <v>167</v>
      </c>
      <c r="F190" s="88"/>
      <c r="G190" s="275" t="s">
        <v>14</v>
      </c>
      <c r="H190" s="438">
        <f t="shared" ref="H190" si="104">S197</f>
        <v>0</v>
      </c>
      <c r="I190" s="439"/>
      <c r="J190" s="440"/>
      <c r="K190" s="441">
        <f t="shared" ref="K190" si="105">T197</f>
        <v>3</v>
      </c>
      <c r="L190" s="442"/>
      <c r="M190" s="443"/>
      <c r="U190" s="77" t="str">
        <f>IF(H190+K190=3,"BİTTİ","DEVAM")</f>
        <v>BİTTİ</v>
      </c>
    </row>
    <row r="191" spans="2:21" ht="12" hidden="1" thickBot="1" x14ac:dyDescent="0.25">
      <c r="C191" s="91" t="s">
        <v>80</v>
      </c>
      <c r="D191" s="92" t="s">
        <v>138</v>
      </c>
      <c r="E191" s="91" t="s">
        <v>139</v>
      </c>
      <c r="F191" s="92"/>
      <c r="G191" s="91" t="s">
        <v>139</v>
      </c>
      <c r="H191" s="408" t="s">
        <v>140</v>
      </c>
      <c r="I191" s="409"/>
      <c r="J191" s="408" t="s">
        <v>141</v>
      </c>
      <c r="K191" s="409"/>
      <c r="L191" s="410" t="s">
        <v>142</v>
      </c>
      <c r="M191" s="411"/>
      <c r="O191" s="412" t="s">
        <v>143</v>
      </c>
      <c r="P191" s="413"/>
      <c r="Q191" s="412" t="s">
        <v>144</v>
      </c>
      <c r="R191" s="413"/>
      <c r="S191" s="412" t="s">
        <v>138</v>
      </c>
      <c r="T191" s="413"/>
      <c r="U191" s="77" t="s">
        <v>630</v>
      </c>
    </row>
    <row r="192" spans="2:21" ht="12" hidden="1" thickBot="1" x14ac:dyDescent="0.25">
      <c r="C192" s="266">
        <v>0.4375</v>
      </c>
      <c r="D192" s="94" t="s">
        <v>145</v>
      </c>
      <c r="E192" s="84" t="s">
        <v>451</v>
      </c>
      <c r="F192" s="94"/>
      <c r="G192" s="84" t="s">
        <v>449</v>
      </c>
      <c r="H192" s="95">
        <v>1</v>
      </c>
      <c r="I192" s="94">
        <v>6</v>
      </c>
      <c r="J192" s="95">
        <v>2</v>
      </c>
      <c r="K192" s="94">
        <v>6</v>
      </c>
      <c r="L192" s="95"/>
      <c r="M192" s="94"/>
      <c r="O192" s="96">
        <f t="shared" ref="O192:O194" si="106">H192+J192+L192</f>
        <v>3</v>
      </c>
      <c r="P192" s="96">
        <f t="shared" ref="P192:P194" si="107">I192+K192+M192</f>
        <v>12</v>
      </c>
      <c r="Q192" s="96">
        <f t="shared" ref="Q192:Q194" si="108">IF(H192&gt;I192,1,0)+IF(J192&gt;K192,1,0)+IF(L192&gt;M192,1,0)</f>
        <v>0</v>
      </c>
      <c r="R192" s="97">
        <f t="shared" ref="R192:R194" si="109">IF(H192&lt;I192,1,0)+IF(J192&lt;K192,1,0)+IF(L192&lt;M192,1,0)</f>
        <v>2</v>
      </c>
      <c r="S192" s="97">
        <f t="shared" ref="S192:S194" si="110">IF(Q192&gt;R192,1,0)</f>
        <v>0</v>
      </c>
      <c r="T192" s="97">
        <f t="shared" ref="T192:T194" si="111">IF(Q192&lt;R192,1,0)</f>
        <v>1</v>
      </c>
      <c r="U192" s="77" t="s">
        <v>630</v>
      </c>
    </row>
    <row r="193" spans="2:21" ht="12" hidden="1" thickBot="1" x14ac:dyDescent="0.25">
      <c r="C193" s="84"/>
      <c r="D193" s="94" t="s">
        <v>146</v>
      </c>
      <c r="E193" s="84" t="s">
        <v>452</v>
      </c>
      <c r="F193" s="94"/>
      <c r="G193" s="84" t="s">
        <v>450</v>
      </c>
      <c r="H193" s="95">
        <v>0</v>
      </c>
      <c r="I193" s="94">
        <v>6</v>
      </c>
      <c r="J193" s="95">
        <v>0</v>
      </c>
      <c r="K193" s="94">
        <v>6</v>
      </c>
      <c r="L193" s="95"/>
      <c r="M193" s="94"/>
      <c r="O193" s="29">
        <f t="shared" si="106"/>
        <v>0</v>
      </c>
      <c r="P193" s="29">
        <f t="shared" si="107"/>
        <v>12</v>
      </c>
      <c r="Q193" s="29">
        <f t="shared" si="108"/>
        <v>0</v>
      </c>
      <c r="R193" s="28">
        <f t="shared" si="109"/>
        <v>2</v>
      </c>
      <c r="S193" s="28">
        <f t="shared" si="110"/>
        <v>0</v>
      </c>
      <c r="T193" s="28">
        <f t="shared" si="111"/>
        <v>1</v>
      </c>
      <c r="U193" s="77" t="s">
        <v>630</v>
      </c>
    </row>
    <row r="194" spans="2:21" ht="12" hidden="1" customHeight="1" thickBot="1" x14ac:dyDescent="0.25">
      <c r="C194" s="414"/>
      <c r="D194" s="416" t="s">
        <v>147</v>
      </c>
      <c r="E194" s="84" t="s">
        <v>451</v>
      </c>
      <c r="F194" s="98"/>
      <c r="G194" s="84" t="s">
        <v>449</v>
      </c>
      <c r="H194" s="418">
        <v>0</v>
      </c>
      <c r="I194" s="421">
        <v>6</v>
      </c>
      <c r="J194" s="418">
        <v>0</v>
      </c>
      <c r="K194" s="421">
        <v>6</v>
      </c>
      <c r="L194" s="418"/>
      <c r="M194" s="421"/>
      <c r="O194" s="424">
        <f t="shared" si="106"/>
        <v>0</v>
      </c>
      <c r="P194" s="424">
        <f t="shared" si="107"/>
        <v>12</v>
      </c>
      <c r="Q194" s="424">
        <f t="shared" si="108"/>
        <v>0</v>
      </c>
      <c r="R194" s="424">
        <f t="shared" si="109"/>
        <v>2</v>
      </c>
      <c r="S194" s="424">
        <f t="shared" si="110"/>
        <v>0</v>
      </c>
      <c r="T194" s="424">
        <f t="shared" si="111"/>
        <v>1</v>
      </c>
      <c r="U194" s="77" t="s">
        <v>630</v>
      </c>
    </row>
    <row r="195" spans="2:21" ht="12" hidden="1" thickBot="1" x14ac:dyDescent="0.25">
      <c r="C195" s="414"/>
      <c r="D195" s="416"/>
      <c r="E195" s="99" t="s">
        <v>137</v>
      </c>
      <c r="F195" s="100"/>
      <c r="G195" s="99" t="s">
        <v>137</v>
      </c>
      <c r="H195" s="419"/>
      <c r="I195" s="422"/>
      <c r="J195" s="419"/>
      <c r="K195" s="422"/>
      <c r="L195" s="419"/>
      <c r="M195" s="422"/>
      <c r="O195" s="425"/>
      <c r="P195" s="425"/>
      <c r="Q195" s="425"/>
      <c r="R195" s="425"/>
      <c r="S195" s="425"/>
      <c r="T195" s="425"/>
      <c r="U195" s="77" t="s">
        <v>630</v>
      </c>
    </row>
    <row r="196" spans="2:21" ht="12" hidden="1" thickBot="1" x14ac:dyDescent="0.25">
      <c r="C196" s="415"/>
      <c r="D196" s="417"/>
      <c r="E196" s="84" t="s">
        <v>452</v>
      </c>
      <c r="F196" s="101"/>
      <c r="G196" s="84" t="s">
        <v>450</v>
      </c>
      <c r="H196" s="420"/>
      <c r="I196" s="423"/>
      <c r="J196" s="420"/>
      <c r="K196" s="423"/>
      <c r="L196" s="420"/>
      <c r="M196" s="423"/>
      <c r="O196" s="426"/>
      <c r="P196" s="426"/>
      <c r="Q196" s="426"/>
      <c r="R196" s="426"/>
      <c r="S196" s="426"/>
      <c r="T196" s="426"/>
      <c r="U196" s="77" t="s">
        <v>630</v>
      </c>
    </row>
    <row r="197" spans="2:21" ht="12" hidden="1" thickBot="1" x14ac:dyDescent="0.25">
      <c r="B197" s="295" t="str">
        <f>E190&amp;G190</f>
        <v>BATMAN 19 MAYIS GENÇLİK SPOR KULÜBÜBATMAN GENÇLİK SPOR KULÜBÜ DERNEĞİ</v>
      </c>
      <c r="G197" s="102"/>
      <c r="H197" s="102"/>
      <c r="O197" s="28">
        <f t="shared" ref="O197:T197" si="112">O192+O193+O194</f>
        <v>3</v>
      </c>
      <c r="P197" s="28">
        <f t="shared" si="112"/>
        <v>36</v>
      </c>
      <c r="Q197" s="29">
        <f t="shared" si="112"/>
        <v>0</v>
      </c>
      <c r="R197" s="28">
        <f t="shared" si="112"/>
        <v>6</v>
      </c>
      <c r="S197" s="28">
        <f t="shared" si="112"/>
        <v>0</v>
      </c>
      <c r="T197" s="28">
        <f t="shared" si="112"/>
        <v>3</v>
      </c>
      <c r="U197" s="77" t="s">
        <v>630</v>
      </c>
    </row>
    <row r="198" spans="2:21" hidden="1" x14ac:dyDescent="0.2">
      <c r="C198" s="427" t="s">
        <v>132</v>
      </c>
      <c r="D198" s="428"/>
      <c r="E198" s="428"/>
      <c r="F198" s="428"/>
      <c r="G198" s="428"/>
      <c r="H198" s="428"/>
      <c r="I198" s="428"/>
      <c r="J198" s="428"/>
      <c r="K198" s="428"/>
      <c r="L198" s="428"/>
      <c r="M198" s="429"/>
      <c r="U198" s="77" t="s">
        <v>630</v>
      </c>
    </row>
    <row r="199" spans="2:21" ht="12" hidden="1" thickBot="1" x14ac:dyDescent="0.25">
      <c r="C199" s="430"/>
      <c r="D199" s="431"/>
      <c r="E199" s="431"/>
      <c r="F199" s="431"/>
      <c r="G199" s="431"/>
      <c r="H199" s="431"/>
      <c r="I199" s="431"/>
      <c r="J199" s="431"/>
      <c r="K199" s="431"/>
      <c r="L199" s="431"/>
      <c r="M199" s="432"/>
      <c r="U199" s="77" t="s">
        <v>630</v>
      </c>
    </row>
    <row r="200" spans="2:21" ht="12" hidden="1" thickBot="1" x14ac:dyDescent="0.25">
      <c r="C200" s="444" t="s">
        <v>79</v>
      </c>
      <c r="D200" s="437"/>
      <c r="E200" s="445" t="s">
        <v>133</v>
      </c>
      <c r="F200" s="446"/>
      <c r="G200" s="80" t="s">
        <v>134</v>
      </c>
      <c r="H200" s="447" t="s">
        <v>135</v>
      </c>
      <c r="I200" s="448"/>
      <c r="J200" s="448"/>
      <c r="K200" s="448"/>
      <c r="L200" s="448"/>
      <c r="M200" s="449"/>
      <c r="R200" s="81"/>
      <c r="S200" s="82"/>
      <c r="T200" s="83"/>
      <c r="U200" s="77" t="s">
        <v>630</v>
      </c>
    </row>
    <row r="201" spans="2:21" ht="12" hidden="1" thickBot="1" x14ac:dyDescent="0.25">
      <c r="C201" s="433">
        <v>45089</v>
      </c>
      <c r="D201" s="434"/>
      <c r="E201" s="435" t="s">
        <v>219</v>
      </c>
      <c r="F201" s="409"/>
      <c r="G201" s="84"/>
      <c r="H201" s="435"/>
      <c r="I201" s="408"/>
      <c r="J201" s="408"/>
      <c r="K201" s="408"/>
      <c r="L201" s="408"/>
      <c r="M201" s="409"/>
      <c r="U201" s="77" t="s">
        <v>630</v>
      </c>
    </row>
    <row r="202" spans="2:21" ht="12" hidden="1" thickBot="1" x14ac:dyDescent="0.25">
      <c r="C202" s="435"/>
      <c r="D202" s="408"/>
      <c r="E202" s="408"/>
      <c r="F202" s="408"/>
      <c r="G202" s="408"/>
      <c r="H202" s="408"/>
      <c r="I202" s="408"/>
      <c r="J202" s="408"/>
      <c r="K202" s="408"/>
      <c r="L202" s="408"/>
      <c r="M202" s="409"/>
      <c r="U202" s="77" t="s">
        <v>630</v>
      </c>
    </row>
    <row r="203" spans="2:21" ht="12" hidden="1" thickBot="1" x14ac:dyDescent="0.25">
      <c r="C203" s="85" t="s">
        <v>87</v>
      </c>
      <c r="D203" s="86"/>
      <c r="E203" s="85" t="s">
        <v>136</v>
      </c>
      <c r="F203" s="86" t="s">
        <v>137</v>
      </c>
      <c r="G203" s="85" t="s">
        <v>136</v>
      </c>
      <c r="H203" s="436" t="s">
        <v>108</v>
      </c>
      <c r="I203" s="436"/>
      <c r="J203" s="436"/>
      <c r="K203" s="436"/>
      <c r="L203" s="436"/>
      <c r="M203" s="437"/>
      <c r="U203" s="77" t="s">
        <v>630</v>
      </c>
    </row>
    <row r="204" spans="2:21" ht="12" hidden="1" thickBot="1" x14ac:dyDescent="0.25">
      <c r="C204" s="87"/>
      <c r="D204" s="88"/>
      <c r="E204" s="278" t="s">
        <v>220</v>
      </c>
      <c r="F204" s="88"/>
      <c r="G204" s="278" t="s">
        <v>221</v>
      </c>
      <c r="H204" s="438">
        <f t="shared" ref="H204" si="113">S211</f>
        <v>3</v>
      </c>
      <c r="I204" s="439"/>
      <c r="J204" s="440"/>
      <c r="K204" s="441">
        <f t="shared" ref="K204" si="114">T211</f>
        <v>0</v>
      </c>
      <c r="L204" s="442"/>
      <c r="M204" s="443"/>
      <c r="U204" s="77" t="str">
        <f>IF(H204+K204=3,"BİTTİ","DEVAM")</f>
        <v>BİTTİ</v>
      </c>
    </row>
    <row r="205" spans="2:21" ht="12" hidden="1" thickBot="1" x14ac:dyDescent="0.25">
      <c r="C205" s="91" t="s">
        <v>80</v>
      </c>
      <c r="D205" s="92" t="s">
        <v>138</v>
      </c>
      <c r="E205" s="91" t="s">
        <v>139</v>
      </c>
      <c r="F205" s="92"/>
      <c r="G205" s="91" t="s">
        <v>139</v>
      </c>
      <c r="H205" s="408" t="s">
        <v>140</v>
      </c>
      <c r="I205" s="409"/>
      <c r="J205" s="408" t="s">
        <v>141</v>
      </c>
      <c r="K205" s="409"/>
      <c r="L205" s="410" t="s">
        <v>142</v>
      </c>
      <c r="M205" s="411"/>
      <c r="O205" s="412" t="s">
        <v>143</v>
      </c>
      <c r="P205" s="413"/>
      <c r="Q205" s="412" t="s">
        <v>144</v>
      </c>
      <c r="R205" s="413"/>
      <c r="S205" s="412" t="s">
        <v>138</v>
      </c>
      <c r="T205" s="413"/>
      <c r="U205" s="77" t="s">
        <v>630</v>
      </c>
    </row>
    <row r="206" spans="2:21" ht="12" hidden="1" thickBot="1" x14ac:dyDescent="0.25">
      <c r="C206" s="266">
        <v>0.4375</v>
      </c>
      <c r="D206" s="94" t="s">
        <v>145</v>
      </c>
      <c r="E206" s="84" t="s">
        <v>427</v>
      </c>
      <c r="F206" s="94"/>
      <c r="G206" s="84" t="s">
        <v>435</v>
      </c>
      <c r="H206" s="95">
        <v>6</v>
      </c>
      <c r="I206" s="94">
        <v>2</v>
      </c>
      <c r="J206" s="95">
        <v>6</v>
      </c>
      <c r="K206" s="94">
        <v>3</v>
      </c>
      <c r="L206" s="95"/>
      <c r="M206" s="94"/>
      <c r="O206" s="96">
        <f t="shared" ref="O206:O208" si="115">H206+J206+L206</f>
        <v>12</v>
      </c>
      <c r="P206" s="96">
        <f t="shared" ref="P206:P208" si="116">I206+K206+M206</f>
        <v>5</v>
      </c>
      <c r="Q206" s="96">
        <f t="shared" ref="Q206:Q208" si="117">IF(H206&gt;I206,1,0)+IF(J206&gt;K206,1,0)+IF(L206&gt;M206,1,0)</f>
        <v>2</v>
      </c>
      <c r="R206" s="97">
        <f t="shared" ref="R206:R208" si="118">IF(H206&lt;I206,1,0)+IF(J206&lt;K206,1,0)+IF(L206&lt;M206,1,0)</f>
        <v>0</v>
      </c>
      <c r="S206" s="97">
        <f t="shared" ref="S206:S208" si="119">IF(Q206&gt;R206,1,0)</f>
        <v>1</v>
      </c>
      <c r="T206" s="97">
        <f t="shared" ref="T206:T208" si="120">IF(Q206&lt;R206,1,0)</f>
        <v>0</v>
      </c>
      <c r="U206" s="77" t="s">
        <v>630</v>
      </c>
    </row>
    <row r="207" spans="2:21" ht="12" hidden="1" thickBot="1" x14ac:dyDescent="0.25">
      <c r="C207" s="84"/>
      <c r="D207" s="94" t="s">
        <v>146</v>
      </c>
      <c r="E207" s="84" t="s">
        <v>428</v>
      </c>
      <c r="F207" s="94"/>
      <c r="G207" s="84" t="s">
        <v>436</v>
      </c>
      <c r="H207" s="95">
        <v>6</v>
      </c>
      <c r="I207" s="94">
        <v>3</v>
      </c>
      <c r="J207" s="95">
        <v>6</v>
      </c>
      <c r="K207" s="94">
        <v>2</v>
      </c>
      <c r="L207" s="95"/>
      <c r="M207" s="94"/>
      <c r="O207" s="29">
        <f t="shared" si="115"/>
        <v>12</v>
      </c>
      <c r="P207" s="29">
        <f t="shared" si="116"/>
        <v>5</v>
      </c>
      <c r="Q207" s="29">
        <f t="shared" si="117"/>
        <v>2</v>
      </c>
      <c r="R207" s="28">
        <f t="shared" si="118"/>
        <v>0</v>
      </c>
      <c r="S207" s="28">
        <f t="shared" si="119"/>
        <v>1</v>
      </c>
      <c r="T207" s="28">
        <f t="shared" si="120"/>
        <v>0</v>
      </c>
      <c r="U207" s="77" t="s">
        <v>630</v>
      </c>
    </row>
    <row r="208" spans="2:21" ht="12" hidden="1" customHeight="1" thickBot="1" x14ac:dyDescent="0.25">
      <c r="C208" s="414"/>
      <c r="D208" s="416" t="s">
        <v>147</v>
      </c>
      <c r="E208" s="84" t="s">
        <v>429</v>
      </c>
      <c r="F208" s="98"/>
      <c r="G208" s="84" t="s">
        <v>436</v>
      </c>
      <c r="H208" s="418">
        <v>6</v>
      </c>
      <c r="I208" s="421">
        <v>3</v>
      </c>
      <c r="J208" s="418">
        <v>6</v>
      </c>
      <c r="K208" s="421">
        <v>2</v>
      </c>
      <c r="L208" s="418"/>
      <c r="M208" s="421"/>
      <c r="O208" s="424">
        <f t="shared" si="115"/>
        <v>12</v>
      </c>
      <c r="P208" s="424">
        <f t="shared" si="116"/>
        <v>5</v>
      </c>
      <c r="Q208" s="424">
        <f t="shared" si="117"/>
        <v>2</v>
      </c>
      <c r="R208" s="424">
        <f t="shared" si="118"/>
        <v>0</v>
      </c>
      <c r="S208" s="424">
        <f t="shared" si="119"/>
        <v>1</v>
      </c>
      <c r="T208" s="424">
        <f t="shared" si="120"/>
        <v>0</v>
      </c>
      <c r="U208" s="77" t="s">
        <v>630</v>
      </c>
    </row>
    <row r="209" spans="2:21" ht="12" hidden="1" thickBot="1" x14ac:dyDescent="0.25">
      <c r="C209" s="414"/>
      <c r="D209" s="416"/>
      <c r="E209" s="99" t="s">
        <v>137</v>
      </c>
      <c r="F209" s="100"/>
      <c r="G209" s="99" t="s">
        <v>137</v>
      </c>
      <c r="H209" s="419"/>
      <c r="I209" s="422"/>
      <c r="J209" s="419"/>
      <c r="K209" s="422"/>
      <c r="L209" s="419"/>
      <c r="M209" s="422"/>
      <c r="O209" s="425"/>
      <c r="P209" s="425"/>
      <c r="Q209" s="425"/>
      <c r="R209" s="425"/>
      <c r="S209" s="425"/>
      <c r="T209" s="425"/>
      <c r="U209" s="77" t="s">
        <v>630</v>
      </c>
    </row>
    <row r="210" spans="2:21" ht="12" hidden="1" thickBot="1" x14ac:dyDescent="0.25">
      <c r="C210" s="415"/>
      <c r="D210" s="417"/>
      <c r="E210" s="84" t="s">
        <v>428</v>
      </c>
      <c r="F210" s="101"/>
      <c r="G210" s="84" t="s">
        <v>437</v>
      </c>
      <c r="H210" s="420"/>
      <c r="I210" s="423"/>
      <c r="J210" s="420"/>
      <c r="K210" s="423"/>
      <c r="L210" s="420"/>
      <c r="M210" s="423"/>
      <c r="O210" s="426"/>
      <c r="P210" s="426"/>
      <c r="Q210" s="426"/>
      <c r="R210" s="426"/>
      <c r="S210" s="426"/>
      <c r="T210" s="426"/>
      <c r="U210" s="77" t="s">
        <v>630</v>
      </c>
    </row>
    <row r="211" spans="2:21" ht="12" hidden="1" thickBot="1" x14ac:dyDescent="0.25">
      <c r="B211" s="295" t="str">
        <f>E204&amp;G204</f>
        <v>BİNGÖL OLİMPİYAT SPOR KULÜBÜYÜKSELEN GENÇLİK SPOR KULÜBÜ</v>
      </c>
      <c r="G211" s="102"/>
      <c r="H211" s="102"/>
      <c r="O211" s="28">
        <f t="shared" ref="O211:T211" si="121">O206+O207+O208</f>
        <v>36</v>
      </c>
      <c r="P211" s="28">
        <f t="shared" si="121"/>
        <v>15</v>
      </c>
      <c r="Q211" s="29">
        <f t="shared" si="121"/>
        <v>6</v>
      </c>
      <c r="R211" s="28">
        <f t="shared" si="121"/>
        <v>0</v>
      </c>
      <c r="S211" s="28">
        <f t="shared" si="121"/>
        <v>3</v>
      </c>
      <c r="T211" s="28">
        <f t="shared" si="121"/>
        <v>0</v>
      </c>
      <c r="U211" s="77" t="s">
        <v>630</v>
      </c>
    </row>
    <row r="212" spans="2:21" hidden="1" x14ac:dyDescent="0.2">
      <c r="C212" s="427" t="s">
        <v>132</v>
      </c>
      <c r="D212" s="428"/>
      <c r="E212" s="428"/>
      <c r="F212" s="428"/>
      <c r="G212" s="428"/>
      <c r="H212" s="428"/>
      <c r="I212" s="428"/>
      <c r="J212" s="428"/>
      <c r="K212" s="428"/>
      <c r="L212" s="428"/>
      <c r="M212" s="429"/>
      <c r="U212" s="77" t="s">
        <v>630</v>
      </c>
    </row>
    <row r="213" spans="2:21" ht="12" hidden="1" thickBot="1" x14ac:dyDescent="0.25">
      <c r="C213" s="430"/>
      <c r="D213" s="431"/>
      <c r="E213" s="431"/>
      <c r="F213" s="431"/>
      <c r="G213" s="431"/>
      <c r="H213" s="431"/>
      <c r="I213" s="431"/>
      <c r="J213" s="431"/>
      <c r="K213" s="431"/>
      <c r="L213" s="431"/>
      <c r="M213" s="432"/>
      <c r="U213" s="77" t="s">
        <v>630</v>
      </c>
    </row>
    <row r="214" spans="2:21" ht="12" hidden="1" thickBot="1" x14ac:dyDescent="0.25">
      <c r="C214" s="444" t="s">
        <v>79</v>
      </c>
      <c r="D214" s="437"/>
      <c r="E214" s="445" t="s">
        <v>133</v>
      </c>
      <c r="F214" s="446"/>
      <c r="G214" s="80" t="s">
        <v>134</v>
      </c>
      <c r="H214" s="447" t="s">
        <v>135</v>
      </c>
      <c r="I214" s="448"/>
      <c r="J214" s="448"/>
      <c r="K214" s="448"/>
      <c r="L214" s="448"/>
      <c r="M214" s="449"/>
      <c r="R214" s="81"/>
      <c r="S214" s="82"/>
      <c r="T214" s="83"/>
      <c r="U214" s="77" t="s">
        <v>630</v>
      </c>
    </row>
    <row r="215" spans="2:21" ht="12" hidden="1" thickBot="1" x14ac:dyDescent="0.25">
      <c r="C215" s="433">
        <v>45089</v>
      </c>
      <c r="D215" s="434"/>
      <c r="E215" s="435" t="s">
        <v>59</v>
      </c>
      <c r="F215" s="409"/>
      <c r="G215" s="84"/>
      <c r="H215" s="435"/>
      <c r="I215" s="408"/>
      <c r="J215" s="408"/>
      <c r="K215" s="408"/>
      <c r="L215" s="408"/>
      <c r="M215" s="409"/>
      <c r="U215" s="77" t="s">
        <v>630</v>
      </c>
    </row>
    <row r="216" spans="2:21" ht="12" hidden="1" thickBot="1" x14ac:dyDescent="0.25">
      <c r="C216" s="435"/>
      <c r="D216" s="408"/>
      <c r="E216" s="408"/>
      <c r="F216" s="408"/>
      <c r="G216" s="408"/>
      <c r="H216" s="408"/>
      <c r="I216" s="408"/>
      <c r="J216" s="408"/>
      <c r="K216" s="408"/>
      <c r="L216" s="408"/>
      <c r="M216" s="409"/>
      <c r="U216" s="77" t="s">
        <v>630</v>
      </c>
    </row>
    <row r="217" spans="2:21" ht="12" hidden="1" thickBot="1" x14ac:dyDescent="0.25">
      <c r="C217" s="85" t="s">
        <v>87</v>
      </c>
      <c r="D217" s="86"/>
      <c r="E217" s="85" t="s">
        <v>136</v>
      </c>
      <c r="F217" s="86" t="s">
        <v>137</v>
      </c>
      <c r="G217" s="85" t="s">
        <v>136</v>
      </c>
      <c r="H217" s="436" t="s">
        <v>108</v>
      </c>
      <c r="I217" s="436"/>
      <c r="J217" s="436"/>
      <c r="K217" s="436"/>
      <c r="L217" s="436"/>
      <c r="M217" s="437"/>
      <c r="U217" s="77" t="s">
        <v>630</v>
      </c>
    </row>
    <row r="218" spans="2:21" ht="12" hidden="1" thickBot="1" x14ac:dyDescent="0.25">
      <c r="C218" s="87"/>
      <c r="D218" s="88"/>
      <c r="E218" s="275" t="s">
        <v>171</v>
      </c>
      <c r="F218" s="88"/>
      <c r="G218" s="275" t="s">
        <v>172</v>
      </c>
      <c r="H218" s="438">
        <f t="shared" ref="H218" si="122">S225</f>
        <v>3</v>
      </c>
      <c r="I218" s="439"/>
      <c r="J218" s="440"/>
      <c r="K218" s="441">
        <f t="shared" ref="K218" si="123">T225</f>
        <v>0</v>
      </c>
      <c r="L218" s="442"/>
      <c r="M218" s="443"/>
      <c r="U218" s="77" t="str">
        <f>IF(H218+K218=3,"BİTTİ","DEVAM")</f>
        <v>BİTTİ</v>
      </c>
    </row>
    <row r="219" spans="2:21" ht="12" hidden="1" thickBot="1" x14ac:dyDescent="0.25">
      <c r="C219" s="91" t="s">
        <v>80</v>
      </c>
      <c r="D219" s="92" t="s">
        <v>138</v>
      </c>
      <c r="E219" s="91" t="s">
        <v>139</v>
      </c>
      <c r="F219" s="92"/>
      <c r="G219" s="91" t="s">
        <v>139</v>
      </c>
      <c r="H219" s="408" t="s">
        <v>140</v>
      </c>
      <c r="I219" s="409"/>
      <c r="J219" s="408" t="s">
        <v>141</v>
      </c>
      <c r="K219" s="409"/>
      <c r="L219" s="410" t="s">
        <v>142</v>
      </c>
      <c r="M219" s="411"/>
      <c r="O219" s="412" t="s">
        <v>143</v>
      </c>
      <c r="P219" s="413"/>
      <c r="Q219" s="412" t="s">
        <v>144</v>
      </c>
      <c r="R219" s="413"/>
      <c r="S219" s="412" t="s">
        <v>138</v>
      </c>
      <c r="T219" s="413"/>
      <c r="U219" s="77" t="s">
        <v>630</v>
      </c>
    </row>
    <row r="220" spans="2:21" ht="12" hidden="1" thickBot="1" x14ac:dyDescent="0.25">
      <c r="C220" s="266">
        <v>0.4375</v>
      </c>
      <c r="D220" s="94" t="s">
        <v>145</v>
      </c>
      <c r="E220" s="84" t="s">
        <v>589</v>
      </c>
      <c r="F220" s="94"/>
      <c r="G220" s="84" t="s">
        <v>590</v>
      </c>
      <c r="H220" s="95">
        <v>6</v>
      </c>
      <c r="I220" s="94">
        <v>4</v>
      </c>
      <c r="J220" s="95">
        <v>6</v>
      </c>
      <c r="K220" s="94">
        <v>3</v>
      </c>
      <c r="L220" s="95"/>
      <c r="M220" s="94"/>
      <c r="O220" s="96">
        <f t="shared" ref="O220:O222" si="124">H220+J220+L220</f>
        <v>12</v>
      </c>
      <c r="P220" s="96">
        <f t="shared" ref="P220:P222" si="125">I220+K220+M220</f>
        <v>7</v>
      </c>
      <c r="Q220" s="96">
        <f t="shared" ref="Q220:Q222" si="126">IF(H220&gt;I220,1,0)+IF(J220&gt;K220,1,0)+IF(L220&gt;M220,1,0)</f>
        <v>2</v>
      </c>
      <c r="R220" s="97">
        <f t="shared" ref="R220:R222" si="127">IF(H220&lt;I220,1,0)+IF(J220&lt;K220,1,0)+IF(L220&lt;M220,1,0)</f>
        <v>0</v>
      </c>
      <c r="S220" s="97">
        <f t="shared" ref="S220:S222" si="128">IF(Q220&gt;R220,1,0)</f>
        <v>1</v>
      </c>
      <c r="T220" s="97">
        <f t="shared" ref="T220:T222" si="129">IF(Q220&lt;R220,1,0)</f>
        <v>0</v>
      </c>
      <c r="U220" s="77" t="s">
        <v>630</v>
      </c>
    </row>
    <row r="221" spans="2:21" ht="12" hidden="1" thickBot="1" x14ac:dyDescent="0.25">
      <c r="C221" s="84"/>
      <c r="D221" s="94" t="s">
        <v>146</v>
      </c>
      <c r="E221" s="84" t="s">
        <v>591</v>
      </c>
      <c r="F221" s="94"/>
      <c r="G221" s="84" t="s">
        <v>592</v>
      </c>
      <c r="H221" s="95">
        <v>6</v>
      </c>
      <c r="I221" s="94">
        <v>2</v>
      </c>
      <c r="J221" s="95">
        <v>6</v>
      </c>
      <c r="K221" s="94">
        <v>4</v>
      </c>
      <c r="L221" s="95"/>
      <c r="M221" s="94"/>
      <c r="O221" s="29">
        <f t="shared" si="124"/>
        <v>12</v>
      </c>
      <c r="P221" s="29">
        <f t="shared" si="125"/>
        <v>6</v>
      </c>
      <c r="Q221" s="29">
        <f t="shared" si="126"/>
        <v>2</v>
      </c>
      <c r="R221" s="28">
        <f t="shared" si="127"/>
        <v>0</v>
      </c>
      <c r="S221" s="28">
        <f t="shared" si="128"/>
        <v>1</v>
      </c>
      <c r="T221" s="28">
        <f t="shared" si="129"/>
        <v>0</v>
      </c>
      <c r="U221" s="77" t="s">
        <v>630</v>
      </c>
    </row>
    <row r="222" spans="2:21" ht="12" hidden="1" customHeight="1" thickBot="1" x14ac:dyDescent="0.25">
      <c r="C222" s="414"/>
      <c r="D222" s="416" t="s">
        <v>147</v>
      </c>
      <c r="E222" s="84" t="s">
        <v>589</v>
      </c>
      <c r="F222" s="98"/>
      <c r="G222" s="84" t="s">
        <v>590</v>
      </c>
      <c r="H222" s="418">
        <v>6</v>
      </c>
      <c r="I222" s="421">
        <v>0</v>
      </c>
      <c r="J222" s="418">
        <v>6</v>
      </c>
      <c r="K222" s="421">
        <v>0</v>
      </c>
      <c r="L222" s="418"/>
      <c r="M222" s="421"/>
      <c r="O222" s="424">
        <f t="shared" si="124"/>
        <v>12</v>
      </c>
      <c r="P222" s="424">
        <f t="shared" si="125"/>
        <v>0</v>
      </c>
      <c r="Q222" s="424">
        <f t="shared" si="126"/>
        <v>2</v>
      </c>
      <c r="R222" s="424">
        <f t="shared" si="127"/>
        <v>0</v>
      </c>
      <c r="S222" s="424">
        <f t="shared" si="128"/>
        <v>1</v>
      </c>
      <c r="T222" s="424">
        <f t="shared" si="129"/>
        <v>0</v>
      </c>
      <c r="U222" s="77" t="s">
        <v>630</v>
      </c>
    </row>
    <row r="223" spans="2:21" ht="12" hidden="1" thickBot="1" x14ac:dyDescent="0.25">
      <c r="C223" s="414"/>
      <c r="D223" s="416"/>
      <c r="E223" s="99" t="s">
        <v>137</v>
      </c>
      <c r="F223" s="100"/>
      <c r="G223" s="99" t="s">
        <v>137</v>
      </c>
      <c r="H223" s="419"/>
      <c r="I223" s="422"/>
      <c r="J223" s="419"/>
      <c r="K223" s="422"/>
      <c r="L223" s="419"/>
      <c r="M223" s="422"/>
      <c r="O223" s="425"/>
      <c r="P223" s="425"/>
      <c r="Q223" s="425"/>
      <c r="R223" s="425"/>
      <c r="S223" s="425"/>
      <c r="T223" s="425"/>
      <c r="U223" s="77" t="s">
        <v>630</v>
      </c>
    </row>
    <row r="224" spans="2:21" ht="12" hidden="1" thickBot="1" x14ac:dyDescent="0.25">
      <c r="C224" s="415"/>
      <c r="D224" s="417"/>
      <c r="E224" s="84" t="s">
        <v>591</v>
      </c>
      <c r="F224" s="101"/>
      <c r="G224" s="84" t="s">
        <v>592</v>
      </c>
      <c r="H224" s="420"/>
      <c r="I224" s="423"/>
      <c r="J224" s="420"/>
      <c r="K224" s="423"/>
      <c r="L224" s="420"/>
      <c r="M224" s="423"/>
      <c r="O224" s="426"/>
      <c r="P224" s="426"/>
      <c r="Q224" s="426"/>
      <c r="R224" s="426"/>
      <c r="S224" s="426"/>
      <c r="T224" s="426"/>
      <c r="U224" s="77" t="s">
        <v>630</v>
      </c>
    </row>
    <row r="225" spans="2:21" ht="12" hidden="1" thickBot="1" x14ac:dyDescent="0.25">
      <c r="B225" s="295" t="str">
        <f>E218&amp;G218</f>
        <v>DİYARBAKIR TENİS KULÜBÜDİYARBAKIR TENİS VE YÜZME KULÜBÜ</v>
      </c>
      <c r="G225" s="102"/>
      <c r="H225" s="102"/>
      <c r="O225" s="28">
        <f t="shared" ref="O225:T225" si="130">O220+O221+O222</f>
        <v>36</v>
      </c>
      <c r="P225" s="28">
        <f t="shared" si="130"/>
        <v>13</v>
      </c>
      <c r="Q225" s="29">
        <f t="shared" si="130"/>
        <v>6</v>
      </c>
      <c r="R225" s="28">
        <f t="shared" si="130"/>
        <v>0</v>
      </c>
      <c r="S225" s="28">
        <f t="shared" si="130"/>
        <v>3</v>
      </c>
      <c r="T225" s="28">
        <f t="shared" si="130"/>
        <v>0</v>
      </c>
      <c r="U225" s="77" t="s">
        <v>630</v>
      </c>
    </row>
    <row r="226" spans="2:21" hidden="1" x14ac:dyDescent="0.2">
      <c r="C226" s="427" t="s">
        <v>132</v>
      </c>
      <c r="D226" s="428"/>
      <c r="E226" s="428"/>
      <c r="F226" s="428"/>
      <c r="G226" s="428"/>
      <c r="H226" s="428"/>
      <c r="I226" s="428"/>
      <c r="J226" s="428"/>
      <c r="K226" s="428"/>
      <c r="L226" s="428"/>
      <c r="M226" s="429"/>
      <c r="U226" s="77" t="s">
        <v>630</v>
      </c>
    </row>
    <row r="227" spans="2:21" ht="12" hidden="1" thickBot="1" x14ac:dyDescent="0.25">
      <c r="C227" s="430"/>
      <c r="D227" s="431"/>
      <c r="E227" s="431"/>
      <c r="F227" s="431"/>
      <c r="G227" s="431"/>
      <c r="H227" s="431"/>
      <c r="I227" s="431"/>
      <c r="J227" s="431"/>
      <c r="K227" s="431"/>
      <c r="L227" s="431"/>
      <c r="M227" s="432"/>
      <c r="U227" s="77" t="s">
        <v>630</v>
      </c>
    </row>
    <row r="228" spans="2:21" ht="12" hidden="1" thickBot="1" x14ac:dyDescent="0.25">
      <c r="C228" s="444" t="s">
        <v>79</v>
      </c>
      <c r="D228" s="437"/>
      <c r="E228" s="445" t="s">
        <v>133</v>
      </c>
      <c r="F228" s="446"/>
      <c r="G228" s="80" t="s">
        <v>134</v>
      </c>
      <c r="H228" s="447" t="s">
        <v>135</v>
      </c>
      <c r="I228" s="448"/>
      <c r="J228" s="448"/>
      <c r="K228" s="448"/>
      <c r="L228" s="448"/>
      <c r="M228" s="449"/>
      <c r="R228" s="81"/>
      <c r="S228" s="82"/>
      <c r="T228" s="83"/>
      <c r="U228" s="83" t="s">
        <v>630</v>
      </c>
    </row>
    <row r="229" spans="2:21" ht="12" hidden="1" thickBot="1" x14ac:dyDescent="0.25">
      <c r="C229" s="433">
        <v>45089</v>
      </c>
      <c r="D229" s="434"/>
      <c r="E229" s="435" t="s">
        <v>61</v>
      </c>
      <c r="F229" s="409"/>
      <c r="G229" s="84"/>
      <c r="H229" s="435"/>
      <c r="I229" s="408"/>
      <c r="J229" s="408"/>
      <c r="K229" s="408"/>
      <c r="L229" s="408"/>
      <c r="M229" s="409"/>
      <c r="U229" s="77" t="s">
        <v>630</v>
      </c>
    </row>
    <row r="230" spans="2:21" ht="12" hidden="1" thickBot="1" x14ac:dyDescent="0.25">
      <c r="C230" s="435"/>
      <c r="D230" s="408"/>
      <c r="E230" s="408"/>
      <c r="F230" s="408"/>
      <c r="G230" s="408"/>
      <c r="H230" s="408"/>
      <c r="I230" s="408"/>
      <c r="J230" s="408"/>
      <c r="K230" s="408"/>
      <c r="L230" s="408"/>
      <c r="M230" s="409"/>
      <c r="U230" s="77" t="s">
        <v>630</v>
      </c>
    </row>
    <row r="231" spans="2:21" ht="12" hidden="1" thickBot="1" x14ac:dyDescent="0.25">
      <c r="C231" s="85" t="s">
        <v>87</v>
      </c>
      <c r="D231" s="86"/>
      <c r="E231" s="85" t="s">
        <v>136</v>
      </c>
      <c r="F231" s="86" t="s">
        <v>137</v>
      </c>
      <c r="G231" s="85" t="s">
        <v>136</v>
      </c>
      <c r="H231" s="436" t="s">
        <v>108</v>
      </c>
      <c r="I231" s="436"/>
      <c r="J231" s="436"/>
      <c r="K231" s="436"/>
      <c r="L231" s="436"/>
      <c r="M231" s="437"/>
      <c r="U231" s="77" t="s">
        <v>630</v>
      </c>
    </row>
    <row r="232" spans="2:21" ht="12" hidden="1" thickBot="1" x14ac:dyDescent="0.25">
      <c r="C232" s="87"/>
      <c r="D232" s="88"/>
      <c r="E232" s="277" t="s">
        <v>173</v>
      </c>
      <c r="F232" s="88"/>
      <c r="G232" s="277" t="s">
        <v>177</v>
      </c>
      <c r="H232" s="438">
        <f t="shared" ref="H232" si="131">S239</f>
        <v>0</v>
      </c>
      <c r="I232" s="439"/>
      <c r="J232" s="440"/>
      <c r="K232" s="441">
        <f t="shared" ref="K232" si="132">T239</f>
        <v>3</v>
      </c>
      <c r="L232" s="442"/>
      <c r="M232" s="443"/>
      <c r="U232" s="77" t="str">
        <f>IF(H232+K232=3,"BİTTİ","DEVAM")</f>
        <v>BİTTİ</v>
      </c>
    </row>
    <row r="233" spans="2:21" ht="12" hidden="1" thickBot="1" x14ac:dyDescent="0.25">
      <c r="C233" s="91" t="s">
        <v>80</v>
      </c>
      <c r="D233" s="92" t="s">
        <v>138</v>
      </c>
      <c r="E233" s="91" t="s">
        <v>139</v>
      </c>
      <c r="F233" s="92"/>
      <c r="G233" s="91" t="s">
        <v>139</v>
      </c>
      <c r="H233" s="408" t="s">
        <v>140</v>
      </c>
      <c r="I233" s="409"/>
      <c r="J233" s="408" t="s">
        <v>141</v>
      </c>
      <c r="K233" s="409"/>
      <c r="L233" s="410" t="s">
        <v>142</v>
      </c>
      <c r="M233" s="411"/>
      <c r="O233" s="412" t="s">
        <v>143</v>
      </c>
      <c r="P233" s="413"/>
      <c r="Q233" s="412" t="s">
        <v>144</v>
      </c>
      <c r="R233" s="413"/>
      <c r="S233" s="412" t="s">
        <v>138</v>
      </c>
      <c r="T233" s="413"/>
      <c r="U233" s="77" t="s">
        <v>630</v>
      </c>
    </row>
    <row r="234" spans="2:21" ht="12" hidden="1" thickBot="1" x14ac:dyDescent="0.25">
      <c r="C234" s="266">
        <v>0.4375</v>
      </c>
      <c r="D234" s="94" t="s">
        <v>145</v>
      </c>
      <c r="E234" s="84" t="s">
        <v>637</v>
      </c>
      <c r="F234" s="94"/>
      <c r="G234" s="84" t="s">
        <v>640</v>
      </c>
      <c r="H234" s="95">
        <v>3</v>
      </c>
      <c r="I234" s="94">
        <v>6</v>
      </c>
      <c r="J234" s="95">
        <v>4</v>
      </c>
      <c r="K234" s="94">
        <v>6</v>
      </c>
      <c r="L234" s="95"/>
      <c r="M234" s="94"/>
      <c r="O234" s="96">
        <f t="shared" ref="O234:O236" si="133">H234+J234+L234</f>
        <v>7</v>
      </c>
      <c r="P234" s="96">
        <f t="shared" ref="P234:P236" si="134">I234+K234+M234</f>
        <v>12</v>
      </c>
      <c r="Q234" s="96">
        <f t="shared" ref="Q234:Q236" si="135">IF(H234&gt;I234,1,0)+IF(J234&gt;K234,1,0)+IF(L234&gt;M234,1,0)</f>
        <v>0</v>
      </c>
      <c r="R234" s="97">
        <f t="shared" ref="R234:R236" si="136">IF(H234&lt;I234,1,0)+IF(J234&lt;K234,1,0)+IF(L234&lt;M234,1,0)</f>
        <v>2</v>
      </c>
      <c r="S234" s="97">
        <f t="shared" ref="S234:S236" si="137">IF(Q234&gt;R234,1,0)</f>
        <v>0</v>
      </c>
      <c r="T234" s="97">
        <f t="shared" ref="T234:T236" si="138">IF(Q234&lt;R234,1,0)</f>
        <v>1</v>
      </c>
      <c r="U234" s="77" t="s">
        <v>630</v>
      </c>
    </row>
    <row r="235" spans="2:21" ht="12" hidden="1" thickBot="1" x14ac:dyDescent="0.25">
      <c r="C235" s="84"/>
      <c r="D235" s="94" t="s">
        <v>146</v>
      </c>
      <c r="E235" s="84" t="s">
        <v>638</v>
      </c>
      <c r="F235" s="94"/>
      <c r="G235" s="84" t="s">
        <v>641</v>
      </c>
      <c r="H235" s="95">
        <v>2</v>
      </c>
      <c r="I235" s="94">
        <v>6</v>
      </c>
      <c r="J235" s="95">
        <v>3</v>
      </c>
      <c r="K235" s="94">
        <v>6</v>
      </c>
      <c r="L235" s="95"/>
      <c r="M235" s="94"/>
      <c r="O235" s="29">
        <f t="shared" si="133"/>
        <v>5</v>
      </c>
      <c r="P235" s="29">
        <f t="shared" si="134"/>
        <v>12</v>
      </c>
      <c r="Q235" s="29">
        <f t="shared" si="135"/>
        <v>0</v>
      </c>
      <c r="R235" s="28">
        <f t="shared" si="136"/>
        <v>2</v>
      </c>
      <c r="S235" s="28">
        <f t="shared" si="137"/>
        <v>0</v>
      </c>
      <c r="T235" s="28">
        <f t="shared" si="138"/>
        <v>1</v>
      </c>
      <c r="U235" s="77" t="s">
        <v>630</v>
      </c>
    </row>
    <row r="236" spans="2:21" ht="12" hidden="1" customHeight="1" thickBot="1" x14ac:dyDescent="0.25">
      <c r="C236" s="414"/>
      <c r="D236" s="416" t="s">
        <v>147</v>
      </c>
      <c r="E236" s="84" t="s">
        <v>639</v>
      </c>
      <c r="F236" s="98"/>
      <c r="G236" s="84" t="s">
        <v>642</v>
      </c>
      <c r="H236" s="418">
        <v>2</v>
      </c>
      <c r="I236" s="421">
        <v>6</v>
      </c>
      <c r="J236" s="418">
        <v>4</v>
      </c>
      <c r="K236" s="421">
        <v>6</v>
      </c>
      <c r="L236" s="418"/>
      <c r="M236" s="421"/>
      <c r="O236" s="424">
        <f t="shared" si="133"/>
        <v>6</v>
      </c>
      <c r="P236" s="424">
        <f t="shared" si="134"/>
        <v>12</v>
      </c>
      <c r="Q236" s="424">
        <f t="shared" si="135"/>
        <v>0</v>
      </c>
      <c r="R236" s="424">
        <f t="shared" si="136"/>
        <v>2</v>
      </c>
      <c r="S236" s="424">
        <f t="shared" si="137"/>
        <v>0</v>
      </c>
      <c r="T236" s="424">
        <f t="shared" si="138"/>
        <v>1</v>
      </c>
      <c r="U236" s="77" t="s">
        <v>630</v>
      </c>
    </row>
    <row r="237" spans="2:21" ht="12" hidden="1" thickBot="1" x14ac:dyDescent="0.25">
      <c r="C237" s="414"/>
      <c r="D237" s="416"/>
      <c r="E237" s="99" t="s">
        <v>137</v>
      </c>
      <c r="F237" s="100"/>
      <c r="G237" s="99" t="s">
        <v>137</v>
      </c>
      <c r="H237" s="419"/>
      <c r="I237" s="422"/>
      <c r="J237" s="419"/>
      <c r="K237" s="422"/>
      <c r="L237" s="419"/>
      <c r="M237" s="422"/>
      <c r="O237" s="425"/>
      <c r="P237" s="425"/>
      <c r="Q237" s="425"/>
      <c r="R237" s="425"/>
      <c r="S237" s="425"/>
      <c r="T237" s="425"/>
      <c r="U237" s="77" t="s">
        <v>630</v>
      </c>
    </row>
    <row r="238" spans="2:21" ht="12" hidden="1" thickBot="1" x14ac:dyDescent="0.25">
      <c r="C238" s="415"/>
      <c r="D238" s="417"/>
      <c r="E238" s="84" t="s">
        <v>637</v>
      </c>
      <c r="F238" s="101"/>
      <c r="G238" s="84" t="s">
        <v>640</v>
      </c>
      <c r="H238" s="420"/>
      <c r="I238" s="423"/>
      <c r="J238" s="420"/>
      <c r="K238" s="423"/>
      <c r="L238" s="420"/>
      <c r="M238" s="423"/>
      <c r="O238" s="426"/>
      <c r="P238" s="426"/>
      <c r="Q238" s="426"/>
      <c r="R238" s="426"/>
      <c r="S238" s="426"/>
      <c r="T238" s="426"/>
      <c r="U238" s="77" t="s">
        <v>630</v>
      </c>
    </row>
    <row r="239" spans="2:21" ht="12" hidden="1" thickBot="1" x14ac:dyDescent="0.25">
      <c r="B239" s="295" t="str">
        <f>E232&amp;G232</f>
        <v>ERZİNCAN YURDUM GENÇLİK SPOR KULÜBÜÜZÜMLÜ BELEDİYESİ SPOR KULÜBÜ</v>
      </c>
      <c r="G239" s="102"/>
      <c r="H239" s="102"/>
      <c r="O239" s="28">
        <f t="shared" ref="O239:T239" si="139">O234+O235+O236</f>
        <v>18</v>
      </c>
      <c r="P239" s="28">
        <f t="shared" si="139"/>
        <v>36</v>
      </c>
      <c r="Q239" s="29">
        <f t="shared" si="139"/>
        <v>0</v>
      </c>
      <c r="R239" s="28">
        <f t="shared" si="139"/>
        <v>6</v>
      </c>
      <c r="S239" s="28">
        <f t="shared" si="139"/>
        <v>0</v>
      </c>
      <c r="T239" s="28">
        <f t="shared" si="139"/>
        <v>3</v>
      </c>
      <c r="U239" s="77" t="s">
        <v>630</v>
      </c>
    </row>
    <row r="240" spans="2:21" hidden="1" x14ac:dyDescent="0.2">
      <c r="C240" s="427" t="s">
        <v>132</v>
      </c>
      <c r="D240" s="428"/>
      <c r="E240" s="428"/>
      <c r="F240" s="428"/>
      <c r="G240" s="428"/>
      <c r="H240" s="428"/>
      <c r="I240" s="428"/>
      <c r="J240" s="428"/>
      <c r="K240" s="428"/>
      <c r="L240" s="428"/>
      <c r="M240" s="429"/>
      <c r="U240" s="77" t="s">
        <v>630</v>
      </c>
    </row>
    <row r="241" spans="2:21" ht="12" hidden="1" thickBot="1" x14ac:dyDescent="0.25">
      <c r="C241" s="430"/>
      <c r="D241" s="431"/>
      <c r="E241" s="431"/>
      <c r="F241" s="431"/>
      <c r="G241" s="431"/>
      <c r="H241" s="431"/>
      <c r="I241" s="431"/>
      <c r="J241" s="431"/>
      <c r="K241" s="431"/>
      <c r="L241" s="431"/>
      <c r="M241" s="432"/>
      <c r="U241" s="77" t="s">
        <v>630</v>
      </c>
    </row>
    <row r="242" spans="2:21" ht="12" hidden="1" thickBot="1" x14ac:dyDescent="0.25">
      <c r="C242" s="444" t="s">
        <v>79</v>
      </c>
      <c r="D242" s="437"/>
      <c r="E242" s="445" t="s">
        <v>133</v>
      </c>
      <c r="F242" s="446"/>
      <c r="G242" s="80" t="s">
        <v>134</v>
      </c>
      <c r="H242" s="447" t="s">
        <v>135</v>
      </c>
      <c r="I242" s="448"/>
      <c r="J242" s="448"/>
      <c r="K242" s="448"/>
      <c r="L242" s="448"/>
      <c r="M242" s="449"/>
      <c r="R242" s="81"/>
      <c r="S242" s="82"/>
      <c r="T242" s="83"/>
      <c r="U242" s="77" t="s">
        <v>630</v>
      </c>
    </row>
    <row r="243" spans="2:21" ht="12" hidden="1" thickBot="1" x14ac:dyDescent="0.25">
      <c r="C243" s="433">
        <v>45089</v>
      </c>
      <c r="D243" s="434"/>
      <c r="E243" s="435" t="s">
        <v>61</v>
      </c>
      <c r="F243" s="409"/>
      <c r="G243" s="84"/>
      <c r="H243" s="435"/>
      <c r="I243" s="408"/>
      <c r="J243" s="408"/>
      <c r="K243" s="408"/>
      <c r="L243" s="408"/>
      <c r="M243" s="409"/>
      <c r="U243" s="77" t="s">
        <v>630</v>
      </c>
    </row>
    <row r="244" spans="2:21" ht="12" hidden="1" thickBot="1" x14ac:dyDescent="0.25">
      <c r="C244" s="435"/>
      <c r="D244" s="408"/>
      <c r="E244" s="408"/>
      <c r="F244" s="408"/>
      <c r="G244" s="408"/>
      <c r="H244" s="408"/>
      <c r="I244" s="408"/>
      <c r="J244" s="408"/>
      <c r="K244" s="408"/>
      <c r="L244" s="408"/>
      <c r="M244" s="409"/>
      <c r="U244" s="77" t="s">
        <v>630</v>
      </c>
    </row>
    <row r="245" spans="2:21" ht="12" hidden="1" thickBot="1" x14ac:dyDescent="0.25">
      <c r="C245" s="85" t="s">
        <v>87</v>
      </c>
      <c r="D245" s="86"/>
      <c r="E245" s="85" t="s">
        <v>136</v>
      </c>
      <c r="F245" s="86" t="s">
        <v>137</v>
      </c>
      <c r="G245" s="85" t="s">
        <v>136</v>
      </c>
      <c r="H245" s="436" t="s">
        <v>108</v>
      </c>
      <c r="I245" s="436"/>
      <c r="J245" s="436"/>
      <c r="K245" s="436"/>
      <c r="L245" s="436"/>
      <c r="M245" s="437"/>
      <c r="U245" s="77" t="s">
        <v>630</v>
      </c>
    </row>
    <row r="246" spans="2:21" ht="12" hidden="1" thickBot="1" x14ac:dyDescent="0.25">
      <c r="C246" s="87"/>
      <c r="D246" s="88"/>
      <c r="E246" s="275" t="s">
        <v>174</v>
      </c>
      <c r="F246" s="88"/>
      <c r="G246" s="275" t="s">
        <v>176</v>
      </c>
      <c r="H246" s="438">
        <f t="shared" ref="H246" si="140">S253</f>
        <v>3</v>
      </c>
      <c r="I246" s="439"/>
      <c r="J246" s="440"/>
      <c r="K246" s="441">
        <f t="shared" ref="K246" si="141">T253</f>
        <v>0</v>
      </c>
      <c r="L246" s="442"/>
      <c r="M246" s="443"/>
      <c r="U246" s="77" t="str">
        <f>IF(H246+K246=3,"BİTTİ","DEVAM")</f>
        <v>BİTTİ</v>
      </c>
    </row>
    <row r="247" spans="2:21" ht="12" hidden="1" thickBot="1" x14ac:dyDescent="0.25">
      <c r="C247" s="91" t="s">
        <v>80</v>
      </c>
      <c r="D247" s="92" t="s">
        <v>138</v>
      </c>
      <c r="E247" s="91" t="s">
        <v>139</v>
      </c>
      <c r="F247" s="92"/>
      <c r="G247" s="91" t="s">
        <v>139</v>
      </c>
      <c r="H247" s="408" t="s">
        <v>140</v>
      </c>
      <c r="I247" s="409"/>
      <c r="J247" s="408" t="s">
        <v>141</v>
      </c>
      <c r="K247" s="409"/>
      <c r="L247" s="410" t="s">
        <v>142</v>
      </c>
      <c r="M247" s="411"/>
      <c r="O247" s="412" t="s">
        <v>143</v>
      </c>
      <c r="P247" s="413"/>
      <c r="Q247" s="412" t="s">
        <v>144</v>
      </c>
      <c r="R247" s="413"/>
      <c r="S247" s="412" t="s">
        <v>138</v>
      </c>
      <c r="T247" s="413"/>
      <c r="U247" s="77" t="s">
        <v>630</v>
      </c>
    </row>
    <row r="248" spans="2:21" ht="12" hidden="1" thickBot="1" x14ac:dyDescent="0.25">
      <c r="C248" s="266">
        <v>0.4375</v>
      </c>
      <c r="D248" s="94" t="s">
        <v>145</v>
      </c>
      <c r="E248" s="84" t="s">
        <v>631</v>
      </c>
      <c r="F248" s="94"/>
      <c r="G248" s="84" t="s">
        <v>634</v>
      </c>
      <c r="H248" s="95">
        <v>6</v>
      </c>
      <c r="I248" s="94">
        <v>4</v>
      </c>
      <c r="J248" s="95">
        <v>6</v>
      </c>
      <c r="K248" s="94">
        <v>4</v>
      </c>
      <c r="L248" s="95"/>
      <c r="M248" s="94"/>
      <c r="O248" s="96">
        <f t="shared" ref="O248:O250" si="142">H248+J248+L248</f>
        <v>12</v>
      </c>
      <c r="P248" s="96">
        <f t="shared" ref="P248:P250" si="143">I248+K248+M248</f>
        <v>8</v>
      </c>
      <c r="Q248" s="96">
        <f t="shared" ref="Q248:Q250" si="144">IF(H248&gt;I248,1,0)+IF(J248&gt;K248,1,0)+IF(L248&gt;M248,1,0)</f>
        <v>2</v>
      </c>
      <c r="R248" s="97">
        <f t="shared" ref="R248:R250" si="145">IF(H248&lt;I248,1,0)+IF(J248&lt;K248,1,0)+IF(L248&lt;M248,1,0)</f>
        <v>0</v>
      </c>
      <c r="S248" s="97">
        <f t="shared" ref="S248:S250" si="146">IF(Q248&gt;R248,1,0)</f>
        <v>1</v>
      </c>
      <c r="T248" s="97">
        <f t="shared" ref="T248:T250" si="147">IF(Q248&lt;R248,1,0)</f>
        <v>0</v>
      </c>
      <c r="U248" s="77" t="s">
        <v>630</v>
      </c>
    </row>
    <row r="249" spans="2:21" ht="12" hidden="1" thickBot="1" x14ac:dyDescent="0.25">
      <c r="C249" s="84"/>
      <c r="D249" s="94" t="s">
        <v>146</v>
      </c>
      <c r="E249" s="84" t="s">
        <v>632</v>
      </c>
      <c r="F249" s="94"/>
      <c r="G249" s="84" t="s">
        <v>635</v>
      </c>
      <c r="H249" s="95">
        <v>6</v>
      </c>
      <c r="I249" s="94">
        <v>3</v>
      </c>
      <c r="J249" s="95">
        <v>6</v>
      </c>
      <c r="K249" s="94">
        <v>2</v>
      </c>
      <c r="L249" s="95"/>
      <c r="M249" s="94"/>
      <c r="O249" s="29">
        <f t="shared" si="142"/>
        <v>12</v>
      </c>
      <c r="P249" s="29">
        <f t="shared" si="143"/>
        <v>5</v>
      </c>
      <c r="Q249" s="29">
        <f t="shared" si="144"/>
        <v>2</v>
      </c>
      <c r="R249" s="28">
        <f t="shared" si="145"/>
        <v>0</v>
      </c>
      <c r="S249" s="28">
        <f t="shared" si="146"/>
        <v>1</v>
      </c>
      <c r="T249" s="28">
        <f t="shared" si="147"/>
        <v>0</v>
      </c>
      <c r="U249" s="77" t="s">
        <v>630</v>
      </c>
    </row>
    <row r="250" spans="2:21" ht="12" hidden="1" customHeight="1" thickBot="1" x14ac:dyDescent="0.25">
      <c r="C250" s="414"/>
      <c r="D250" s="416" t="s">
        <v>147</v>
      </c>
      <c r="E250" s="84" t="s">
        <v>633</v>
      </c>
      <c r="F250" s="98"/>
      <c r="G250" s="84" t="s">
        <v>636</v>
      </c>
      <c r="H250" s="418">
        <v>6</v>
      </c>
      <c r="I250" s="421">
        <v>0</v>
      </c>
      <c r="J250" s="418">
        <v>6</v>
      </c>
      <c r="K250" s="421">
        <v>4</v>
      </c>
      <c r="L250" s="418"/>
      <c r="M250" s="421"/>
      <c r="O250" s="424">
        <f t="shared" si="142"/>
        <v>12</v>
      </c>
      <c r="P250" s="424">
        <f t="shared" si="143"/>
        <v>4</v>
      </c>
      <c r="Q250" s="424">
        <f t="shared" si="144"/>
        <v>2</v>
      </c>
      <c r="R250" s="424">
        <f t="shared" si="145"/>
        <v>0</v>
      </c>
      <c r="S250" s="424">
        <f t="shared" si="146"/>
        <v>1</v>
      </c>
      <c r="T250" s="424">
        <f t="shared" si="147"/>
        <v>0</v>
      </c>
      <c r="U250" s="77" t="s">
        <v>630</v>
      </c>
    </row>
    <row r="251" spans="2:21" ht="12" hidden="1" thickBot="1" x14ac:dyDescent="0.25">
      <c r="C251" s="414"/>
      <c r="D251" s="416"/>
      <c r="E251" s="99" t="s">
        <v>137</v>
      </c>
      <c r="F251" s="100"/>
      <c r="G251" s="99" t="s">
        <v>137</v>
      </c>
      <c r="H251" s="419"/>
      <c r="I251" s="422"/>
      <c r="J251" s="419"/>
      <c r="K251" s="422"/>
      <c r="L251" s="419"/>
      <c r="M251" s="422"/>
      <c r="O251" s="425"/>
      <c r="P251" s="425"/>
      <c r="Q251" s="425"/>
      <c r="R251" s="425"/>
      <c r="S251" s="425"/>
      <c r="T251" s="425"/>
      <c r="U251" s="77" t="s">
        <v>630</v>
      </c>
    </row>
    <row r="252" spans="2:21" ht="12" hidden="1" thickBot="1" x14ac:dyDescent="0.25">
      <c r="C252" s="415"/>
      <c r="D252" s="417"/>
      <c r="E252" s="84" t="s">
        <v>631</v>
      </c>
      <c r="F252" s="101"/>
      <c r="G252" s="84" t="s">
        <v>634</v>
      </c>
      <c r="H252" s="420"/>
      <c r="I252" s="423"/>
      <c r="J252" s="420"/>
      <c r="K252" s="423"/>
      <c r="L252" s="420"/>
      <c r="M252" s="423"/>
      <c r="O252" s="426"/>
      <c r="P252" s="426"/>
      <c r="Q252" s="426"/>
      <c r="R252" s="426"/>
      <c r="S252" s="426"/>
      <c r="T252" s="426"/>
      <c r="U252" s="77" t="s">
        <v>630</v>
      </c>
    </row>
    <row r="253" spans="2:21" ht="12" hidden="1" thickBot="1" x14ac:dyDescent="0.25">
      <c r="B253" s="295" t="str">
        <f>E246&amp;G246</f>
        <v>ERZİNCAN GENÇLER BİRLİĞİ GENÇLİK SPOR KULÜBÜMOLLAKÖY BELEDİYESİ SPOR KULÜBÜ</v>
      </c>
      <c r="G253" s="102"/>
      <c r="H253" s="102"/>
      <c r="O253" s="28">
        <f t="shared" ref="O253:T253" si="148">O248+O249+O250</f>
        <v>36</v>
      </c>
      <c r="P253" s="28">
        <f t="shared" si="148"/>
        <v>17</v>
      </c>
      <c r="Q253" s="29">
        <f t="shared" si="148"/>
        <v>6</v>
      </c>
      <c r="R253" s="28">
        <f t="shared" si="148"/>
        <v>0</v>
      </c>
      <c r="S253" s="28">
        <f t="shared" si="148"/>
        <v>3</v>
      </c>
      <c r="T253" s="28">
        <f t="shared" si="148"/>
        <v>0</v>
      </c>
      <c r="U253" s="77" t="s">
        <v>630</v>
      </c>
    </row>
    <row r="254" spans="2:21" hidden="1" x14ac:dyDescent="0.2">
      <c r="C254" s="427" t="s">
        <v>132</v>
      </c>
      <c r="D254" s="428"/>
      <c r="E254" s="428"/>
      <c r="F254" s="428"/>
      <c r="G254" s="428"/>
      <c r="H254" s="428"/>
      <c r="I254" s="428"/>
      <c r="J254" s="428"/>
      <c r="K254" s="428"/>
      <c r="L254" s="428"/>
      <c r="M254" s="429"/>
      <c r="U254" s="77" t="s">
        <v>630</v>
      </c>
    </row>
    <row r="255" spans="2:21" ht="12" hidden="1" thickBot="1" x14ac:dyDescent="0.25">
      <c r="C255" s="430"/>
      <c r="D255" s="431"/>
      <c r="E255" s="431"/>
      <c r="F255" s="431"/>
      <c r="G255" s="431"/>
      <c r="H255" s="431"/>
      <c r="I255" s="431"/>
      <c r="J255" s="431"/>
      <c r="K255" s="431"/>
      <c r="L255" s="431"/>
      <c r="M255" s="432"/>
      <c r="U255" s="77" t="s">
        <v>630</v>
      </c>
    </row>
    <row r="256" spans="2:21" ht="12" hidden="1" thickBot="1" x14ac:dyDescent="0.25">
      <c r="C256" s="444" t="s">
        <v>79</v>
      </c>
      <c r="D256" s="437"/>
      <c r="E256" s="445" t="s">
        <v>133</v>
      </c>
      <c r="F256" s="446"/>
      <c r="G256" s="80" t="s">
        <v>134</v>
      </c>
      <c r="H256" s="447" t="s">
        <v>135</v>
      </c>
      <c r="I256" s="448"/>
      <c r="J256" s="448"/>
      <c r="K256" s="448"/>
      <c r="L256" s="448"/>
      <c r="M256" s="449"/>
      <c r="R256" s="81"/>
      <c r="S256" s="82"/>
      <c r="T256" s="83"/>
      <c r="U256" s="77" t="s">
        <v>630</v>
      </c>
    </row>
    <row r="257" spans="2:21" ht="12" hidden="1" thickBot="1" x14ac:dyDescent="0.25">
      <c r="C257" s="433">
        <v>45089</v>
      </c>
      <c r="D257" s="434"/>
      <c r="E257" s="435" t="s">
        <v>61</v>
      </c>
      <c r="F257" s="409"/>
      <c r="G257" s="84"/>
      <c r="H257" s="435"/>
      <c r="I257" s="408"/>
      <c r="J257" s="408"/>
      <c r="K257" s="408"/>
      <c r="L257" s="408"/>
      <c r="M257" s="409"/>
      <c r="U257" s="77" t="s">
        <v>630</v>
      </c>
    </row>
    <row r="258" spans="2:21" ht="12" hidden="1" thickBot="1" x14ac:dyDescent="0.25">
      <c r="C258" s="435"/>
      <c r="D258" s="408"/>
      <c r="E258" s="408"/>
      <c r="F258" s="408"/>
      <c r="G258" s="408"/>
      <c r="H258" s="408"/>
      <c r="I258" s="408"/>
      <c r="J258" s="408"/>
      <c r="K258" s="408"/>
      <c r="L258" s="408"/>
      <c r="M258" s="409"/>
      <c r="U258" s="77" t="s">
        <v>630</v>
      </c>
    </row>
    <row r="259" spans="2:21" ht="12" hidden="1" thickBot="1" x14ac:dyDescent="0.25">
      <c r="C259" s="85" t="s">
        <v>87</v>
      </c>
      <c r="D259" s="86"/>
      <c r="E259" s="85" t="s">
        <v>136</v>
      </c>
      <c r="F259" s="86" t="s">
        <v>137</v>
      </c>
      <c r="G259" s="85" t="s">
        <v>136</v>
      </c>
      <c r="H259" s="436" t="s">
        <v>108</v>
      </c>
      <c r="I259" s="436"/>
      <c r="J259" s="436"/>
      <c r="K259" s="436"/>
      <c r="L259" s="436"/>
      <c r="M259" s="437"/>
      <c r="U259" s="77" t="s">
        <v>630</v>
      </c>
    </row>
    <row r="260" spans="2:21" ht="12" hidden="1" thickBot="1" x14ac:dyDescent="0.25">
      <c r="C260" s="87"/>
      <c r="D260" s="88"/>
      <c r="E260" s="275" t="s">
        <v>92</v>
      </c>
      <c r="F260" s="88"/>
      <c r="G260" s="275" t="s">
        <v>20</v>
      </c>
      <c r="H260" s="438">
        <f t="shared" ref="H260" si="149">S267</f>
        <v>3</v>
      </c>
      <c r="I260" s="439"/>
      <c r="J260" s="440"/>
      <c r="K260" s="441">
        <f t="shared" ref="K260" si="150">T267</f>
        <v>0</v>
      </c>
      <c r="L260" s="442"/>
      <c r="M260" s="443"/>
      <c r="U260" s="77" t="str">
        <f>IF(H260+K260=3,"BİTTİ","DEVAM")</f>
        <v>BİTTİ</v>
      </c>
    </row>
    <row r="261" spans="2:21" ht="12" hidden="1" thickBot="1" x14ac:dyDescent="0.25">
      <c r="C261" s="91" t="s">
        <v>80</v>
      </c>
      <c r="D261" s="92" t="s">
        <v>138</v>
      </c>
      <c r="E261" s="91" t="s">
        <v>139</v>
      </c>
      <c r="F261" s="92"/>
      <c r="G261" s="91" t="s">
        <v>139</v>
      </c>
      <c r="H261" s="408" t="s">
        <v>140</v>
      </c>
      <c r="I261" s="409"/>
      <c r="J261" s="408" t="s">
        <v>141</v>
      </c>
      <c r="K261" s="409"/>
      <c r="L261" s="410" t="s">
        <v>142</v>
      </c>
      <c r="M261" s="411"/>
      <c r="O261" s="450" t="s">
        <v>143</v>
      </c>
      <c r="P261" s="451"/>
      <c r="Q261" s="450" t="s">
        <v>144</v>
      </c>
      <c r="R261" s="451"/>
      <c r="S261" s="450" t="s">
        <v>138</v>
      </c>
      <c r="T261" s="451"/>
      <c r="U261" s="77" t="s">
        <v>630</v>
      </c>
    </row>
    <row r="262" spans="2:21" ht="12" hidden="1" thickBot="1" x14ac:dyDescent="0.25">
      <c r="C262" s="266">
        <v>0.4375</v>
      </c>
      <c r="D262" s="94" t="s">
        <v>145</v>
      </c>
      <c r="E262" s="84" t="s">
        <v>618</v>
      </c>
      <c r="F262" s="94"/>
      <c r="G262" s="84" t="s">
        <v>621</v>
      </c>
      <c r="H262" s="95">
        <v>6</v>
      </c>
      <c r="I262" s="94">
        <v>0</v>
      </c>
      <c r="J262" s="95">
        <v>6</v>
      </c>
      <c r="K262" s="94">
        <v>0</v>
      </c>
      <c r="L262" s="95"/>
      <c r="M262" s="94"/>
      <c r="O262" s="285">
        <f t="shared" ref="O262:O264" si="151">H262+J262+L262</f>
        <v>12</v>
      </c>
      <c r="P262" s="285">
        <f t="shared" ref="P262:P264" si="152">I262+K262+M262</f>
        <v>0</v>
      </c>
      <c r="Q262" s="285">
        <f t="shared" ref="Q262:Q264" si="153">IF(H262&gt;I262,1,0)+IF(J262&gt;K262,1,0)+IF(L262&gt;M262,1,0)</f>
        <v>2</v>
      </c>
      <c r="R262" s="286">
        <f t="shared" ref="R262:R264" si="154">IF(H262&lt;I262,1,0)+IF(J262&lt;K262,1,0)+IF(L262&lt;M262,1,0)</f>
        <v>0</v>
      </c>
      <c r="S262" s="286">
        <f t="shared" ref="S262:S264" si="155">IF(Q262&gt;R262,1,0)</f>
        <v>1</v>
      </c>
      <c r="T262" s="286">
        <f t="shared" ref="T262:T264" si="156">IF(Q262&lt;R262,1,0)</f>
        <v>0</v>
      </c>
      <c r="U262" s="77" t="s">
        <v>630</v>
      </c>
    </row>
    <row r="263" spans="2:21" ht="12" hidden="1" thickBot="1" x14ac:dyDescent="0.25">
      <c r="C263" s="84"/>
      <c r="D263" s="94" t="s">
        <v>146</v>
      </c>
      <c r="E263" s="84" t="s">
        <v>619</v>
      </c>
      <c r="F263" s="94"/>
      <c r="G263" s="84" t="s">
        <v>622</v>
      </c>
      <c r="H263" s="95">
        <v>6</v>
      </c>
      <c r="I263" s="94">
        <v>4</v>
      </c>
      <c r="J263" s="95">
        <v>6</v>
      </c>
      <c r="K263" s="94">
        <v>2</v>
      </c>
      <c r="L263" s="95"/>
      <c r="M263" s="94"/>
      <c r="O263" s="287">
        <f t="shared" si="151"/>
        <v>12</v>
      </c>
      <c r="P263" s="287">
        <f t="shared" si="152"/>
        <v>6</v>
      </c>
      <c r="Q263" s="287">
        <f t="shared" si="153"/>
        <v>2</v>
      </c>
      <c r="R263" s="288">
        <f t="shared" si="154"/>
        <v>0</v>
      </c>
      <c r="S263" s="288">
        <f t="shared" si="155"/>
        <v>1</v>
      </c>
      <c r="T263" s="288">
        <f t="shared" si="156"/>
        <v>0</v>
      </c>
      <c r="U263" s="77" t="s">
        <v>630</v>
      </c>
    </row>
    <row r="264" spans="2:21" ht="12" hidden="1" customHeight="1" thickBot="1" x14ac:dyDescent="0.25">
      <c r="C264" s="414"/>
      <c r="D264" s="416" t="s">
        <v>147</v>
      </c>
      <c r="E264" s="84" t="s">
        <v>620</v>
      </c>
      <c r="F264" s="98"/>
      <c r="G264" s="84" t="s">
        <v>621</v>
      </c>
      <c r="H264" s="418">
        <v>6</v>
      </c>
      <c r="I264" s="421">
        <v>0</v>
      </c>
      <c r="J264" s="418">
        <v>6</v>
      </c>
      <c r="K264" s="421">
        <v>0</v>
      </c>
      <c r="L264" s="418"/>
      <c r="M264" s="421"/>
      <c r="O264" s="452">
        <f t="shared" si="151"/>
        <v>12</v>
      </c>
      <c r="P264" s="452">
        <f t="shared" si="152"/>
        <v>0</v>
      </c>
      <c r="Q264" s="452">
        <f t="shared" si="153"/>
        <v>2</v>
      </c>
      <c r="R264" s="452">
        <f t="shared" si="154"/>
        <v>0</v>
      </c>
      <c r="S264" s="452">
        <f t="shared" si="155"/>
        <v>1</v>
      </c>
      <c r="T264" s="452">
        <f t="shared" si="156"/>
        <v>0</v>
      </c>
      <c r="U264" s="77" t="s">
        <v>630</v>
      </c>
    </row>
    <row r="265" spans="2:21" ht="12" hidden="1" thickBot="1" x14ac:dyDescent="0.25">
      <c r="C265" s="414"/>
      <c r="D265" s="416"/>
      <c r="E265" s="99" t="s">
        <v>137</v>
      </c>
      <c r="F265" s="100"/>
      <c r="G265" s="99" t="s">
        <v>137</v>
      </c>
      <c r="H265" s="419"/>
      <c r="I265" s="422"/>
      <c r="J265" s="419"/>
      <c r="K265" s="422"/>
      <c r="L265" s="419"/>
      <c r="M265" s="422"/>
      <c r="O265" s="453"/>
      <c r="P265" s="453"/>
      <c r="Q265" s="453"/>
      <c r="R265" s="453"/>
      <c r="S265" s="453"/>
      <c r="T265" s="453"/>
      <c r="U265" s="77" t="s">
        <v>630</v>
      </c>
    </row>
    <row r="266" spans="2:21" ht="12" hidden="1" thickBot="1" x14ac:dyDescent="0.25">
      <c r="C266" s="415"/>
      <c r="D266" s="417"/>
      <c r="E266" s="84" t="s">
        <v>618</v>
      </c>
      <c r="F266" s="101"/>
      <c r="G266" s="84" t="s">
        <v>623</v>
      </c>
      <c r="H266" s="420"/>
      <c r="I266" s="423"/>
      <c r="J266" s="420"/>
      <c r="K266" s="423"/>
      <c r="L266" s="420"/>
      <c r="M266" s="423"/>
      <c r="O266" s="454"/>
      <c r="P266" s="454"/>
      <c r="Q266" s="454"/>
      <c r="R266" s="454"/>
      <c r="S266" s="454"/>
      <c r="T266" s="454"/>
      <c r="U266" s="77" t="s">
        <v>630</v>
      </c>
    </row>
    <row r="267" spans="2:21" ht="12" hidden="1" thickBot="1" x14ac:dyDescent="0.25">
      <c r="B267" s="295" t="str">
        <f>E260&amp;G260</f>
        <v>ERZİNCAN GENÇLİK SPOR KULÜBÜERZİNCAN TENİS KULÜBÜ</v>
      </c>
      <c r="G267" s="102"/>
      <c r="H267" s="102"/>
      <c r="O267" s="288">
        <f t="shared" ref="O267:T267" si="157">O262+O263+O264</f>
        <v>36</v>
      </c>
      <c r="P267" s="288">
        <f t="shared" si="157"/>
        <v>6</v>
      </c>
      <c r="Q267" s="287">
        <f t="shared" si="157"/>
        <v>6</v>
      </c>
      <c r="R267" s="288">
        <f t="shared" si="157"/>
        <v>0</v>
      </c>
      <c r="S267" s="288">
        <f t="shared" si="157"/>
        <v>3</v>
      </c>
      <c r="T267" s="288">
        <f t="shared" si="157"/>
        <v>0</v>
      </c>
      <c r="U267" s="77" t="s">
        <v>630</v>
      </c>
    </row>
    <row r="268" spans="2:21" hidden="1" x14ac:dyDescent="0.2">
      <c r="C268" s="427" t="s">
        <v>132</v>
      </c>
      <c r="D268" s="428"/>
      <c r="E268" s="428"/>
      <c r="F268" s="428"/>
      <c r="G268" s="428"/>
      <c r="H268" s="428"/>
      <c r="I268" s="428"/>
      <c r="J268" s="428"/>
      <c r="K268" s="428"/>
      <c r="L268" s="428"/>
      <c r="M268" s="429"/>
      <c r="U268" s="77" t="s">
        <v>630</v>
      </c>
    </row>
    <row r="269" spans="2:21" ht="12" hidden="1" thickBot="1" x14ac:dyDescent="0.25">
      <c r="C269" s="430"/>
      <c r="D269" s="431"/>
      <c r="E269" s="431"/>
      <c r="F269" s="431"/>
      <c r="G269" s="431"/>
      <c r="H269" s="431"/>
      <c r="I269" s="431"/>
      <c r="J269" s="431"/>
      <c r="K269" s="431"/>
      <c r="L269" s="431"/>
      <c r="M269" s="432"/>
      <c r="U269" s="77" t="s">
        <v>630</v>
      </c>
    </row>
    <row r="270" spans="2:21" ht="12" hidden="1" thickBot="1" x14ac:dyDescent="0.25">
      <c r="C270" s="444" t="s">
        <v>79</v>
      </c>
      <c r="D270" s="437"/>
      <c r="E270" s="445" t="s">
        <v>133</v>
      </c>
      <c r="F270" s="446"/>
      <c r="G270" s="80" t="s">
        <v>134</v>
      </c>
      <c r="H270" s="447" t="s">
        <v>135</v>
      </c>
      <c r="I270" s="448"/>
      <c r="J270" s="448"/>
      <c r="K270" s="448"/>
      <c r="L270" s="448"/>
      <c r="M270" s="449"/>
      <c r="R270" s="81"/>
      <c r="S270" s="82"/>
      <c r="T270" s="83"/>
      <c r="U270" s="83" t="s">
        <v>630</v>
      </c>
    </row>
    <row r="271" spans="2:21" ht="12" hidden="1" thickBot="1" x14ac:dyDescent="0.25">
      <c r="C271" s="433">
        <v>45089</v>
      </c>
      <c r="D271" s="434"/>
      <c r="E271" s="435" t="s">
        <v>208</v>
      </c>
      <c r="F271" s="409"/>
      <c r="G271" s="84"/>
      <c r="H271" s="435"/>
      <c r="I271" s="408"/>
      <c r="J271" s="408"/>
      <c r="K271" s="408"/>
      <c r="L271" s="408"/>
      <c r="M271" s="409"/>
      <c r="U271" s="77" t="s">
        <v>630</v>
      </c>
    </row>
    <row r="272" spans="2:21" ht="12" hidden="1" thickBot="1" x14ac:dyDescent="0.25">
      <c r="C272" s="435"/>
      <c r="D272" s="408"/>
      <c r="E272" s="408"/>
      <c r="F272" s="408"/>
      <c r="G272" s="408"/>
      <c r="H272" s="408"/>
      <c r="I272" s="408"/>
      <c r="J272" s="408"/>
      <c r="K272" s="408"/>
      <c r="L272" s="408"/>
      <c r="M272" s="409"/>
      <c r="U272" s="77" t="s">
        <v>630</v>
      </c>
    </row>
    <row r="273" spans="2:21" ht="12" hidden="1" thickBot="1" x14ac:dyDescent="0.25">
      <c r="C273" s="85" t="s">
        <v>87</v>
      </c>
      <c r="D273" s="86"/>
      <c r="E273" s="85" t="s">
        <v>136</v>
      </c>
      <c r="F273" s="86" t="s">
        <v>137</v>
      </c>
      <c r="G273" s="85" t="s">
        <v>136</v>
      </c>
      <c r="H273" s="436" t="s">
        <v>108</v>
      </c>
      <c r="I273" s="436"/>
      <c r="J273" s="436"/>
      <c r="K273" s="436"/>
      <c r="L273" s="436"/>
      <c r="M273" s="437"/>
      <c r="U273" s="77" t="s">
        <v>630</v>
      </c>
    </row>
    <row r="274" spans="2:21" ht="12" hidden="1" thickBot="1" x14ac:dyDescent="0.25">
      <c r="C274" s="87"/>
      <c r="D274" s="88"/>
      <c r="E274" s="278" t="s">
        <v>209</v>
      </c>
      <c r="F274" s="88"/>
      <c r="G274" s="278" t="s">
        <v>210</v>
      </c>
      <c r="H274" s="438">
        <f t="shared" ref="H274" si="158">S281</f>
        <v>3</v>
      </c>
      <c r="I274" s="439"/>
      <c r="J274" s="440"/>
      <c r="K274" s="441">
        <f t="shared" ref="K274" si="159">T281</f>
        <v>0</v>
      </c>
      <c r="L274" s="442"/>
      <c r="M274" s="443"/>
      <c r="U274" s="77" t="str">
        <f>IF(H274+K274=3,"BİTTİ","DEVAM")</f>
        <v>BİTTİ</v>
      </c>
    </row>
    <row r="275" spans="2:21" ht="12" hidden="1" thickBot="1" x14ac:dyDescent="0.25">
      <c r="C275" s="91" t="s">
        <v>80</v>
      </c>
      <c r="D275" s="92" t="s">
        <v>138</v>
      </c>
      <c r="E275" s="91" t="s">
        <v>139</v>
      </c>
      <c r="F275" s="92"/>
      <c r="G275" s="91" t="s">
        <v>139</v>
      </c>
      <c r="H275" s="408" t="s">
        <v>140</v>
      </c>
      <c r="I275" s="409"/>
      <c r="J275" s="408" t="s">
        <v>141</v>
      </c>
      <c r="K275" s="409"/>
      <c r="L275" s="410" t="s">
        <v>142</v>
      </c>
      <c r="M275" s="411"/>
      <c r="O275" s="412" t="s">
        <v>143</v>
      </c>
      <c r="P275" s="413"/>
      <c r="Q275" s="412" t="s">
        <v>144</v>
      </c>
      <c r="R275" s="413"/>
      <c r="S275" s="412" t="s">
        <v>138</v>
      </c>
      <c r="T275" s="413"/>
      <c r="U275" s="77" t="s">
        <v>630</v>
      </c>
    </row>
    <row r="276" spans="2:21" ht="12" hidden="1" thickBot="1" x14ac:dyDescent="0.25">
      <c r="C276" s="266">
        <v>0.4375</v>
      </c>
      <c r="D276" s="94" t="s">
        <v>145</v>
      </c>
      <c r="E276" s="84" t="s">
        <v>364</v>
      </c>
      <c r="F276" s="94"/>
      <c r="G276" s="84" t="s">
        <v>360</v>
      </c>
      <c r="H276" s="95">
        <v>6</v>
      </c>
      <c r="I276" s="94">
        <v>1</v>
      </c>
      <c r="J276" s="95">
        <v>6</v>
      </c>
      <c r="K276" s="94">
        <v>2</v>
      </c>
      <c r="L276" s="95"/>
      <c r="M276" s="94"/>
      <c r="O276" s="96">
        <f t="shared" ref="O276:O278" si="160">H276+J276+L276</f>
        <v>12</v>
      </c>
      <c r="P276" s="96">
        <f t="shared" ref="P276:P278" si="161">I276+K276+M276</f>
        <v>3</v>
      </c>
      <c r="Q276" s="96">
        <f t="shared" ref="Q276:Q278" si="162">IF(H276&gt;I276,1,0)+IF(J276&gt;K276,1,0)+IF(L276&gt;M276,1,0)</f>
        <v>2</v>
      </c>
      <c r="R276" s="97">
        <f t="shared" ref="R276:R278" si="163">IF(H276&lt;I276,1,0)+IF(J276&lt;K276,1,0)+IF(L276&lt;M276,1,0)</f>
        <v>0</v>
      </c>
      <c r="S276" s="97">
        <f t="shared" ref="S276:S278" si="164">IF(Q276&gt;R276,1,0)</f>
        <v>1</v>
      </c>
      <c r="T276" s="97">
        <f t="shared" ref="T276:T278" si="165">IF(Q276&lt;R276,1,0)</f>
        <v>0</v>
      </c>
      <c r="U276" s="77" t="s">
        <v>630</v>
      </c>
    </row>
    <row r="277" spans="2:21" ht="12" hidden="1" thickBot="1" x14ac:dyDescent="0.25">
      <c r="C277" s="84"/>
      <c r="D277" s="94" t="s">
        <v>146</v>
      </c>
      <c r="E277" s="84" t="s">
        <v>365</v>
      </c>
      <c r="F277" s="94"/>
      <c r="G277" s="84" t="s">
        <v>361</v>
      </c>
      <c r="H277" s="95">
        <v>6</v>
      </c>
      <c r="I277" s="94">
        <v>0</v>
      </c>
      <c r="J277" s="95">
        <v>6</v>
      </c>
      <c r="K277" s="94">
        <v>0</v>
      </c>
      <c r="L277" s="95"/>
      <c r="M277" s="94"/>
      <c r="O277" s="29">
        <f t="shared" si="160"/>
        <v>12</v>
      </c>
      <c r="P277" s="29">
        <f t="shared" si="161"/>
        <v>0</v>
      </c>
      <c r="Q277" s="29">
        <f t="shared" si="162"/>
        <v>2</v>
      </c>
      <c r="R277" s="28">
        <f t="shared" si="163"/>
        <v>0</v>
      </c>
      <c r="S277" s="28">
        <f t="shared" si="164"/>
        <v>1</v>
      </c>
      <c r="T277" s="28">
        <f t="shared" si="165"/>
        <v>0</v>
      </c>
      <c r="U277" s="77" t="s">
        <v>630</v>
      </c>
    </row>
    <row r="278" spans="2:21" ht="12" hidden="1" customHeight="1" thickBot="1" x14ac:dyDescent="0.25">
      <c r="C278" s="414"/>
      <c r="D278" s="416" t="s">
        <v>147</v>
      </c>
      <c r="E278" s="84" t="s">
        <v>366</v>
      </c>
      <c r="F278" s="98"/>
      <c r="G278" s="84" t="s">
        <v>362</v>
      </c>
      <c r="H278" s="418">
        <v>6</v>
      </c>
      <c r="I278" s="421">
        <v>0</v>
      </c>
      <c r="J278" s="418">
        <v>6</v>
      </c>
      <c r="K278" s="421">
        <v>0</v>
      </c>
      <c r="L278" s="418"/>
      <c r="M278" s="421"/>
      <c r="O278" s="424">
        <f t="shared" si="160"/>
        <v>12</v>
      </c>
      <c r="P278" s="424">
        <f t="shared" si="161"/>
        <v>0</v>
      </c>
      <c r="Q278" s="424">
        <f t="shared" si="162"/>
        <v>2</v>
      </c>
      <c r="R278" s="424">
        <f t="shared" si="163"/>
        <v>0</v>
      </c>
      <c r="S278" s="424">
        <f t="shared" si="164"/>
        <v>1</v>
      </c>
      <c r="T278" s="424">
        <f t="shared" si="165"/>
        <v>0</v>
      </c>
      <c r="U278" s="77" t="s">
        <v>630</v>
      </c>
    </row>
    <row r="279" spans="2:21" ht="12" hidden="1" thickBot="1" x14ac:dyDescent="0.25">
      <c r="C279" s="414"/>
      <c r="D279" s="416"/>
      <c r="E279" s="99" t="s">
        <v>137</v>
      </c>
      <c r="F279" s="100"/>
      <c r="G279" s="99" t="s">
        <v>137</v>
      </c>
      <c r="H279" s="419"/>
      <c r="I279" s="422"/>
      <c r="J279" s="419"/>
      <c r="K279" s="422"/>
      <c r="L279" s="419"/>
      <c r="M279" s="422"/>
      <c r="O279" s="425"/>
      <c r="P279" s="425"/>
      <c r="Q279" s="425"/>
      <c r="R279" s="425"/>
      <c r="S279" s="425"/>
      <c r="T279" s="425"/>
      <c r="U279" s="77" t="s">
        <v>630</v>
      </c>
    </row>
    <row r="280" spans="2:21" ht="12" hidden="1" thickBot="1" x14ac:dyDescent="0.25">
      <c r="C280" s="415"/>
      <c r="D280" s="417"/>
      <c r="E280" s="84" t="s">
        <v>367</v>
      </c>
      <c r="F280" s="101"/>
      <c r="G280" s="84" t="s">
        <v>363</v>
      </c>
      <c r="H280" s="420"/>
      <c r="I280" s="423"/>
      <c r="J280" s="420"/>
      <c r="K280" s="423"/>
      <c r="L280" s="420"/>
      <c r="M280" s="423"/>
      <c r="O280" s="426"/>
      <c r="P280" s="426"/>
      <c r="Q280" s="426"/>
      <c r="R280" s="426"/>
      <c r="S280" s="426"/>
      <c r="T280" s="426"/>
      <c r="U280" s="77" t="s">
        <v>630</v>
      </c>
    </row>
    <row r="281" spans="2:21" ht="12" hidden="1" thickBot="1" x14ac:dyDescent="0.25">
      <c r="B281" s="295" t="str">
        <f>E274&amp;G274</f>
        <v>GAZAİNTEP BELEDİYESİ SPOR KULÜBÜGAZİANTEP TENİS İHTİSAS SPOR KULÜBÜ</v>
      </c>
      <c r="G281" s="102"/>
      <c r="H281" s="102"/>
      <c r="O281" s="28">
        <f t="shared" ref="O281:T281" si="166">O276+O277+O278</f>
        <v>36</v>
      </c>
      <c r="P281" s="28">
        <f t="shared" si="166"/>
        <v>3</v>
      </c>
      <c r="Q281" s="29">
        <f t="shared" si="166"/>
        <v>6</v>
      </c>
      <c r="R281" s="28">
        <f t="shared" si="166"/>
        <v>0</v>
      </c>
      <c r="S281" s="28">
        <f t="shared" si="166"/>
        <v>3</v>
      </c>
      <c r="T281" s="28">
        <f t="shared" si="166"/>
        <v>0</v>
      </c>
      <c r="U281" s="77" t="s">
        <v>630</v>
      </c>
    </row>
    <row r="282" spans="2:21" hidden="1" x14ac:dyDescent="0.2">
      <c r="C282" s="427" t="s">
        <v>132</v>
      </c>
      <c r="D282" s="428"/>
      <c r="E282" s="428"/>
      <c r="F282" s="428"/>
      <c r="G282" s="428"/>
      <c r="H282" s="428"/>
      <c r="I282" s="428"/>
      <c r="J282" s="428"/>
      <c r="K282" s="428"/>
      <c r="L282" s="428"/>
      <c r="M282" s="429"/>
      <c r="U282" s="77" t="s">
        <v>630</v>
      </c>
    </row>
    <row r="283" spans="2:21" ht="12" hidden="1" thickBot="1" x14ac:dyDescent="0.25">
      <c r="C283" s="430"/>
      <c r="D283" s="431"/>
      <c r="E283" s="431"/>
      <c r="F283" s="431"/>
      <c r="G283" s="431"/>
      <c r="H283" s="431"/>
      <c r="I283" s="431"/>
      <c r="J283" s="431"/>
      <c r="K283" s="431"/>
      <c r="L283" s="431"/>
      <c r="M283" s="432"/>
      <c r="U283" s="77" t="s">
        <v>630</v>
      </c>
    </row>
    <row r="284" spans="2:21" ht="12" hidden="1" thickBot="1" x14ac:dyDescent="0.25">
      <c r="C284" s="444" t="s">
        <v>79</v>
      </c>
      <c r="D284" s="437"/>
      <c r="E284" s="445" t="s">
        <v>133</v>
      </c>
      <c r="F284" s="446"/>
      <c r="G284" s="80" t="s">
        <v>134</v>
      </c>
      <c r="H284" s="447" t="s">
        <v>135</v>
      </c>
      <c r="I284" s="448"/>
      <c r="J284" s="448"/>
      <c r="K284" s="448"/>
      <c r="L284" s="448"/>
      <c r="M284" s="449"/>
      <c r="R284" s="81"/>
      <c r="S284" s="82"/>
      <c r="T284" s="83"/>
      <c r="U284" s="77" t="s">
        <v>630</v>
      </c>
    </row>
    <row r="285" spans="2:21" ht="12" hidden="1" thickBot="1" x14ac:dyDescent="0.25">
      <c r="C285" s="433">
        <v>45089</v>
      </c>
      <c r="D285" s="434"/>
      <c r="E285" s="435" t="s">
        <v>64</v>
      </c>
      <c r="F285" s="409"/>
      <c r="G285" s="84"/>
      <c r="H285" s="435"/>
      <c r="I285" s="408"/>
      <c r="J285" s="408"/>
      <c r="K285" s="408"/>
      <c r="L285" s="408"/>
      <c r="M285" s="409"/>
      <c r="U285" s="77" t="s">
        <v>630</v>
      </c>
    </row>
    <row r="286" spans="2:21" ht="12" hidden="1" thickBot="1" x14ac:dyDescent="0.25">
      <c r="C286" s="435"/>
      <c r="D286" s="408"/>
      <c r="E286" s="408"/>
      <c r="F286" s="408"/>
      <c r="G286" s="408"/>
      <c r="H286" s="408"/>
      <c r="I286" s="408"/>
      <c r="J286" s="408"/>
      <c r="K286" s="408"/>
      <c r="L286" s="408"/>
      <c r="M286" s="409"/>
      <c r="U286" s="77" t="s">
        <v>630</v>
      </c>
    </row>
    <row r="287" spans="2:21" ht="12" hidden="1" thickBot="1" x14ac:dyDescent="0.25">
      <c r="C287" s="85" t="s">
        <v>87</v>
      </c>
      <c r="D287" s="86"/>
      <c r="E287" s="85" t="s">
        <v>136</v>
      </c>
      <c r="F287" s="86" t="s">
        <v>137</v>
      </c>
      <c r="G287" s="85" t="s">
        <v>136</v>
      </c>
      <c r="H287" s="436" t="s">
        <v>108</v>
      </c>
      <c r="I287" s="436"/>
      <c r="J287" s="436"/>
      <c r="K287" s="436"/>
      <c r="L287" s="436"/>
      <c r="M287" s="437"/>
      <c r="U287" s="77" t="s">
        <v>630</v>
      </c>
    </row>
    <row r="288" spans="2:21" ht="12" hidden="1" thickBot="1" x14ac:dyDescent="0.25">
      <c r="C288" s="87"/>
      <c r="D288" s="88"/>
      <c r="E288" s="277" t="s">
        <v>26</v>
      </c>
      <c r="F288" s="88"/>
      <c r="G288" s="277" t="s">
        <v>96</v>
      </c>
      <c r="H288" s="438">
        <f t="shared" ref="H288" si="167">S295</f>
        <v>3</v>
      </c>
      <c r="I288" s="439"/>
      <c r="J288" s="440"/>
      <c r="K288" s="441">
        <f t="shared" ref="K288" si="168">T295</f>
        <v>0</v>
      </c>
      <c r="L288" s="442"/>
      <c r="M288" s="443"/>
      <c r="U288" s="77" t="str">
        <f>IF(H288+K288=3,"BİTTİ","DEVAM")</f>
        <v>BİTTİ</v>
      </c>
    </row>
    <row r="289" spans="2:21" ht="12" hidden="1" thickBot="1" x14ac:dyDescent="0.25">
      <c r="C289" s="91" t="s">
        <v>80</v>
      </c>
      <c r="D289" s="92" t="s">
        <v>138</v>
      </c>
      <c r="E289" s="91" t="s">
        <v>139</v>
      </c>
      <c r="F289" s="92"/>
      <c r="G289" s="91" t="s">
        <v>139</v>
      </c>
      <c r="H289" s="408" t="s">
        <v>140</v>
      </c>
      <c r="I289" s="409"/>
      <c r="J289" s="408" t="s">
        <v>141</v>
      </c>
      <c r="K289" s="409"/>
      <c r="L289" s="410" t="s">
        <v>142</v>
      </c>
      <c r="M289" s="411"/>
      <c r="O289" s="412" t="s">
        <v>143</v>
      </c>
      <c r="P289" s="413"/>
      <c r="Q289" s="412" t="s">
        <v>144</v>
      </c>
      <c r="R289" s="413"/>
      <c r="S289" s="412" t="s">
        <v>138</v>
      </c>
      <c r="T289" s="413"/>
      <c r="U289" s="77" t="s">
        <v>630</v>
      </c>
    </row>
    <row r="290" spans="2:21" ht="12" hidden="1" thickBot="1" x14ac:dyDescent="0.25">
      <c r="C290" s="266">
        <v>0.4375</v>
      </c>
      <c r="D290" s="94" t="s">
        <v>145</v>
      </c>
      <c r="E290" s="84" t="s">
        <v>390</v>
      </c>
      <c r="F290" s="94"/>
      <c r="G290" s="84" t="s">
        <v>394</v>
      </c>
      <c r="H290" s="95">
        <v>6</v>
      </c>
      <c r="I290" s="94">
        <v>1</v>
      </c>
      <c r="J290" s="95">
        <v>6</v>
      </c>
      <c r="K290" s="94">
        <v>3</v>
      </c>
      <c r="L290" s="95"/>
      <c r="M290" s="94"/>
      <c r="O290" s="96">
        <f t="shared" ref="O290:O292" si="169">H290+J290+L290</f>
        <v>12</v>
      </c>
      <c r="P290" s="96">
        <f t="shared" ref="P290:P292" si="170">I290+K290+M290</f>
        <v>4</v>
      </c>
      <c r="Q290" s="96">
        <f t="shared" ref="Q290:Q292" si="171">IF(H290&gt;I290,1,0)+IF(J290&gt;K290,1,0)+IF(L290&gt;M290,1,0)</f>
        <v>2</v>
      </c>
      <c r="R290" s="97">
        <f t="shared" ref="R290:R292" si="172">IF(H290&lt;I290,1,0)+IF(J290&lt;K290,1,0)+IF(L290&lt;M290,1,0)</f>
        <v>0</v>
      </c>
      <c r="S290" s="97">
        <f t="shared" ref="S290:S292" si="173">IF(Q290&gt;R290,1,0)</f>
        <v>1</v>
      </c>
      <c r="T290" s="97">
        <f t="shared" ref="T290:T292" si="174">IF(Q290&lt;R290,1,0)</f>
        <v>0</v>
      </c>
      <c r="U290" s="77" t="s">
        <v>630</v>
      </c>
    </row>
    <row r="291" spans="2:21" ht="12" hidden="1" thickBot="1" x14ac:dyDescent="0.25">
      <c r="C291" s="84"/>
      <c r="D291" s="94" t="s">
        <v>146</v>
      </c>
      <c r="E291" s="84" t="s">
        <v>391</v>
      </c>
      <c r="F291" s="94"/>
      <c r="G291" s="84" t="s">
        <v>395</v>
      </c>
      <c r="H291" s="95">
        <v>6</v>
      </c>
      <c r="I291" s="94">
        <v>2</v>
      </c>
      <c r="J291" s="95">
        <v>6</v>
      </c>
      <c r="K291" s="94">
        <v>3</v>
      </c>
      <c r="L291" s="95"/>
      <c r="M291" s="94"/>
      <c r="O291" s="29">
        <f t="shared" si="169"/>
        <v>12</v>
      </c>
      <c r="P291" s="29">
        <f t="shared" si="170"/>
        <v>5</v>
      </c>
      <c r="Q291" s="29">
        <f t="shared" si="171"/>
        <v>2</v>
      </c>
      <c r="R291" s="28">
        <f t="shared" si="172"/>
        <v>0</v>
      </c>
      <c r="S291" s="28">
        <f t="shared" si="173"/>
        <v>1</v>
      </c>
      <c r="T291" s="28">
        <f t="shared" si="174"/>
        <v>0</v>
      </c>
      <c r="U291" s="77" t="s">
        <v>630</v>
      </c>
    </row>
    <row r="292" spans="2:21" ht="12" hidden="1" customHeight="1" thickBot="1" x14ac:dyDescent="0.25">
      <c r="C292" s="414"/>
      <c r="D292" s="416" t="s">
        <v>147</v>
      </c>
      <c r="E292" s="84" t="s">
        <v>392</v>
      </c>
      <c r="F292" s="98"/>
      <c r="G292" s="84" t="s">
        <v>396</v>
      </c>
      <c r="H292" s="418">
        <v>6</v>
      </c>
      <c r="I292" s="421">
        <v>3</v>
      </c>
      <c r="J292" s="418">
        <v>6</v>
      </c>
      <c r="K292" s="421">
        <v>1</v>
      </c>
      <c r="L292" s="418"/>
      <c r="M292" s="421"/>
      <c r="O292" s="424">
        <f t="shared" si="169"/>
        <v>12</v>
      </c>
      <c r="P292" s="424">
        <f t="shared" si="170"/>
        <v>4</v>
      </c>
      <c r="Q292" s="424">
        <f t="shared" si="171"/>
        <v>2</v>
      </c>
      <c r="R292" s="424">
        <f t="shared" si="172"/>
        <v>0</v>
      </c>
      <c r="S292" s="424">
        <f t="shared" si="173"/>
        <v>1</v>
      </c>
      <c r="T292" s="424">
        <f t="shared" si="174"/>
        <v>0</v>
      </c>
      <c r="U292" s="77" t="s">
        <v>630</v>
      </c>
    </row>
    <row r="293" spans="2:21" ht="12" hidden="1" thickBot="1" x14ac:dyDescent="0.25">
      <c r="C293" s="414"/>
      <c r="D293" s="416"/>
      <c r="E293" s="99" t="s">
        <v>137</v>
      </c>
      <c r="F293" s="100"/>
      <c r="G293" s="99" t="s">
        <v>137</v>
      </c>
      <c r="H293" s="419"/>
      <c r="I293" s="422"/>
      <c r="J293" s="419"/>
      <c r="K293" s="422"/>
      <c r="L293" s="419"/>
      <c r="M293" s="422"/>
      <c r="O293" s="425"/>
      <c r="P293" s="425"/>
      <c r="Q293" s="425"/>
      <c r="R293" s="425"/>
      <c r="S293" s="425"/>
      <c r="T293" s="425"/>
      <c r="U293" s="77" t="s">
        <v>630</v>
      </c>
    </row>
    <row r="294" spans="2:21" ht="12" hidden="1" thickBot="1" x14ac:dyDescent="0.25">
      <c r="C294" s="415"/>
      <c r="D294" s="417"/>
      <c r="E294" s="84" t="s">
        <v>393</v>
      </c>
      <c r="F294" s="101"/>
      <c r="G294" s="84" t="s">
        <v>395</v>
      </c>
      <c r="H294" s="420"/>
      <c r="I294" s="423"/>
      <c r="J294" s="420"/>
      <c r="K294" s="423"/>
      <c r="L294" s="420"/>
      <c r="M294" s="423"/>
      <c r="O294" s="426"/>
      <c r="P294" s="426"/>
      <c r="Q294" s="426"/>
      <c r="R294" s="426"/>
      <c r="S294" s="426"/>
      <c r="T294" s="426"/>
      <c r="U294" s="77" t="s">
        <v>630</v>
      </c>
    </row>
    <row r="295" spans="2:21" ht="12" hidden="1" thickBot="1" x14ac:dyDescent="0.25">
      <c r="B295" s="295" t="str">
        <f>E288&amp;G288</f>
        <v>HAKKARİ TENİS SPOR KULÜBÜYÜKSEKOVA AKADEMİ SPOR KULÜBÜ</v>
      </c>
      <c r="G295" s="102"/>
      <c r="H295" s="102"/>
      <c r="O295" s="28">
        <f t="shared" ref="O295:T295" si="175">O290+O291+O292</f>
        <v>36</v>
      </c>
      <c r="P295" s="28">
        <f t="shared" si="175"/>
        <v>13</v>
      </c>
      <c r="Q295" s="29">
        <f t="shared" si="175"/>
        <v>6</v>
      </c>
      <c r="R295" s="28">
        <f t="shared" si="175"/>
        <v>0</v>
      </c>
      <c r="S295" s="28">
        <f t="shared" si="175"/>
        <v>3</v>
      </c>
      <c r="T295" s="28">
        <f t="shared" si="175"/>
        <v>0</v>
      </c>
      <c r="U295" s="77" t="s">
        <v>630</v>
      </c>
    </row>
    <row r="296" spans="2:21" hidden="1" x14ac:dyDescent="0.2">
      <c r="C296" s="427" t="s">
        <v>132</v>
      </c>
      <c r="D296" s="428"/>
      <c r="E296" s="428"/>
      <c r="F296" s="428"/>
      <c r="G296" s="428"/>
      <c r="H296" s="428"/>
      <c r="I296" s="428"/>
      <c r="J296" s="428"/>
      <c r="K296" s="428"/>
      <c r="L296" s="428"/>
      <c r="M296" s="429"/>
      <c r="U296" s="77" t="s">
        <v>630</v>
      </c>
    </row>
    <row r="297" spans="2:21" ht="12" hidden="1" thickBot="1" x14ac:dyDescent="0.25">
      <c r="C297" s="430"/>
      <c r="D297" s="431"/>
      <c r="E297" s="431"/>
      <c r="F297" s="431"/>
      <c r="G297" s="431"/>
      <c r="H297" s="431"/>
      <c r="I297" s="431"/>
      <c r="J297" s="431"/>
      <c r="K297" s="431"/>
      <c r="L297" s="431"/>
      <c r="M297" s="432"/>
      <c r="U297" s="77" t="s">
        <v>630</v>
      </c>
    </row>
    <row r="298" spans="2:21" ht="12" hidden="1" thickBot="1" x14ac:dyDescent="0.25">
      <c r="C298" s="444" t="s">
        <v>79</v>
      </c>
      <c r="D298" s="437"/>
      <c r="E298" s="445" t="s">
        <v>133</v>
      </c>
      <c r="F298" s="446"/>
      <c r="G298" s="80" t="s">
        <v>134</v>
      </c>
      <c r="H298" s="447" t="s">
        <v>135</v>
      </c>
      <c r="I298" s="448"/>
      <c r="J298" s="448"/>
      <c r="K298" s="448"/>
      <c r="L298" s="448"/>
      <c r="M298" s="449"/>
      <c r="R298" s="81"/>
      <c r="S298" s="82"/>
      <c r="T298" s="83"/>
      <c r="U298" s="77" t="s">
        <v>630</v>
      </c>
    </row>
    <row r="299" spans="2:21" ht="12" hidden="1" thickBot="1" x14ac:dyDescent="0.25">
      <c r="C299" s="433">
        <v>45089</v>
      </c>
      <c r="D299" s="434"/>
      <c r="E299" s="435" t="s">
        <v>64</v>
      </c>
      <c r="F299" s="409"/>
      <c r="G299" s="84"/>
      <c r="H299" s="435"/>
      <c r="I299" s="408"/>
      <c r="J299" s="408"/>
      <c r="K299" s="408"/>
      <c r="L299" s="408"/>
      <c r="M299" s="409"/>
      <c r="U299" s="77" t="s">
        <v>630</v>
      </c>
    </row>
    <row r="300" spans="2:21" ht="12" hidden="1" thickBot="1" x14ac:dyDescent="0.25">
      <c r="C300" s="435"/>
      <c r="D300" s="408"/>
      <c r="E300" s="408"/>
      <c r="F300" s="408"/>
      <c r="G300" s="408"/>
      <c r="H300" s="408"/>
      <c r="I300" s="408"/>
      <c r="J300" s="408"/>
      <c r="K300" s="408"/>
      <c r="L300" s="408"/>
      <c r="M300" s="409"/>
      <c r="U300" s="77" t="s">
        <v>630</v>
      </c>
    </row>
    <row r="301" spans="2:21" ht="12" hidden="1" thickBot="1" x14ac:dyDescent="0.25">
      <c r="C301" s="85" t="s">
        <v>87</v>
      </c>
      <c r="D301" s="86"/>
      <c r="E301" s="85" t="s">
        <v>136</v>
      </c>
      <c r="F301" s="86" t="s">
        <v>137</v>
      </c>
      <c r="G301" s="85" t="s">
        <v>136</v>
      </c>
      <c r="H301" s="436" t="s">
        <v>108</v>
      </c>
      <c r="I301" s="436"/>
      <c r="J301" s="436"/>
      <c r="K301" s="436"/>
      <c r="L301" s="436"/>
      <c r="M301" s="437"/>
      <c r="U301" s="77" t="s">
        <v>630</v>
      </c>
    </row>
    <row r="302" spans="2:21" ht="12" hidden="1" thickBot="1" x14ac:dyDescent="0.25">
      <c r="C302" s="87"/>
      <c r="D302" s="88"/>
      <c r="E302" s="275" t="s">
        <v>200</v>
      </c>
      <c r="F302" s="88"/>
      <c r="G302" s="275" t="s">
        <v>25</v>
      </c>
      <c r="H302" s="438">
        <f t="shared" ref="H302" si="176">S309</f>
        <v>3</v>
      </c>
      <c r="I302" s="439"/>
      <c r="J302" s="440"/>
      <c r="K302" s="441">
        <f t="shared" ref="K302" si="177">T309</f>
        <v>0</v>
      </c>
      <c r="L302" s="442"/>
      <c r="M302" s="443"/>
      <c r="U302" s="77" t="str">
        <f>IF(H302+K302=3,"BİTTİ","DEVAM")</f>
        <v>BİTTİ</v>
      </c>
    </row>
    <row r="303" spans="2:21" ht="12" hidden="1" thickBot="1" x14ac:dyDescent="0.25">
      <c r="C303" s="91" t="s">
        <v>80</v>
      </c>
      <c r="D303" s="92" t="s">
        <v>138</v>
      </c>
      <c r="E303" s="91" t="s">
        <v>139</v>
      </c>
      <c r="F303" s="92"/>
      <c r="G303" s="91" t="s">
        <v>139</v>
      </c>
      <c r="H303" s="408" t="s">
        <v>140</v>
      </c>
      <c r="I303" s="409"/>
      <c r="J303" s="408" t="s">
        <v>141</v>
      </c>
      <c r="K303" s="409"/>
      <c r="L303" s="410" t="s">
        <v>142</v>
      </c>
      <c r="M303" s="411"/>
      <c r="O303" s="412" t="s">
        <v>143</v>
      </c>
      <c r="P303" s="413"/>
      <c r="Q303" s="412" t="s">
        <v>144</v>
      </c>
      <c r="R303" s="413"/>
      <c r="S303" s="412" t="s">
        <v>138</v>
      </c>
      <c r="T303" s="413"/>
      <c r="U303" s="77" t="s">
        <v>630</v>
      </c>
    </row>
    <row r="304" spans="2:21" ht="12" hidden="1" thickBot="1" x14ac:dyDescent="0.25">
      <c r="C304" s="266">
        <v>0.4375</v>
      </c>
      <c r="D304" s="94" t="s">
        <v>145</v>
      </c>
      <c r="E304" s="84" t="s">
        <v>397</v>
      </c>
      <c r="F304" s="94"/>
      <c r="G304" s="84" t="s">
        <v>400</v>
      </c>
      <c r="H304" s="95">
        <v>6</v>
      </c>
      <c r="I304" s="94">
        <v>3</v>
      </c>
      <c r="J304" s="95">
        <v>6</v>
      </c>
      <c r="K304" s="94">
        <v>2</v>
      </c>
      <c r="L304" s="95"/>
      <c r="M304" s="94"/>
      <c r="O304" s="96">
        <f t="shared" ref="O304:O306" si="178">H304+J304+L304</f>
        <v>12</v>
      </c>
      <c r="P304" s="96">
        <f t="shared" ref="P304:P306" si="179">I304+K304+M304</f>
        <v>5</v>
      </c>
      <c r="Q304" s="96">
        <f t="shared" ref="Q304:Q306" si="180">IF(H304&gt;I304,1,0)+IF(J304&gt;K304,1,0)+IF(L304&gt;M304,1,0)</f>
        <v>2</v>
      </c>
      <c r="R304" s="97">
        <f t="shared" ref="R304:R306" si="181">IF(H304&lt;I304,1,0)+IF(J304&lt;K304,1,0)+IF(L304&lt;M304,1,0)</f>
        <v>0</v>
      </c>
      <c r="S304" s="97">
        <f t="shared" ref="S304:S306" si="182">IF(Q304&gt;R304,1,0)</f>
        <v>1</v>
      </c>
      <c r="T304" s="97">
        <f t="shared" ref="T304:T306" si="183">IF(Q304&lt;R304,1,0)</f>
        <v>0</v>
      </c>
      <c r="U304" s="77" t="s">
        <v>630</v>
      </c>
    </row>
    <row r="305" spans="2:21" ht="12" hidden="1" thickBot="1" x14ac:dyDescent="0.25">
      <c r="C305" s="84"/>
      <c r="D305" s="94" t="s">
        <v>146</v>
      </c>
      <c r="E305" s="84" t="s">
        <v>398</v>
      </c>
      <c r="F305" s="94"/>
      <c r="G305" s="84" t="s">
        <v>401</v>
      </c>
      <c r="H305" s="95">
        <v>6</v>
      </c>
      <c r="I305" s="94">
        <v>4</v>
      </c>
      <c r="J305" s="95">
        <v>6</v>
      </c>
      <c r="K305" s="94">
        <v>1</v>
      </c>
      <c r="L305" s="95"/>
      <c r="M305" s="94"/>
      <c r="O305" s="29">
        <f t="shared" si="178"/>
        <v>12</v>
      </c>
      <c r="P305" s="29">
        <f t="shared" si="179"/>
        <v>5</v>
      </c>
      <c r="Q305" s="29">
        <f t="shared" si="180"/>
        <v>2</v>
      </c>
      <c r="R305" s="28">
        <f t="shared" si="181"/>
        <v>0</v>
      </c>
      <c r="S305" s="28">
        <f t="shared" si="182"/>
        <v>1</v>
      </c>
      <c r="T305" s="28">
        <f t="shared" si="183"/>
        <v>0</v>
      </c>
      <c r="U305" s="77" t="s">
        <v>630</v>
      </c>
    </row>
    <row r="306" spans="2:21" ht="12" hidden="1" customHeight="1" thickBot="1" x14ac:dyDescent="0.25">
      <c r="C306" s="414"/>
      <c r="D306" s="416" t="s">
        <v>147</v>
      </c>
      <c r="E306" s="84" t="s">
        <v>399</v>
      </c>
      <c r="F306" s="98"/>
      <c r="G306" s="84" t="s">
        <v>402</v>
      </c>
      <c r="H306" s="418">
        <v>6</v>
      </c>
      <c r="I306" s="421">
        <v>2</v>
      </c>
      <c r="J306" s="418">
        <v>6</v>
      </c>
      <c r="K306" s="421">
        <v>2</v>
      </c>
      <c r="L306" s="418"/>
      <c r="M306" s="421"/>
      <c r="O306" s="424">
        <f t="shared" si="178"/>
        <v>12</v>
      </c>
      <c r="P306" s="424">
        <f t="shared" si="179"/>
        <v>4</v>
      </c>
      <c r="Q306" s="424">
        <f t="shared" si="180"/>
        <v>2</v>
      </c>
      <c r="R306" s="424">
        <f t="shared" si="181"/>
        <v>0</v>
      </c>
      <c r="S306" s="424">
        <f t="shared" si="182"/>
        <v>1</v>
      </c>
      <c r="T306" s="424">
        <f t="shared" si="183"/>
        <v>0</v>
      </c>
      <c r="U306" s="77" t="s">
        <v>630</v>
      </c>
    </row>
    <row r="307" spans="2:21" ht="12" hidden="1" thickBot="1" x14ac:dyDescent="0.25">
      <c r="C307" s="414"/>
      <c r="D307" s="416"/>
      <c r="E307" s="99" t="s">
        <v>137</v>
      </c>
      <c r="F307" s="100"/>
      <c r="G307" s="99" t="s">
        <v>137</v>
      </c>
      <c r="H307" s="419"/>
      <c r="I307" s="422"/>
      <c r="J307" s="419"/>
      <c r="K307" s="422"/>
      <c r="L307" s="419"/>
      <c r="M307" s="422"/>
      <c r="O307" s="425"/>
      <c r="P307" s="425"/>
      <c r="Q307" s="425"/>
      <c r="R307" s="425"/>
      <c r="S307" s="425"/>
      <c r="T307" s="425"/>
      <c r="U307" s="77" t="s">
        <v>630</v>
      </c>
    </row>
    <row r="308" spans="2:21" ht="12" hidden="1" thickBot="1" x14ac:dyDescent="0.25">
      <c r="C308" s="415"/>
      <c r="D308" s="417"/>
      <c r="E308" s="84" t="s">
        <v>398</v>
      </c>
      <c r="F308" s="101"/>
      <c r="G308" s="84" t="s">
        <v>401</v>
      </c>
      <c r="H308" s="420"/>
      <c r="I308" s="423"/>
      <c r="J308" s="420"/>
      <c r="K308" s="423"/>
      <c r="L308" s="420"/>
      <c r="M308" s="423"/>
      <c r="O308" s="426"/>
      <c r="P308" s="426"/>
      <c r="Q308" s="426"/>
      <c r="R308" s="426"/>
      <c r="S308" s="426"/>
      <c r="T308" s="426"/>
      <c r="U308" s="77" t="s">
        <v>630</v>
      </c>
    </row>
    <row r="309" spans="2:21" ht="12" hidden="1" thickBot="1" x14ac:dyDescent="0.25">
      <c r="B309" s="295" t="str">
        <f>E302&amp;G302</f>
        <v>ATİK AKADEMİ GENÇLİK SPOR KULÜBÜHAKKARİ AMATÖR GENÇLİK VE SPOR KULÜBÜ</v>
      </c>
      <c r="G309" s="102"/>
      <c r="H309" s="102"/>
      <c r="O309" s="28">
        <f t="shared" ref="O309:T309" si="184">O304+O305+O306</f>
        <v>36</v>
      </c>
      <c r="P309" s="28">
        <f t="shared" si="184"/>
        <v>14</v>
      </c>
      <c r="Q309" s="29">
        <f t="shared" si="184"/>
        <v>6</v>
      </c>
      <c r="R309" s="28">
        <f t="shared" si="184"/>
        <v>0</v>
      </c>
      <c r="S309" s="28">
        <f t="shared" si="184"/>
        <v>3</v>
      </c>
      <c r="T309" s="28">
        <f t="shared" si="184"/>
        <v>0</v>
      </c>
      <c r="U309" s="77" t="s">
        <v>630</v>
      </c>
    </row>
    <row r="310" spans="2:21" hidden="1" x14ac:dyDescent="0.2">
      <c r="C310" s="427" t="s">
        <v>132</v>
      </c>
      <c r="D310" s="428"/>
      <c r="E310" s="428"/>
      <c r="F310" s="428"/>
      <c r="G310" s="428"/>
      <c r="H310" s="428"/>
      <c r="I310" s="428"/>
      <c r="J310" s="428"/>
      <c r="K310" s="428"/>
      <c r="L310" s="428"/>
      <c r="M310" s="429"/>
      <c r="U310" s="77" t="s">
        <v>630</v>
      </c>
    </row>
    <row r="311" spans="2:21" ht="12" hidden="1" thickBot="1" x14ac:dyDescent="0.25">
      <c r="C311" s="430"/>
      <c r="D311" s="431"/>
      <c r="E311" s="431"/>
      <c r="F311" s="431"/>
      <c r="G311" s="431"/>
      <c r="H311" s="431"/>
      <c r="I311" s="431"/>
      <c r="J311" s="431"/>
      <c r="K311" s="431"/>
      <c r="L311" s="431"/>
      <c r="M311" s="432"/>
      <c r="U311" s="77" t="s">
        <v>630</v>
      </c>
    </row>
    <row r="312" spans="2:21" ht="12" hidden="1" thickBot="1" x14ac:dyDescent="0.25">
      <c r="C312" s="444" t="s">
        <v>79</v>
      </c>
      <c r="D312" s="437"/>
      <c r="E312" s="445" t="s">
        <v>133</v>
      </c>
      <c r="F312" s="446"/>
      <c r="G312" s="80" t="s">
        <v>134</v>
      </c>
      <c r="H312" s="447" t="s">
        <v>135</v>
      </c>
      <c r="I312" s="448"/>
      <c r="J312" s="448"/>
      <c r="K312" s="448"/>
      <c r="L312" s="448"/>
      <c r="M312" s="449"/>
      <c r="R312" s="81"/>
      <c r="S312" s="82"/>
      <c r="T312" s="83"/>
      <c r="U312" s="83" t="s">
        <v>630</v>
      </c>
    </row>
    <row r="313" spans="2:21" ht="12" hidden="1" thickBot="1" x14ac:dyDescent="0.25">
      <c r="C313" s="433">
        <v>45089</v>
      </c>
      <c r="D313" s="434"/>
      <c r="E313" s="435" t="s">
        <v>63</v>
      </c>
      <c r="F313" s="409"/>
      <c r="G313" s="84"/>
      <c r="H313" s="435"/>
      <c r="I313" s="408"/>
      <c r="J313" s="408"/>
      <c r="K313" s="408"/>
      <c r="L313" s="408"/>
      <c r="M313" s="409"/>
      <c r="U313" s="77" t="s">
        <v>630</v>
      </c>
    </row>
    <row r="314" spans="2:21" ht="12" hidden="1" thickBot="1" x14ac:dyDescent="0.25">
      <c r="C314" s="435"/>
      <c r="D314" s="408"/>
      <c r="E314" s="408"/>
      <c r="F314" s="408"/>
      <c r="G314" s="408"/>
      <c r="H314" s="408"/>
      <c r="I314" s="408"/>
      <c r="J314" s="408"/>
      <c r="K314" s="408"/>
      <c r="L314" s="408"/>
      <c r="M314" s="409"/>
      <c r="U314" s="77" t="s">
        <v>630</v>
      </c>
    </row>
    <row r="315" spans="2:21" ht="12" hidden="1" thickBot="1" x14ac:dyDescent="0.25">
      <c r="C315" s="85" t="s">
        <v>87</v>
      </c>
      <c r="D315" s="86"/>
      <c r="E315" s="85" t="s">
        <v>136</v>
      </c>
      <c r="F315" s="86" t="s">
        <v>137</v>
      </c>
      <c r="G315" s="85" t="s">
        <v>136</v>
      </c>
      <c r="H315" s="436" t="s">
        <v>108</v>
      </c>
      <c r="I315" s="436"/>
      <c r="J315" s="436"/>
      <c r="K315" s="436"/>
      <c r="L315" s="436"/>
      <c r="M315" s="437"/>
      <c r="U315" s="77" t="s">
        <v>630</v>
      </c>
    </row>
    <row r="316" spans="2:21" ht="12" hidden="1" thickBot="1" x14ac:dyDescent="0.25">
      <c r="C316" s="87"/>
      <c r="D316" s="88"/>
      <c r="E316" s="277" t="s">
        <v>28</v>
      </c>
      <c r="F316" s="88"/>
      <c r="G316" s="277" t="s">
        <v>181</v>
      </c>
      <c r="H316" s="438">
        <f t="shared" ref="H316" si="185">S323</f>
        <v>3</v>
      </c>
      <c r="I316" s="439"/>
      <c r="J316" s="440"/>
      <c r="K316" s="441">
        <f t="shared" ref="K316" si="186">T323</f>
        <v>0</v>
      </c>
      <c r="L316" s="442"/>
      <c r="M316" s="443"/>
      <c r="U316" s="77" t="str">
        <f>IF(H316+K316=3,"BİTTİ","DEVAM")</f>
        <v>BİTTİ</v>
      </c>
    </row>
    <row r="317" spans="2:21" ht="12" hidden="1" thickBot="1" x14ac:dyDescent="0.25">
      <c r="C317" s="91" t="s">
        <v>80</v>
      </c>
      <c r="D317" s="92" t="s">
        <v>138</v>
      </c>
      <c r="E317" s="91" t="s">
        <v>139</v>
      </c>
      <c r="F317" s="92"/>
      <c r="G317" s="91" t="s">
        <v>139</v>
      </c>
      <c r="H317" s="408" t="s">
        <v>140</v>
      </c>
      <c r="I317" s="409"/>
      <c r="J317" s="408" t="s">
        <v>141</v>
      </c>
      <c r="K317" s="409"/>
      <c r="L317" s="410" t="s">
        <v>142</v>
      </c>
      <c r="M317" s="411"/>
      <c r="O317" s="412" t="s">
        <v>143</v>
      </c>
      <c r="P317" s="413"/>
      <c r="Q317" s="412" t="s">
        <v>144</v>
      </c>
      <c r="R317" s="413"/>
      <c r="S317" s="412" t="s">
        <v>138</v>
      </c>
      <c r="T317" s="413"/>
      <c r="U317" s="77" t="s">
        <v>630</v>
      </c>
    </row>
    <row r="318" spans="2:21" ht="12" hidden="1" thickBot="1" x14ac:dyDescent="0.25">
      <c r="C318" s="266">
        <v>0.4375</v>
      </c>
      <c r="D318" s="94" t="s">
        <v>145</v>
      </c>
      <c r="E318" s="84" t="s">
        <v>320</v>
      </c>
      <c r="F318" s="94"/>
      <c r="G318" s="84" t="s">
        <v>324</v>
      </c>
      <c r="H318" s="95">
        <v>6</v>
      </c>
      <c r="I318" s="94">
        <v>0</v>
      </c>
      <c r="J318" s="95">
        <v>6</v>
      </c>
      <c r="K318" s="94">
        <v>0</v>
      </c>
      <c r="L318" s="95"/>
      <c r="M318" s="94"/>
      <c r="O318" s="96">
        <f t="shared" ref="O318:O320" si="187">H318+J318+L318</f>
        <v>12</v>
      </c>
      <c r="P318" s="96">
        <f t="shared" ref="P318:P320" si="188">I318+K318+M318</f>
        <v>0</v>
      </c>
      <c r="Q318" s="96">
        <f t="shared" ref="Q318:Q320" si="189">IF(H318&gt;I318,1,0)+IF(J318&gt;K318,1,0)+IF(L318&gt;M318,1,0)</f>
        <v>2</v>
      </c>
      <c r="R318" s="97">
        <f t="shared" ref="R318:R320" si="190">IF(H318&lt;I318,1,0)+IF(J318&lt;K318,1,0)+IF(L318&lt;M318,1,0)</f>
        <v>0</v>
      </c>
      <c r="S318" s="97">
        <f t="shared" ref="S318:S320" si="191">IF(Q318&gt;R318,1,0)</f>
        <v>1</v>
      </c>
      <c r="T318" s="97">
        <f t="shared" ref="T318:T320" si="192">IF(Q318&lt;R318,1,0)</f>
        <v>0</v>
      </c>
      <c r="U318" s="77" t="s">
        <v>630</v>
      </c>
    </row>
    <row r="319" spans="2:21" ht="12" hidden="1" thickBot="1" x14ac:dyDescent="0.25">
      <c r="C319" s="84"/>
      <c r="D319" s="94" t="s">
        <v>146</v>
      </c>
      <c r="E319" s="84" t="s">
        <v>321</v>
      </c>
      <c r="F319" s="94"/>
      <c r="G319" s="84" t="s">
        <v>325</v>
      </c>
      <c r="H319" s="95">
        <v>6</v>
      </c>
      <c r="I319" s="94">
        <v>0</v>
      </c>
      <c r="J319" s="95">
        <v>6</v>
      </c>
      <c r="K319" s="94">
        <v>0</v>
      </c>
      <c r="L319" s="95"/>
      <c r="M319" s="94"/>
      <c r="O319" s="29">
        <f t="shared" si="187"/>
        <v>12</v>
      </c>
      <c r="P319" s="29">
        <f t="shared" si="188"/>
        <v>0</v>
      </c>
      <c r="Q319" s="29">
        <f t="shared" si="189"/>
        <v>2</v>
      </c>
      <c r="R319" s="28">
        <f t="shared" si="190"/>
        <v>0</v>
      </c>
      <c r="S319" s="28">
        <f t="shared" si="191"/>
        <v>1</v>
      </c>
      <c r="T319" s="28">
        <f t="shared" si="192"/>
        <v>0</v>
      </c>
      <c r="U319" s="77" t="s">
        <v>630</v>
      </c>
    </row>
    <row r="320" spans="2:21" ht="12" hidden="1" customHeight="1" thickBot="1" x14ac:dyDescent="0.25">
      <c r="C320" s="414"/>
      <c r="D320" s="416" t="s">
        <v>147</v>
      </c>
      <c r="E320" s="84" t="s">
        <v>322</v>
      </c>
      <c r="F320" s="98"/>
      <c r="G320" s="84" t="s">
        <v>326</v>
      </c>
      <c r="H320" s="418">
        <v>6</v>
      </c>
      <c r="I320" s="421">
        <v>2</v>
      </c>
      <c r="J320" s="418">
        <v>6</v>
      </c>
      <c r="K320" s="421">
        <v>2</v>
      </c>
      <c r="L320" s="418"/>
      <c r="M320" s="421"/>
      <c r="O320" s="424">
        <f t="shared" si="187"/>
        <v>12</v>
      </c>
      <c r="P320" s="424">
        <f t="shared" si="188"/>
        <v>4</v>
      </c>
      <c r="Q320" s="424">
        <f t="shared" si="189"/>
        <v>2</v>
      </c>
      <c r="R320" s="424">
        <f t="shared" si="190"/>
        <v>0</v>
      </c>
      <c r="S320" s="424">
        <f t="shared" si="191"/>
        <v>1</v>
      </c>
      <c r="T320" s="424">
        <f t="shared" si="192"/>
        <v>0</v>
      </c>
      <c r="U320" s="77" t="s">
        <v>630</v>
      </c>
    </row>
    <row r="321" spans="2:21" ht="12" hidden="1" thickBot="1" x14ac:dyDescent="0.25">
      <c r="C321" s="414"/>
      <c r="D321" s="416"/>
      <c r="E321" s="99" t="s">
        <v>137</v>
      </c>
      <c r="F321" s="100"/>
      <c r="G321" s="99" t="s">
        <v>137</v>
      </c>
      <c r="H321" s="419"/>
      <c r="I321" s="422"/>
      <c r="J321" s="419"/>
      <c r="K321" s="422"/>
      <c r="L321" s="419"/>
      <c r="M321" s="422"/>
      <c r="O321" s="425"/>
      <c r="P321" s="425"/>
      <c r="Q321" s="425"/>
      <c r="R321" s="425"/>
      <c r="S321" s="425"/>
      <c r="T321" s="425"/>
      <c r="U321" s="77" t="s">
        <v>630</v>
      </c>
    </row>
    <row r="322" spans="2:21" ht="12" hidden="1" thickBot="1" x14ac:dyDescent="0.25">
      <c r="C322" s="415"/>
      <c r="D322" s="417"/>
      <c r="E322" s="84" t="s">
        <v>323</v>
      </c>
      <c r="F322" s="101"/>
      <c r="G322" s="84" t="s">
        <v>327</v>
      </c>
      <c r="H322" s="420"/>
      <c r="I322" s="423"/>
      <c r="J322" s="420"/>
      <c r="K322" s="423"/>
      <c r="L322" s="420"/>
      <c r="M322" s="423"/>
      <c r="O322" s="426"/>
      <c r="P322" s="426"/>
      <c r="Q322" s="426"/>
      <c r="R322" s="426"/>
      <c r="S322" s="426"/>
      <c r="T322" s="426"/>
      <c r="U322" s="77" t="s">
        <v>630</v>
      </c>
    </row>
    <row r="323" spans="2:21" ht="12" hidden="1" thickBot="1" x14ac:dyDescent="0.25">
      <c r="B323" s="295" t="str">
        <f>E316&amp;G316</f>
        <v>IĞDIR YURDUM VE GENÇLİK SPOR KULÜBÜKEY KOLEJİ SPOR KULÜBÜ</v>
      </c>
      <c r="G323" s="102"/>
      <c r="H323" s="102"/>
      <c r="O323" s="28">
        <f t="shared" ref="O323:T323" si="193">O318+O319+O320</f>
        <v>36</v>
      </c>
      <c r="P323" s="28">
        <f t="shared" si="193"/>
        <v>4</v>
      </c>
      <c r="Q323" s="29">
        <f t="shared" si="193"/>
        <v>6</v>
      </c>
      <c r="R323" s="28">
        <f t="shared" si="193"/>
        <v>0</v>
      </c>
      <c r="S323" s="28">
        <f t="shared" si="193"/>
        <v>3</v>
      </c>
      <c r="T323" s="28">
        <f t="shared" si="193"/>
        <v>0</v>
      </c>
      <c r="U323" s="77" t="s">
        <v>630</v>
      </c>
    </row>
    <row r="324" spans="2:21" hidden="1" x14ac:dyDescent="0.2">
      <c r="C324" s="427" t="s">
        <v>132</v>
      </c>
      <c r="D324" s="428"/>
      <c r="E324" s="428"/>
      <c r="F324" s="428"/>
      <c r="G324" s="428"/>
      <c r="H324" s="428"/>
      <c r="I324" s="428"/>
      <c r="J324" s="428"/>
      <c r="K324" s="428"/>
      <c r="L324" s="428"/>
      <c r="M324" s="429"/>
      <c r="U324" s="77" t="s">
        <v>630</v>
      </c>
    </row>
    <row r="325" spans="2:21" ht="12" hidden="1" thickBot="1" x14ac:dyDescent="0.25">
      <c r="C325" s="430"/>
      <c r="D325" s="431"/>
      <c r="E325" s="431"/>
      <c r="F325" s="431"/>
      <c r="G325" s="431"/>
      <c r="H325" s="431"/>
      <c r="I325" s="431"/>
      <c r="J325" s="431"/>
      <c r="K325" s="431"/>
      <c r="L325" s="431"/>
      <c r="M325" s="432"/>
      <c r="U325" s="77" t="s">
        <v>630</v>
      </c>
    </row>
    <row r="326" spans="2:21" ht="12" hidden="1" thickBot="1" x14ac:dyDescent="0.25">
      <c r="C326" s="444" t="s">
        <v>79</v>
      </c>
      <c r="D326" s="437"/>
      <c r="E326" s="445" t="s">
        <v>133</v>
      </c>
      <c r="F326" s="446"/>
      <c r="G326" s="80" t="s">
        <v>134</v>
      </c>
      <c r="H326" s="447" t="s">
        <v>135</v>
      </c>
      <c r="I326" s="448"/>
      <c r="J326" s="448"/>
      <c r="K326" s="448"/>
      <c r="L326" s="448"/>
      <c r="M326" s="449"/>
      <c r="R326" s="81"/>
      <c r="S326" s="82"/>
      <c r="T326" s="83"/>
      <c r="U326" s="77" t="s">
        <v>630</v>
      </c>
    </row>
    <row r="327" spans="2:21" ht="12" hidden="1" thickBot="1" x14ac:dyDescent="0.25">
      <c r="C327" s="433">
        <v>45089</v>
      </c>
      <c r="D327" s="434"/>
      <c r="E327" s="435" t="s">
        <v>218</v>
      </c>
      <c r="F327" s="409"/>
      <c r="G327" s="84"/>
      <c r="H327" s="435"/>
      <c r="I327" s="408"/>
      <c r="J327" s="408"/>
      <c r="K327" s="408"/>
      <c r="L327" s="408"/>
      <c r="M327" s="409"/>
      <c r="U327" s="77" t="s">
        <v>630</v>
      </c>
    </row>
    <row r="328" spans="2:21" ht="12" hidden="1" thickBot="1" x14ac:dyDescent="0.25">
      <c r="C328" s="435"/>
      <c r="D328" s="408"/>
      <c r="E328" s="408"/>
      <c r="F328" s="408"/>
      <c r="G328" s="408"/>
      <c r="H328" s="408"/>
      <c r="I328" s="408"/>
      <c r="J328" s="408"/>
      <c r="K328" s="408"/>
      <c r="L328" s="408"/>
      <c r="M328" s="409"/>
      <c r="U328" s="77" t="s">
        <v>630</v>
      </c>
    </row>
    <row r="329" spans="2:21" ht="12" hidden="1" thickBot="1" x14ac:dyDescent="0.25">
      <c r="C329" s="85" t="s">
        <v>87</v>
      </c>
      <c r="D329" s="86"/>
      <c r="E329" s="85" t="s">
        <v>136</v>
      </c>
      <c r="F329" s="86" t="s">
        <v>137</v>
      </c>
      <c r="G329" s="85" t="s">
        <v>136</v>
      </c>
      <c r="H329" s="436" t="s">
        <v>108</v>
      </c>
      <c r="I329" s="436"/>
      <c r="J329" s="436"/>
      <c r="K329" s="436"/>
      <c r="L329" s="436"/>
      <c r="M329" s="437"/>
      <c r="U329" s="77" t="s">
        <v>630</v>
      </c>
    </row>
    <row r="330" spans="2:21" ht="12" hidden="1" thickBot="1" x14ac:dyDescent="0.25">
      <c r="C330" s="87"/>
      <c r="D330" s="88"/>
      <c r="E330" s="277" t="s">
        <v>217</v>
      </c>
      <c r="F330" s="88"/>
      <c r="G330" s="277" t="s">
        <v>268</v>
      </c>
      <c r="H330" s="438">
        <f t="shared" ref="H330" si="194">S337</f>
        <v>3</v>
      </c>
      <c r="I330" s="439"/>
      <c r="J330" s="440"/>
      <c r="K330" s="441">
        <f t="shared" ref="K330" si="195">T337</f>
        <v>0</v>
      </c>
      <c r="L330" s="442"/>
      <c r="M330" s="443"/>
      <c r="U330" s="77" t="str">
        <f>IF(H330+K330=3,"BİTTİ","DEVAM")</f>
        <v>BİTTİ</v>
      </c>
    </row>
    <row r="331" spans="2:21" ht="12" hidden="1" thickBot="1" x14ac:dyDescent="0.25">
      <c r="C331" s="91" t="s">
        <v>80</v>
      </c>
      <c r="D331" s="92" t="s">
        <v>138</v>
      </c>
      <c r="E331" s="91" t="s">
        <v>139</v>
      </c>
      <c r="F331" s="92"/>
      <c r="G331" s="91" t="s">
        <v>139</v>
      </c>
      <c r="H331" s="408" t="s">
        <v>140</v>
      </c>
      <c r="I331" s="409"/>
      <c r="J331" s="408" t="s">
        <v>141</v>
      </c>
      <c r="K331" s="409"/>
      <c r="L331" s="410" t="s">
        <v>142</v>
      </c>
      <c r="M331" s="411"/>
      <c r="O331" s="412" t="s">
        <v>143</v>
      </c>
      <c r="P331" s="413"/>
      <c r="Q331" s="412" t="s">
        <v>144</v>
      </c>
      <c r="R331" s="413"/>
      <c r="S331" s="412" t="s">
        <v>138</v>
      </c>
      <c r="T331" s="413"/>
      <c r="U331" s="77" t="s">
        <v>630</v>
      </c>
    </row>
    <row r="332" spans="2:21" ht="12" hidden="1" thickBot="1" x14ac:dyDescent="0.25">
      <c r="C332" s="266">
        <v>0.4375</v>
      </c>
      <c r="D332" s="94" t="s">
        <v>145</v>
      </c>
      <c r="E332" s="84" t="s">
        <v>346</v>
      </c>
      <c r="F332" s="94"/>
      <c r="G332" s="84" t="s">
        <v>348</v>
      </c>
      <c r="H332" s="95">
        <v>6</v>
      </c>
      <c r="I332" s="94">
        <v>0</v>
      </c>
      <c r="J332" s="95">
        <v>6</v>
      </c>
      <c r="K332" s="94">
        <v>0</v>
      </c>
      <c r="L332" s="95"/>
      <c r="M332" s="94"/>
      <c r="O332" s="96">
        <f t="shared" ref="O332:O334" si="196">H332+J332+L332</f>
        <v>12</v>
      </c>
      <c r="P332" s="96">
        <f t="shared" ref="P332:P334" si="197">I332+K332+M332</f>
        <v>0</v>
      </c>
      <c r="Q332" s="96">
        <f t="shared" ref="Q332:Q334" si="198">IF(H332&gt;I332,1,0)+IF(J332&gt;K332,1,0)+IF(L332&gt;M332,1,0)</f>
        <v>2</v>
      </c>
      <c r="R332" s="97">
        <f t="shared" ref="R332:R334" si="199">IF(H332&lt;I332,1,0)+IF(J332&lt;K332,1,0)+IF(L332&lt;M332,1,0)</f>
        <v>0</v>
      </c>
      <c r="S332" s="97">
        <f t="shared" ref="S332:S334" si="200">IF(Q332&gt;R332,1,0)</f>
        <v>1</v>
      </c>
      <c r="T332" s="97">
        <f t="shared" ref="T332:T334" si="201">IF(Q332&lt;R332,1,0)</f>
        <v>0</v>
      </c>
      <c r="U332" s="77" t="s">
        <v>630</v>
      </c>
    </row>
    <row r="333" spans="2:21" ht="12" hidden="1" thickBot="1" x14ac:dyDescent="0.25">
      <c r="C333" s="84"/>
      <c r="D333" s="94" t="s">
        <v>146</v>
      </c>
      <c r="E333" s="84" t="s">
        <v>347</v>
      </c>
      <c r="F333" s="94"/>
      <c r="G333" s="84" t="s">
        <v>349</v>
      </c>
      <c r="H333" s="95">
        <v>6</v>
      </c>
      <c r="I333" s="94">
        <v>0</v>
      </c>
      <c r="J333" s="95">
        <v>6</v>
      </c>
      <c r="K333" s="94">
        <v>0</v>
      </c>
      <c r="L333" s="95"/>
      <c r="M333" s="94"/>
      <c r="O333" s="29">
        <f t="shared" si="196"/>
        <v>12</v>
      </c>
      <c r="P333" s="29">
        <f t="shared" si="197"/>
        <v>0</v>
      </c>
      <c r="Q333" s="29">
        <f t="shared" si="198"/>
        <v>2</v>
      </c>
      <c r="R333" s="28">
        <f t="shared" si="199"/>
        <v>0</v>
      </c>
      <c r="S333" s="28">
        <f t="shared" si="200"/>
        <v>1</v>
      </c>
      <c r="T333" s="28">
        <f t="shared" si="201"/>
        <v>0</v>
      </c>
      <c r="U333" s="77" t="s">
        <v>630</v>
      </c>
    </row>
    <row r="334" spans="2:21" ht="12" hidden="1" customHeight="1" thickBot="1" x14ac:dyDescent="0.25">
      <c r="C334" s="414"/>
      <c r="D334" s="416" t="s">
        <v>147</v>
      </c>
      <c r="E334" s="84" t="s">
        <v>346</v>
      </c>
      <c r="F334" s="98"/>
      <c r="G334" s="84" t="s">
        <v>348</v>
      </c>
      <c r="H334" s="418">
        <v>6</v>
      </c>
      <c r="I334" s="421">
        <v>0</v>
      </c>
      <c r="J334" s="418">
        <v>6</v>
      </c>
      <c r="K334" s="421">
        <v>0</v>
      </c>
      <c r="L334" s="418"/>
      <c r="M334" s="421"/>
      <c r="O334" s="424">
        <f t="shared" si="196"/>
        <v>12</v>
      </c>
      <c r="P334" s="424">
        <f t="shared" si="197"/>
        <v>0</v>
      </c>
      <c r="Q334" s="424">
        <f t="shared" si="198"/>
        <v>2</v>
      </c>
      <c r="R334" s="424">
        <f t="shared" si="199"/>
        <v>0</v>
      </c>
      <c r="S334" s="424">
        <f t="shared" si="200"/>
        <v>1</v>
      </c>
      <c r="T334" s="424">
        <f t="shared" si="201"/>
        <v>0</v>
      </c>
      <c r="U334" s="77" t="s">
        <v>630</v>
      </c>
    </row>
    <row r="335" spans="2:21" ht="12" hidden="1" thickBot="1" x14ac:dyDescent="0.25">
      <c r="C335" s="414"/>
      <c r="D335" s="416"/>
      <c r="E335" s="99" t="s">
        <v>137</v>
      </c>
      <c r="F335" s="100"/>
      <c r="G335" s="99" t="s">
        <v>137</v>
      </c>
      <c r="H335" s="419"/>
      <c r="I335" s="422"/>
      <c r="J335" s="419"/>
      <c r="K335" s="422"/>
      <c r="L335" s="419"/>
      <c r="M335" s="422"/>
      <c r="O335" s="425"/>
      <c r="P335" s="425"/>
      <c r="Q335" s="425"/>
      <c r="R335" s="425"/>
      <c r="S335" s="425"/>
      <c r="T335" s="425"/>
      <c r="U335" s="77" t="s">
        <v>630</v>
      </c>
    </row>
    <row r="336" spans="2:21" ht="12" hidden="1" thickBot="1" x14ac:dyDescent="0.25">
      <c r="C336" s="415"/>
      <c r="D336" s="417"/>
      <c r="E336" s="84" t="s">
        <v>347</v>
      </c>
      <c r="F336" s="101"/>
      <c r="G336" s="84" t="s">
        <v>349</v>
      </c>
      <c r="H336" s="420"/>
      <c r="I336" s="423"/>
      <c r="J336" s="420"/>
      <c r="K336" s="423"/>
      <c r="L336" s="420"/>
      <c r="M336" s="423"/>
      <c r="O336" s="426"/>
      <c r="P336" s="426"/>
      <c r="Q336" s="426"/>
      <c r="R336" s="426"/>
      <c r="S336" s="426"/>
      <c r="T336" s="426"/>
      <c r="U336" s="77" t="s">
        <v>630</v>
      </c>
    </row>
    <row r="337" spans="2:21" ht="12" hidden="1" thickBot="1" x14ac:dyDescent="0.25">
      <c r="B337" s="295" t="str">
        <f>E330&amp;G330</f>
        <v xml:space="preserve">ARTUKLU TENİS SPOR KULÜBÜMİDYAT PERFORMANS SPOR KULÜBÜ </v>
      </c>
      <c r="G337" s="102"/>
      <c r="H337" s="102"/>
      <c r="O337" s="28">
        <f t="shared" ref="O337:T337" si="202">O332+O333+O334</f>
        <v>36</v>
      </c>
      <c r="P337" s="28">
        <f t="shared" si="202"/>
        <v>0</v>
      </c>
      <c r="Q337" s="29">
        <f t="shared" si="202"/>
        <v>6</v>
      </c>
      <c r="R337" s="28">
        <f t="shared" si="202"/>
        <v>0</v>
      </c>
      <c r="S337" s="28">
        <f t="shared" si="202"/>
        <v>3</v>
      </c>
      <c r="T337" s="28">
        <f t="shared" si="202"/>
        <v>0</v>
      </c>
      <c r="U337" s="77" t="s">
        <v>630</v>
      </c>
    </row>
    <row r="338" spans="2:21" hidden="1" x14ac:dyDescent="0.2">
      <c r="C338" s="427" t="s">
        <v>132</v>
      </c>
      <c r="D338" s="428"/>
      <c r="E338" s="428"/>
      <c r="F338" s="428"/>
      <c r="G338" s="428"/>
      <c r="H338" s="428"/>
      <c r="I338" s="428"/>
      <c r="J338" s="428"/>
      <c r="K338" s="428"/>
      <c r="L338" s="428"/>
      <c r="M338" s="429"/>
      <c r="U338" s="77" t="s">
        <v>630</v>
      </c>
    </row>
    <row r="339" spans="2:21" ht="12" hidden="1" thickBot="1" x14ac:dyDescent="0.25">
      <c r="C339" s="430"/>
      <c r="D339" s="431"/>
      <c r="E339" s="431"/>
      <c r="F339" s="431"/>
      <c r="G339" s="431"/>
      <c r="H339" s="431"/>
      <c r="I339" s="431"/>
      <c r="J339" s="431"/>
      <c r="K339" s="431"/>
      <c r="L339" s="431"/>
      <c r="M339" s="432"/>
      <c r="U339" s="77" t="s">
        <v>630</v>
      </c>
    </row>
    <row r="340" spans="2:21" ht="12" hidden="1" thickBot="1" x14ac:dyDescent="0.25">
      <c r="C340" s="444" t="s">
        <v>79</v>
      </c>
      <c r="D340" s="437"/>
      <c r="E340" s="445" t="s">
        <v>133</v>
      </c>
      <c r="F340" s="446"/>
      <c r="G340" s="80" t="s">
        <v>134</v>
      </c>
      <c r="H340" s="447" t="s">
        <v>135</v>
      </c>
      <c r="I340" s="448"/>
      <c r="J340" s="448"/>
      <c r="K340" s="448"/>
      <c r="L340" s="448"/>
      <c r="M340" s="449"/>
      <c r="R340" s="81"/>
      <c r="S340" s="82"/>
      <c r="T340" s="83"/>
      <c r="U340" s="77" t="s">
        <v>630</v>
      </c>
    </row>
    <row r="341" spans="2:21" ht="12" hidden="1" thickBot="1" x14ac:dyDescent="0.25">
      <c r="C341" s="433">
        <v>45089</v>
      </c>
      <c r="D341" s="434"/>
      <c r="E341" s="435" t="s">
        <v>218</v>
      </c>
      <c r="F341" s="409"/>
      <c r="G341" s="84"/>
      <c r="H341" s="435"/>
      <c r="I341" s="408"/>
      <c r="J341" s="408"/>
      <c r="K341" s="408"/>
      <c r="L341" s="408"/>
      <c r="M341" s="409"/>
      <c r="U341" s="77" t="s">
        <v>630</v>
      </c>
    </row>
    <row r="342" spans="2:21" ht="12" hidden="1" thickBot="1" x14ac:dyDescent="0.25">
      <c r="C342" s="435"/>
      <c r="D342" s="408"/>
      <c r="E342" s="408"/>
      <c r="F342" s="408"/>
      <c r="G342" s="408"/>
      <c r="H342" s="408"/>
      <c r="I342" s="408"/>
      <c r="J342" s="408"/>
      <c r="K342" s="408"/>
      <c r="L342" s="408"/>
      <c r="M342" s="409"/>
      <c r="U342" s="77" t="s">
        <v>630</v>
      </c>
    </row>
    <row r="343" spans="2:21" ht="12" hidden="1" thickBot="1" x14ac:dyDescent="0.25">
      <c r="C343" s="85" t="s">
        <v>87</v>
      </c>
      <c r="D343" s="86"/>
      <c r="E343" s="85" t="s">
        <v>136</v>
      </c>
      <c r="F343" s="86" t="s">
        <v>137</v>
      </c>
      <c r="G343" s="85" t="s">
        <v>136</v>
      </c>
      <c r="H343" s="436" t="s">
        <v>108</v>
      </c>
      <c r="I343" s="436"/>
      <c r="J343" s="436"/>
      <c r="K343" s="436"/>
      <c r="L343" s="436"/>
      <c r="M343" s="437"/>
      <c r="U343" s="77" t="s">
        <v>630</v>
      </c>
    </row>
    <row r="344" spans="2:21" ht="12" hidden="1" thickBot="1" x14ac:dyDescent="0.25">
      <c r="C344" s="87"/>
      <c r="D344" s="88"/>
      <c r="E344" s="275" t="s">
        <v>213</v>
      </c>
      <c r="F344" s="88"/>
      <c r="G344" s="275" t="s">
        <v>215</v>
      </c>
      <c r="H344" s="438">
        <f t="shared" ref="H344" si="203">S351</f>
        <v>3</v>
      </c>
      <c r="I344" s="439"/>
      <c r="J344" s="440"/>
      <c r="K344" s="441">
        <f t="shared" ref="K344" si="204">T351</f>
        <v>0</v>
      </c>
      <c r="L344" s="442"/>
      <c r="M344" s="443"/>
      <c r="U344" s="77" t="str">
        <f>IF(H344+K344=3,"BİTTİ","DEVAM")</f>
        <v>BİTTİ</v>
      </c>
    </row>
    <row r="345" spans="2:21" ht="12" hidden="1" thickBot="1" x14ac:dyDescent="0.25">
      <c r="C345" s="91" t="s">
        <v>80</v>
      </c>
      <c r="D345" s="92" t="s">
        <v>138</v>
      </c>
      <c r="E345" s="91" t="s">
        <v>139</v>
      </c>
      <c r="F345" s="92"/>
      <c r="G345" s="91" t="s">
        <v>139</v>
      </c>
      <c r="H345" s="408" t="s">
        <v>140</v>
      </c>
      <c r="I345" s="409"/>
      <c r="J345" s="408" t="s">
        <v>141</v>
      </c>
      <c r="K345" s="409"/>
      <c r="L345" s="410" t="s">
        <v>142</v>
      </c>
      <c r="M345" s="411"/>
      <c r="O345" s="412" t="s">
        <v>143</v>
      </c>
      <c r="P345" s="413"/>
      <c r="Q345" s="412" t="s">
        <v>144</v>
      </c>
      <c r="R345" s="413"/>
      <c r="S345" s="412" t="s">
        <v>138</v>
      </c>
      <c r="T345" s="413"/>
      <c r="U345" s="77" t="s">
        <v>630</v>
      </c>
    </row>
    <row r="346" spans="2:21" ht="12" hidden="1" thickBot="1" x14ac:dyDescent="0.25">
      <c r="C346" s="266">
        <v>0.4375</v>
      </c>
      <c r="D346" s="94" t="s">
        <v>145</v>
      </c>
      <c r="E346" s="84" t="s">
        <v>438</v>
      </c>
      <c r="F346" s="94"/>
      <c r="G346" s="84" t="s">
        <v>441</v>
      </c>
      <c r="H346" s="95">
        <v>6</v>
      </c>
      <c r="I346" s="94">
        <v>1</v>
      </c>
      <c r="J346" s="95">
        <v>6</v>
      </c>
      <c r="K346" s="94">
        <v>1</v>
      </c>
      <c r="L346" s="95"/>
      <c r="M346" s="94"/>
      <c r="O346" s="96">
        <f t="shared" ref="O346:O348" si="205">H346+J346+L346</f>
        <v>12</v>
      </c>
      <c r="P346" s="96">
        <f t="shared" ref="P346:P348" si="206">I346+K346+M346</f>
        <v>2</v>
      </c>
      <c r="Q346" s="96">
        <f t="shared" ref="Q346:Q348" si="207">IF(H346&gt;I346,1,0)+IF(J346&gt;K346,1,0)+IF(L346&gt;M346,1,0)</f>
        <v>2</v>
      </c>
      <c r="R346" s="97">
        <f t="shared" ref="R346:R348" si="208">IF(H346&lt;I346,1,0)+IF(J346&lt;K346,1,0)+IF(L346&lt;M346,1,0)</f>
        <v>0</v>
      </c>
      <c r="S346" s="97">
        <f t="shared" ref="S346:S348" si="209">IF(Q346&gt;R346,1,0)</f>
        <v>1</v>
      </c>
      <c r="T346" s="97">
        <f t="shared" ref="T346:T348" si="210">IF(Q346&lt;R346,1,0)</f>
        <v>0</v>
      </c>
      <c r="U346" s="77" t="s">
        <v>630</v>
      </c>
    </row>
    <row r="347" spans="2:21" ht="12" hidden="1" thickBot="1" x14ac:dyDescent="0.25">
      <c r="C347" s="84"/>
      <c r="D347" s="94" t="s">
        <v>146</v>
      </c>
      <c r="E347" s="84" t="s">
        <v>439</v>
      </c>
      <c r="F347" s="94"/>
      <c r="G347" s="84" t="s">
        <v>442</v>
      </c>
      <c r="H347" s="95">
        <v>6</v>
      </c>
      <c r="I347" s="94">
        <v>1</v>
      </c>
      <c r="J347" s="95">
        <v>6</v>
      </c>
      <c r="K347" s="94"/>
      <c r="L347" s="95"/>
      <c r="M347" s="94"/>
      <c r="O347" s="29">
        <f t="shared" si="205"/>
        <v>12</v>
      </c>
      <c r="P347" s="29">
        <f t="shared" si="206"/>
        <v>1</v>
      </c>
      <c r="Q347" s="29">
        <f t="shared" si="207"/>
        <v>2</v>
      </c>
      <c r="R347" s="28">
        <f t="shared" si="208"/>
        <v>0</v>
      </c>
      <c r="S347" s="28">
        <f t="shared" si="209"/>
        <v>1</v>
      </c>
      <c r="T347" s="28">
        <f t="shared" si="210"/>
        <v>0</v>
      </c>
      <c r="U347" s="77" t="s">
        <v>630</v>
      </c>
    </row>
    <row r="348" spans="2:21" ht="12" hidden="1" customHeight="1" thickBot="1" x14ac:dyDescent="0.25">
      <c r="C348" s="414"/>
      <c r="D348" s="416" t="s">
        <v>147</v>
      </c>
      <c r="E348" s="84" t="s">
        <v>438</v>
      </c>
      <c r="F348" s="98"/>
      <c r="G348" s="84" t="s">
        <v>441</v>
      </c>
      <c r="H348" s="418">
        <v>6</v>
      </c>
      <c r="I348" s="421">
        <v>1</v>
      </c>
      <c r="J348" s="418">
        <v>6</v>
      </c>
      <c r="K348" s="421">
        <v>1</v>
      </c>
      <c r="L348" s="418"/>
      <c r="M348" s="421"/>
      <c r="O348" s="424">
        <f t="shared" si="205"/>
        <v>12</v>
      </c>
      <c r="P348" s="424">
        <f t="shared" si="206"/>
        <v>2</v>
      </c>
      <c r="Q348" s="424">
        <f t="shared" si="207"/>
        <v>2</v>
      </c>
      <c r="R348" s="424">
        <f t="shared" si="208"/>
        <v>0</v>
      </c>
      <c r="S348" s="424">
        <f t="shared" si="209"/>
        <v>1</v>
      </c>
      <c r="T348" s="424">
        <f t="shared" si="210"/>
        <v>0</v>
      </c>
      <c r="U348" s="77" t="s">
        <v>630</v>
      </c>
    </row>
    <row r="349" spans="2:21" ht="12" hidden="1" thickBot="1" x14ac:dyDescent="0.25">
      <c r="C349" s="414"/>
      <c r="D349" s="416"/>
      <c r="E349" s="99" t="s">
        <v>137</v>
      </c>
      <c r="F349" s="100"/>
      <c r="G349" s="99" t="s">
        <v>137</v>
      </c>
      <c r="H349" s="419"/>
      <c r="I349" s="422"/>
      <c r="J349" s="419"/>
      <c r="K349" s="422"/>
      <c r="L349" s="419"/>
      <c r="M349" s="422"/>
      <c r="O349" s="425"/>
      <c r="P349" s="425"/>
      <c r="Q349" s="425"/>
      <c r="R349" s="425"/>
      <c r="S349" s="425"/>
      <c r="T349" s="425"/>
      <c r="U349" s="77" t="s">
        <v>630</v>
      </c>
    </row>
    <row r="350" spans="2:21" ht="12" hidden="1" thickBot="1" x14ac:dyDescent="0.25">
      <c r="C350" s="415"/>
      <c r="D350" s="417"/>
      <c r="E350" s="84" t="s">
        <v>440</v>
      </c>
      <c r="F350" s="101"/>
      <c r="G350" s="84" t="s">
        <v>442</v>
      </c>
      <c r="H350" s="420"/>
      <c r="I350" s="423"/>
      <c r="J350" s="420"/>
      <c r="K350" s="423"/>
      <c r="L350" s="420"/>
      <c r="M350" s="423"/>
      <c r="O350" s="426"/>
      <c r="P350" s="426"/>
      <c r="Q350" s="426"/>
      <c r="R350" s="426"/>
      <c r="S350" s="426"/>
      <c r="T350" s="426"/>
      <c r="U350" s="77" t="s">
        <v>630</v>
      </c>
    </row>
    <row r="351" spans="2:21" ht="12" hidden="1" thickBot="1" x14ac:dyDescent="0.25">
      <c r="B351" s="295" t="str">
        <f>E344&amp;G344</f>
        <v>FORZA EFOR TENİS SPOR KULÜBÜMİDYAT BELEDİYESİ SPOR KULÜBÜ</v>
      </c>
      <c r="G351" s="102"/>
      <c r="H351" s="102"/>
      <c r="O351" s="28">
        <f t="shared" ref="O351:T351" si="211">O346+O347+O348</f>
        <v>36</v>
      </c>
      <c r="P351" s="28">
        <f t="shared" si="211"/>
        <v>5</v>
      </c>
      <c r="Q351" s="29">
        <f t="shared" si="211"/>
        <v>6</v>
      </c>
      <c r="R351" s="28">
        <f t="shared" si="211"/>
        <v>0</v>
      </c>
      <c r="S351" s="28">
        <f t="shared" si="211"/>
        <v>3</v>
      </c>
      <c r="T351" s="28">
        <f t="shared" si="211"/>
        <v>0</v>
      </c>
      <c r="U351" s="77" t="s">
        <v>630</v>
      </c>
    </row>
    <row r="352" spans="2:21" hidden="1" x14ac:dyDescent="0.2">
      <c r="C352" s="427" t="s">
        <v>132</v>
      </c>
      <c r="D352" s="428"/>
      <c r="E352" s="428"/>
      <c r="F352" s="428"/>
      <c r="G352" s="428"/>
      <c r="H352" s="428"/>
      <c r="I352" s="428"/>
      <c r="J352" s="428"/>
      <c r="K352" s="428"/>
      <c r="L352" s="428"/>
      <c r="M352" s="429"/>
      <c r="U352" s="77" t="s">
        <v>630</v>
      </c>
    </row>
    <row r="353" spans="2:21" ht="12" hidden="1" thickBot="1" x14ac:dyDescent="0.25">
      <c r="C353" s="430"/>
      <c r="D353" s="431"/>
      <c r="E353" s="431"/>
      <c r="F353" s="431"/>
      <c r="G353" s="431"/>
      <c r="H353" s="431"/>
      <c r="I353" s="431"/>
      <c r="J353" s="431"/>
      <c r="K353" s="431"/>
      <c r="L353" s="431"/>
      <c r="M353" s="432"/>
      <c r="U353" s="77" t="s">
        <v>630</v>
      </c>
    </row>
    <row r="354" spans="2:21" ht="12" hidden="1" thickBot="1" x14ac:dyDescent="0.25">
      <c r="C354" s="444" t="s">
        <v>79</v>
      </c>
      <c r="D354" s="437"/>
      <c r="E354" s="445" t="s">
        <v>133</v>
      </c>
      <c r="F354" s="446"/>
      <c r="G354" s="80" t="s">
        <v>134</v>
      </c>
      <c r="H354" s="447" t="s">
        <v>135</v>
      </c>
      <c r="I354" s="448"/>
      <c r="J354" s="448"/>
      <c r="K354" s="448"/>
      <c r="L354" s="448"/>
      <c r="M354" s="449"/>
      <c r="R354" s="81"/>
      <c r="S354" s="82"/>
      <c r="T354" s="83"/>
      <c r="U354" s="83" t="s">
        <v>630</v>
      </c>
    </row>
    <row r="355" spans="2:21" ht="12" hidden="1" thickBot="1" x14ac:dyDescent="0.25">
      <c r="C355" s="433">
        <v>45089</v>
      </c>
      <c r="D355" s="434"/>
      <c r="E355" s="435" t="s">
        <v>218</v>
      </c>
      <c r="F355" s="409"/>
      <c r="G355" s="84"/>
      <c r="H355" s="435"/>
      <c r="I355" s="408"/>
      <c r="J355" s="408"/>
      <c r="K355" s="408"/>
      <c r="L355" s="408"/>
      <c r="M355" s="409"/>
      <c r="U355" s="77" t="s">
        <v>630</v>
      </c>
    </row>
    <row r="356" spans="2:21" ht="12" hidden="1" thickBot="1" x14ac:dyDescent="0.25">
      <c r="C356" s="435"/>
      <c r="D356" s="408"/>
      <c r="E356" s="408"/>
      <c r="F356" s="408"/>
      <c r="G356" s="408"/>
      <c r="H356" s="408"/>
      <c r="I356" s="408"/>
      <c r="J356" s="408"/>
      <c r="K356" s="408"/>
      <c r="L356" s="408"/>
      <c r="M356" s="409"/>
      <c r="U356" s="77" t="s">
        <v>630</v>
      </c>
    </row>
    <row r="357" spans="2:21" ht="12" hidden="1" thickBot="1" x14ac:dyDescent="0.25">
      <c r="C357" s="85" t="s">
        <v>87</v>
      </c>
      <c r="D357" s="86"/>
      <c r="E357" s="85" t="s">
        <v>136</v>
      </c>
      <c r="F357" s="86" t="s">
        <v>137</v>
      </c>
      <c r="G357" s="85" t="s">
        <v>136</v>
      </c>
      <c r="H357" s="436" t="s">
        <v>108</v>
      </c>
      <c r="I357" s="436"/>
      <c r="J357" s="436"/>
      <c r="K357" s="436"/>
      <c r="L357" s="436"/>
      <c r="M357" s="437"/>
      <c r="U357" s="77" t="s">
        <v>630</v>
      </c>
    </row>
    <row r="358" spans="2:21" ht="12" hidden="1" thickBot="1" x14ac:dyDescent="0.25">
      <c r="C358" s="87"/>
      <c r="D358" s="88"/>
      <c r="E358" s="275" t="s">
        <v>214</v>
      </c>
      <c r="F358" s="88"/>
      <c r="G358" s="275" t="s">
        <v>216</v>
      </c>
      <c r="H358" s="438">
        <f t="shared" ref="H358" si="212">S365</f>
        <v>3</v>
      </c>
      <c r="I358" s="439"/>
      <c r="J358" s="440"/>
      <c r="K358" s="441">
        <f t="shared" ref="K358" si="213">T365</f>
        <v>0</v>
      </c>
      <c r="L358" s="442"/>
      <c r="M358" s="443"/>
      <c r="U358" s="77" t="str">
        <f>IF(H358+K358=3,"BİTTİ","DEVAM")</f>
        <v>BİTTİ</v>
      </c>
    </row>
    <row r="359" spans="2:21" ht="12" hidden="1" thickBot="1" x14ac:dyDescent="0.25">
      <c r="C359" s="91" t="s">
        <v>80</v>
      </c>
      <c r="D359" s="92" t="s">
        <v>138</v>
      </c>
      <c r="E359" s="91" t="s">
        <v>139</v>
      </c>
      <c r="F359" s="92"/>
      <c r="G359" s="91" t="s">
        <v>139</v>
      </c>
      <c r="H359" s="408" t="s">
        <v>140</v>
      </c>
      <c r="I359" s="409"/>
      <c r="J359" s="408" t="s">
        <v>141</v>
      </c>
      <c r="K359" s="409"/>
      <c r="L359" s="410" t="s">
        <v>142</v>
      </c>
      <c r="M359" s="411"/>
      <c r="O359" s="412" t="s">
        <v>143</v>
      </c>
      <c r="P359" s="413"/>
      <c r="Q359" s="412" t="s">
        <v>144</v>
      </c>
      <c r="R359" s="413"/>
      <c r="S359" s="412" t="s">
        <v>138</v>
      </c>
      <c r="T359" s="413"/>
      <c r="U359" s="77" t="s">
        <v>630</v>
      </c>
    </row>
    <row r="360" spans="2:21" ht="12" hidden="1" thickBot="1" x14ac:dyDescent="0.25">
      <c r="C360" s="266">
        <v>0.4375</v>
      </c>
      <c r="D360" s="94" t="s">
        <v>145</v>
      </c>
      <c r="E360" s="84" t="s">
        <v>350</v>
      </c>
      <c r="F360" s="94"/>
      <c r="G360" s="84" t="s">
        <v>352</v>
      </c>
      <c r="H360" s="95">
        <v>6</v>
      </c>
      <c r="I360" s="94">
        <v>2</v>
      </c>
      <c r="J360" s="95">
        <v>6</v>
      </c>
      <c r="K360" s="94">
        <v>4</v>
      </c>
      <c r="L360" s="95"/>
      <c r="M360" s="94"/>
      <c r="O360" s="96">
        <f t="shared" ref="O360:O362" si="214">H360+J360+L360</f>
        <v>12</v>
      </c>
      <c r="P360" s="96">
        <f t="shared" ref="P360:P362" si="215">I360+K360+M360</f>
        <v>6</v>
      </c>
      <c r="Q360" s="96">
        <f t="shared" ref="Q360:Q362" si="216">IF(H360&gt;I360,1,0)+IF(J360&gt;K360,1,0)+IF(L360&gt;M360,1,0)</f>
        <v>2</v>
      </c>
      <c r="R360" s="97">
        <f t="shared" ref="R360:R362" si="217">IF(H360&lt;I360,1,0)+IF(J360&lt;K360,1,0)+IF(L360&lt;M360,1,0)</f>
        <v>0</v>
      </c>
      <c r="S360" s="97">
        <f t="shared" ref="S360:S362" si="218">IF(Q360&gt;R360,1,0)</f>
        <v>1</v>
      </c>
      <c r="T360" s="97">
        <f t="shared" ref="T360:T362" si="219">IF(Q360&lt;R360,1,0)</f>
        <v>0</v>
      </c>
      <c r="U360" s="77" t="s">
        <v>630</v>
      </c>
    </row>
    <row r="361" spans="2:21" ht="12" hidden="1" thickBot="1" x14ac:dyDescent="0.25">
      <c r="C361" s="84"/>
      <c r="D361" s="94" t="s">
        <v>146</v>
      </c>
      <c r="E361" s="84" t="s">
        <v>351</v>
      </c>
      <c r="F361" s="94"/>
      <c r="G361" s="84" t="s">
        <v>353</v>
      </c>
      <c r="H361" s="95">
        <v>6</v>
      </c>
      <c r="I361" s="94">
        <v>2</v>
      </c>
      <c r="J361" s="95">
        <v>6</v>
      </c>
      <c r="K361" s="94">
        <v>4</v>
      </c>
      <c r="L361" s="95"/>
      <c r="M361" s="94"/>
      <c r="O361" s="29">
        <f t="shared" si="214"/>
        <v>12</v>
      </c>
      <c r="P361" s="29">
        <f t="shared" si="215"/>
        <v>6</v>
      </c>
      <c r="Q361" s="29">
        <f t="shared" si="216"/>
        <v>2</v>
      </c>
      <c r="R361" s="28">
        <f t="shared" si="217"/>
        <v>0</v>
      </c>
      <c r="S361" s="28">
        <f t="shared" si="218"/>
        <v>1</v>
      </c>
      <c r="T361" s="28">
        <f t="shared" si="219"/>
        <v>0</v>
      </c>
      <c r="U361" s="77" t="s">
        <v>630</v>
      </c>
    </row>
    <row r="362" spans="2:21" ht="12" hidden="1" customHeight="1" thickBot="1" x14ac:dyDescent="0.25">
      <c r="C362" s="414"/>
      <c r="D362" s="416" t="s">
        <v>147</v>
      </c>
      <c r="E362" s="84" t="s">
        <v>350</v>
      </c>
      <c r="F362" s="98"/>
      <c r="G362" s="84" t="s">
        <v>352</v>
      </c>
      <c r="H362" s="418">
        <v>6</v>
      </c>
      <c r="I362" s="421">
        <v>2</v>
      </c>
      <c r="J362" s="418">
        <v>6</v>
      </c>
      <c r="K362" s="421">
        <v>2</v>
      </c>
      <c r="L362" s="418"/>
      <c r="M362" s="421"/>
      <c r="O362" s="424">
        <f t="shared" si="214"/>
        <v>12</v>
      </c>
      <c r="P362" s="424">
        <f t="shared" si="215"/>
        <v>4</v>
      </c>
      <c r="Q362" s="424">
        <f t="shared" si="216"/>
        <v>2</v>
      </c>
      <c r="R362" s="424">
        <f t="shared" si="217"/>
        <v>0</v>
      </c>
      <c r="S362" s="424">
        <f t="shared" si="218"/>
        <v>1</v>
      </c>
      <c r="T362" s="424">
        <f t="shared" si="219"/>
        <v>0</v>
      </c>
      <c r="U362" s="77" t="s">
        <v>630</v>
      </c>
    </row>
    <row r="363" spans="2:21" ht="12" hidden="1" thickBot="1" x14ac:dyDescent="0.25">
      <c r="C363" s="414"/>
      <c r="D363" s="416"/>
      <c r="E363" s="99" t="s">
        <v>137</v>
      </c>
      <c r="F363" s="100"/>
      <c r="G363" s="99" t="s">
        <v>137</v>
      </c>
      <c r="H363" s="419"/>
      <c r="I363" s="422"/>
      <c r="J363" s="419"/>
      <c r="K363" s="422"/>
      <c r="L363" s="419"/>
      <c r="M363" s="422"/>
      <c r="O363" s="425"/>
      <c r="P363" s="425"/>
      <c r="Q363" s="425"/>
      <c r="R363" s="425"/>
      <c r="S363" s="425"/>
      <c r="T363" s="425"/>
      <c r="U363" s="77" t="s">
        <v>630</v>
      </c>
    </row>
    <row r="364" spans="2:21" ht="12" hidden="1" thickBot="1" x14ac:dyDescent="0.25">
      <c r="C364" s="415"/>
      <c r="D364" s="417"/>
      <c r="E364" s="84" t="s">
        <v>351</v>
      </c>
      <c r="F364" s="101"/>
      <c r="G364" s="84" t="s">
        <v>353</v>
      </c>
      <c r="H364" s="420"/>
      <c r="I364" s="423"/>
      <c r="J364" s="420"/>
      <c r="K364" s="423"/>
      <c r="L364" s="420"/>
      <c r="M364" s="423"/>
      <c r="O364" s="426"/>
      <c r="P364" s="426"/>
      <c r="Q364" s="426"/>
      <c r="R364" s="426"/>
      <c r="S364" s="426"/>
      <c r="T364" s="426"/>
      <c r="U364" s="77" t="s">
        <v>630</v>
      </c>
    </row>
    <row r="365" spans="2:21" ht="12" hidden="1" thickBot="1" x14ac:dyDescent="0.25">
      <c r="B365" s="295" t="str">
        <f>E358&amp;G358</f>
        <v>MARİDİN SPOR KULÜBÜMARİNA SPOR KULÜBÜ</v>
      </c>
      <c r="G365" s="102"/>
      <c r="H365" s="102"/>
      <c r="O365" s="28">
        <f t="shared" ref="O365:T365" si="220">O360+O361+O362</f>
        <v>36</v>
      </c>
      <c r="P365" s="28">
        <f t="shared" si="220"/>
        <v>16</v>
      </c>
      <c r="Q365" s="29">
        <f t="shared" si="220"/>
        <v>6</v>
      </c>
      <c r="R365" s="28">
        <f t="shared" si="220"/>
        <v>0</v>
      </c>
      <c r="S365" s="28">
        <f t="shared" si="220"/>
        <v>3</v>
      </c>
      <c r="T365" s="28">
        <f t="shared" si="220"/>
        <v>0</v>
      </c>
      <c r="U365" s="77" t="s">
        <v>630</v>
      </c>
    </row>
    <row r="366" spans="2:21" hidden="1" x14ac:dyDescent="0.2">
      <c r="C366" s="427" t="s">
        <v>132</v>
      </c>
      <c r="D366" s="428"/>
      <c r="E366" s="428"/>
      <c r="F366" s="428"/>
      <c r="G366" s="428"/>
      <c r="H366" s="428"/>
      <c r="I366" s="428"/>
      <c r="J366" s="428"/>
      <c r="K366" s="428"/>
      <c r="L366" s="428"/>
      <c r="M366" s="429"/>
      <c r="U366" s="77" t="s">
        <v>630</v>
      </c>
    </row>
    <row r="367" spans="2:21" ht="12" hidden="1" thickBot="1" x14ac:dyDescent="0.25">
      <c r="C367" s="430"/>
      <c r="D367" s="431"/>
      <c r="E367" s="431"/>
      <c r="F367" s="431"/>
      <c r="G367" s="431"/>
      <c r="H367" s="431"/>
      <c r="I367" s="431"/>
      <c r="J367" s="431"/>
      <c r="K367" s="431"/>
      <c r="L367" s="431"/>
      <c r="M367" s="432"/>
      <c r="U367" s="77" t="s">
        <v>630</v>
      </c>
    </row>
    <row r="368" spans="2:21" ht="12" hidden="1" thickBot="1" x14ac:dyDescent="0.25">
      <c r="C368" s="444" t="s">
        <v>79</v>
      </c>
      <c r="D368" s="437"/>
      <c r="E368" s="445" t="s">
        <v>133</v>
      </c>
      <c r="F368" s="446"/>
      <c r="G368" s="80" t="s">
        <v>134</v>
      </c>
      <c r="H368" s="447" t="s">
        <v>135</v>
      </c>
      <c r="I368" s="448"/>
      <c r="J368" s="448"/>
      <c r="K368" s="448"/>
      <c r="L368" s="448"/>
      <c r="M368" s="449"/>
      <c r="R368" s="81"/>
      <c r="S368" s="82"/>
      <c r="T368" s="83"/>
      <c r="U368" s="77" t="s">
        <v>630</v>
      </c>
    </row>
    <row r="369" spans="2:21" ht="12" hidden="1" thickBot="1" x14ac:dyDescent="0.25">
      <c r="C369" s="433">
        <v>45089</v>
      </c>
      <c r="D369" s="434"/>
      <c r="E369" s="435" t="s">
        <v>68</v>
      </c>
      <c r="F369" s="409"/>
      <c r="G369" s="84"/>
      <c r="H369" s="435"/>
      <c r="I369" s="408"/>
      <c r="J369" s="408"/>
      <c r="K369" s="408"/>
      <c r="L369" s="408"/>
      <c r="M369" s="409"/>
      <c r="U369" s="77" t="s">
        <v>630</v>
      </c>
    </row>
    <row r="370" spans="2:21" ht="12" hidden="1" thickBot="1" x14ac:dyDescent="0.25">
      <c r="C370" s="435"/>
      <c r="D370" s="408"/>
      <c r="E370" s="408"/>
      <c r="F370" s="408"/>
      <c r="G370" s="408"/>
      <c r="H370" s="408"/>
      <c r="I370" s="408"/>
      <c r="J370" s="408"/>
      <c r="K370" s="408"/>
      <c r="L370" s="408"/>
      <c r="M370" s="409"/>
      <c r="U370" s="77" t="s">
        <v>630</v>
      </c>
    </row>
    <row r="371" spans="2:21" ht="12" hidden="1" thickBot="1" x14ac:dyDescent="0.25">
      <c r="C371" s="85" t="s">
        <v>87</v>
      </c>
      <c r="D371" s="86"/>
      <c r="E371" s="85" t="s">
        <v>136</v>
      </c>
      <c r="F371" s="86" t="s">
        <v>137</v>
      </c>
      <c r="G371" s="85" t="s">
        <v>136</v>
      </c>
      <c r="H371" s="436" t="s">
        <v>108</v>
      </c>
      <c r="I371" s="436"/>
      <c r="J371" s="436"/>
      <c r="K371" s="436"/>
      <c r="L371" s="436"/>
      <c r="M371" s="437"/>
      <c r="U371" s="77" t="s">
        <v>630</v>
      </c>
    </row>
    <row r="372" spans="2:21" ht="12" hidden="1" thickBot="1" x14ac:dyDescent="0.25">
      <c r="C372" s="87"/>
      <c r="D372" s="88"/>
      <c r="E372" s="277" t="s">
        <v>190</v>
      </c>
      <c r="F372" s="88"/>
      <c r="G372" s="277" t="s">
        <v>183</v>
      </c>
      <c r="H372" s="438">
        <f t="shared" ref="H372" si="221">S379</f>
        <v>0</v>
      </c>
      <c r="I372" s="439"/>
      <c r="J372" s="440"/>
      <c r="K372" s="441">
        <f t="shared" ref="K372" si="222">T379</f>
        <v>3</v>
      </c>
      <c r="L372" s="442"/>
      <c r="M372" s="443"/>
      <c r="U372" s="77" t="str">
        <f>IF(H372+K372=3,"BİTTİ","DEVAM")</f>
        <v>BİTTİ</v>
      </c>
    </row>
    <row r="373" spans="2:21" ht="12" hidden="1" thickBot="1" x14ac:dyDescent="0.25">
      <c r="C373" s="91" t="s">
        <v>80</v>
      </c>
      <c r="D373" s="92" t="s">
        <v>138</v>
      </c>
      <c r="E373" s="91" t="s">
        <v>139</v>
      </c>
      <c r="F373" s="92"/>
      <c r="G373" s="91" t="s">
        <v>139</v>
      </c>
      <c r="H373" s="408" t="s">
        <v>140</v>
      </c>
      <c r="I373" s="409"/>
      <c r="J373" s="408" t="s">
        <v>141</v>
      </c>
      <c r="K373" s="409"/>
      <c r="L373" s="410" t="s">
        <v>142</v>
      </c>
      <c r="M373" s="411"/>
      <c r="O373" s="412" t="s">
        <v>143</v>
      </c>
      <c r="P373" s="413"/>
      <c r="Q373" s="412" t="s">
        <v>144</v>
      </c>
      <c r="R373" s="413"/>
      <c r="S373" s="412" t="s">
        <v>138</v>
      </c>
      <c r="T373" s="413"/>
      <c r="U373" s="77" t="s">
        <v>630</v>
      </c>
    </row>
    <row r="374" spans="2:21" ht="12" hidden="1" thickBot="1" x14ac:dyDescent="0.25">
      <c r="C374" s="266">
        <v>0.4375</v>
      </c>
      <c r="D374" s="94" t="s">
        <v>145</v>
      </c>
      <c r="E374" s="84" t="s">
        <v>376</v>
      </c>
      <c r="F374" s="94"/>
      <c r="G374" s="84" t="s">
        <v>368</v>
      </c>
      <c r="H374" s="95">
        <v>0</v>
      </c>
      <c r="I374" s="94">
        <v>6</v>
      </c>
      <c r="J374" s="95">
        <v>1</v>
      </c>
      <c r="K374" s="94">
        <v>6</v>
      </c>
      <c r="L374" s="95"/>
      <c r="M374" s="94"/>
      <c r="O374" s="96">
        <f t="shared" ref="O374:O376" si="223">H374+J374+L374</f>
        <v>1</v>
      </c>
      <c r="P374" s="96">
        <f t="shared" ref="P374:P376" si="224">I374+K374+M374</f>
        <v>12</v>
      </c>
      <c r="Q374" s="96">
        <f t="shared" ref="Q374:Q376" si="225">IF(H374&gt;I374,1,0)+IF(J374&gt;K374,1,0)+IF(L374&gt;M374,1,0)</f>
        <v>0</v>
      </c>
      <c r="R374" s="97">
        <f t="shared" ref="R374:R376" si="226">IF(H374&lt;I374,1,0)+IF(J374&lt;K374,1,0)+IF(L374&lt;M374,1,0)</f>
        <v>2</v>
      </c>
      <c r="S374" s="97">
        <f t="shared" ref="S374:S376" si="227">IF(Q374&gt;R374,1,0)</f>
        <v>0</v>
      </c>
      <c r="T374" s="97">
        <f t="shared" ref="T374:T376" si="228">IF(Q374&lt;R374,1,0)</f>
        <v>1</v>
      </c>
      <c r="U374" s="77" t="s">
        <v>630</v>
      </c>
    </row>
    <row r="375" spans="2:21" ht="12" hidden="1" thickBot="1" x14ac:dyDescent="0.25">
      <c r="C375" s="84"/>
      <c r="D375" s="94" t="s">
        <v>146</v>
      </c>
      <c r="E375" s="84" t="s">
        <v>377</v>
      </c>
      <c r="F375" s="94"/>
      <c r="G375" s="84" t="s">
        <v>369</v>
      </c>
      <c r="H375" s="95">
        <v>4</v>
      </c>
      <c r="I375" s="94">
        <v>6</v>
      </c>
      <c r="J375" s="95">
        <v>6</v>
      </c>
      <c r="K375" s="94">
        <v>2</v>
      </c>
      <c r="L375" s="95">
        <v>3</v>
      </c>
      <c r="M375" s="94">
        <v>10</v>
      </c>
      <c r="O375" s="29">
        <f t="shared" si="223"/>
        <v>13</v>
      </c>
      <c r="P375" s="29">
        <f t="shared" si="224"/>
        <v>18</v>
      </c>
      <c r="Q375" s="29">
        <f t="shared" si="225"/>
        <v>1</v>
      </c>
      <c r="R375" s="28">
        <f t="shared" si="226"/>
        <v>2</v>
      </c>
      <c r="S375" s="28">
        <f t="shared" si="227"/>
        <v>0</v>
      </c>
      <c r="T375" s="28">
        <f t="shared" si="228"/>
        <v>1</v>
      </c>
      <c r="U375" s="77" t="s">
        <v>630</v>
      </c>
    </row>
    <row r="376" spans="2:21" ht="12" hidden="1" customHeight="1" thickBot="1" x14ac:dyDescent="0.25">
      <c r="C376" s="414"/>
      <c r="D376" s="416" t="s">
        <v>147</v>
      </c>
      <c r="E376" s="84" t="s">
        <v>377</v>
      </c>
      <c r="F376" s="98"/>
      <c r="G376" s="84" t="s">
        <v>370</v>
      </c>
      <c r="H376" s="418">
        <v>3</v>
      </c>
      <c r="I376" s="421">
        <v>6</v>
      </c>
      <c r="J376" s="418">
        <v>2</v>
      </c>
      <c r="K376" s="421">
        <v>6</v>
      </c>
      <c r="L376" s="418"/>
      <c r="M376" s="421"/>
      <c r="O376" s="424">
        <f t="shared" si="223"/>
        <v>5</v>
      </c>
      <c r="P376" s="424">
        <f t="shared" si="224"/>
        <v>12</v>
      </c>
      <c r="Q376" s="424">
        <f t="shared" si="225"/>
        <v>0</v>
      </c>
      <c r="R376" s="424">
        <f t="shared" si="226"/>
        <v>2</v>
      </c>
      <c r="S376" s="424">
        <f t="shared" si="227"/>
        <v>0</v>
      </c>
      <c r="T376" s="424">
        <f t="shared" si="228"/>
        <v>1</v>
      </c>
      <c r="U376" s="77" t="s">
        <v>630</v>
      </c>
    </row>
    <row r="377" spans="2:21" ht="12" hidden="1" thickBot="1" x14ac:dyDescent="0.25">
      <c r="C377" s="414"/>
      <c r="D377" s="416"/>
      <c r="E377" s="99" t="s">
        <v>137</v>
      </c>
      <c r="F377" s="100"/>
      <c r="G377" s="99" t="s">
        <v>137</v>
      </c>
      <c r="H377" s="419"/>
      <c r="I377" s="422"/>
      <c r="J377" s="419"/>
      <c r="K377" s="422"/>
      <c r="L377" s="419"/>
      <c r="M377" s="422"/>
      <c r="O377" s="425"/>
      <c r="P377" s="425"/>
      <c r="Q377" s="425"/>
      <c r="R377" s="425"/>
      <c r="S377" s="425"/>
      <c r="T377" s="425"/>
      <c r="U377" s="77" t="s">
        <v>630</v>
      </c>
    </row>
    <row r="378" spans="2:21" ht="12" hidden="1" thickBot="1" x14ac:dyDescent="0.25">
      <c r="C378" s="415"/>
      <c r="D378" s="417"/>
      <c r="E378" s="84" t="s">
        <v>376</v>
      </c>
      <c r="F378" s="101"/>
      <c r="G378" s="84" t="s">
        <v>371</v>
      </c>
      <c r="H378" s="420"/>
      <c r="I378" s="423"/>
      <c r="J378" s="420"/>
      <c r="K378" s="423"/>
      <c r="L378" s="420"/>
      <c r="M378" s="423"/>
      <c r="O378" s="426"/>
      <c r="P378" s="426"/>
      <c r="Q378" s="426"/>
      <c r="R378" s="426"/>
      <c r="S378" s="426"/>
      <c r="T378" s="426"/>
      <c r="U378" s="77" t="s">
        <v>630</v>
      </c>
    </row>
    <row r="379" spans="2:21" ht="12" hidden="1" thickBot="1" x14ac:dyDescent="0.25">
      <c r="B379" s="295" t="str">
        <f>E372&amp;G372</f>
        <v>DOĞUKENT İHTİSAS KULÜBÜMALATYA GENÇLİK HİZMETLERİ SPOR KULÜBÜ</v>
      </c>
      <c r="G379" s="102"/>
      <c r="H379" s="102"/>
      <c r="O379" s="28">
        <f t="shared" ref="O379:T379" si="229">O374+O375+O376</f>
        <v>19</v>
      </c>
      <c r="P379" s="28">
        <f t="shared" si="229"/>
        <v>42</v>
      </c>
      <c r="Q379" s="29">
        <f t="shared" si="229"/>
        <v>1</v>
      </c>
      <c r="R379" s="28">
        <f t="shared" si="229"/>
        <v>6</v>
      </c>
      <c r="S379" s="28">
        <f t="shared" si="229"/>
        <v>0</v>
      </c>
      <c r="T379" s="28">
        <f t="shared" si="229"/>
        <v>3</v>
      </c>
      <c r="U379" s="77" t="s">
        <v>630</v>
      </c>
    </row>
    <row r="380" spans="2:21" hidden="1" x14ac:dyDescent="0.2">
      <c r="C380" s="427" t="s">
        <v>132</v>
      </c>
      <c r="D380" s="428"/>
      <c r="E380" s="428"/>
      <c r="F380" s="428"/>
      <c r="G380" s="428"/>
      <c r="H380" s="428"/>
      <c r="I380" s="428"/>
      <c r="J380" s="428"/>
      <c r="K380" s="428"/>
      <c r="L380" s="428"/>
      <c r="M380" s="429"/>
      <c r="U380" s="77" t="s">
        <v>630</v>
      </c>
    </row>
    <row r="381" spans="2:21" ht="12" hidden="1" thickBot="1" x14ac:dyDescent="0.25">
      <c r="C381" s="430"/>
      <c r="D381" s="431"/>
      <c r="E381" s="431"/>
      <c r="F381" s="431"/>
      <c r="G381" s="431"/>
      <c r="H381" s="431"/>
      <c r="I381" s="431"/>
      <c r="J381" s="431"/>
      <c r="K381" s="431"/>
      <c r="L381" s="431"/>
      <c r="M381" s="432"/>
      <c r="U381" s="77" t="s">
        <v>630</v>
      </c>
    </row>
    <row r="382" spans="2:21" ht="12" hidden="1" thickBot="1" x14ac:dyDescent="0.25">
      <c r="C382" s="444" t="s">
        <v>79</v>
      </c>
      <c r="D382" s="437"/>
      <c r="E382" s="445" t="s">
        <v>133</v>
      </c>
      <c r="F382" s="446"/>
      <c r="G382" s="80" t="s">
        <v>134</v>
      </c>
      <c r="H382" s="447" t="s">
        <v>135</v>
      </c>
      <c r="I382" s="448"/>
      <c r="J382" s="448"/>
      <c r="K382" s="448"/>
      <c r="L382" s="448"/>
      <c r="M382" s="449"/>
      <c r="R382" s="81"/>
      <c r="S382" s="82"/>
      <c r="T382" s="83"/>
      <c r="U382" s="77" t="s">
        <v>630</v>
      </c>
    </row>
    <row r="383" spans="2:21" ht="12" hidden="1" thickBot="1" x14ac:dyDescent="0.25">
      <c r="C383" s="433">
        <v>45089</v>
      </c>
      <c r="D383" s="434"/>
      <c r="E383" s="435" t="s">
        <v>72</v>
      </c>
      <c r="F383" s="409"/>
      <c r="G383" s="84"/>
      <c r="H383" s="435"/>
      <c r="I383" s="408"/>
      <c r="J383" s="408"/>
      <c r="K383" s="408"/>
      <c r="L383" s="408"/>
      <c r="M383" s="409"/>
      <c r="U383" s="77" t="s">
        <v>630</v>
      </c>
    </row>
    <row r="384" spans="2:21" ht="12" hidden="1" thickBot="1" x14ac:dyDescent="0.25">
      <c r="C384" s="435"/>
      <c r="D384" s="408"/>
      <c r="E384" s="408"/>
      <c r="F384" s="408"/>
      <c r="G384" s="408"/>
      <c r="H384" s="408"/>
      <c r="I384" s="408"/>
      <c r="J384" s="408"/>
      <c r="K384" s="408"/>
      <c r="L384" s="408"/>
      <c r="M384" s="409"/>
      <c r="U384" s="77" t="s">
        <v>630</v>
      </c>
    </row>
    <row r="385" spans="2:21" ht="12" hidden="1" thickBot="1" x14ac:dyDescent="0.25">
      <c r="C385" s="85" t="s">
        <v>87</v>
      </c>
      <c r="D385" s="86"/>
      <c r="E385" s="85" t="s">
        <v>136</v>
      </c>
      <c r="F385" s="86" t="s">
        <v>137</v>
      </c>
      <c r="G385" s="85" t="s">
        <v>136</v>
      </c>
      <c r="H385" s="436" t="s">
        <v>108</v>
      </c>
      <c r="I385" s="436"/>
      <c r="J385" s="436"/>
      <c r="K385" s="436"/>
      <c r="L385" s="436"/>
      <c r="M385" s="437"/>
      <c r="U385" s="77" t="s">
        <v>630</v>
      </c>
    </row>
    <row r="386" spans="2:21" ht="12" hidden="1" thickBot="1" x14ac:dyDescent="0.25">
      <c r="C386" s="87"/>
      <c r="D386" s="88"/>
      <c r="E386" s="277" t="s">
        <v>184</v>
      </c>
      <c r="F386" s="88"/>
      <c r="G386" s="277" t="s">
        <v>35</v>
      </c>
      <c r="H386" s="438">
        <f t="shared" ref="H386" si="230">S393</f>
        <v>3</v>
      </c>
      <c r="I386" s="439"/>
      <c r="J386" s="440"/>
      <c r="K386" s="441">
        <f t="shared" ref="K386" si="231">T393</f>
        <v>0</v>
      </c>
      <c r="L386" s="442"/>
      <c r="M386" s="443"/>
      <c r="U386" s="77" t="str">
        <f>IF(H386+K386=3,"BİTTİ","DEVAM")</f>
        <v>BİTTİ</v>
      </c>
    </row>
    <row r="387" spans="2:21" ht="12" hidden="1" thickBot="1" x14ac:dyDescent="0.25">
      <c r="C387" s="91" t="s">
        <v>80</v>
      </c>
      <c r="D387" s="92" t="s">
        <v>138</v>
      </c>
      <c r="E387" s="91" t="s">
        <v>139</v>
      </c>
      <c r="F387" s="92"/>
      <c r="G387" s="91" t="s">
        <v>139</v>
      </c>
      <c r="H387" s="408" t="s">
        <v>140</v>
      </c>
      <c r="I387" s="409"/>
      <c r="J387" s="408" t="s">
        <v>141</v>
      </c>
      <c r="K387" s="409"/>
      <c r="L387" s="410" t="s">
        <v>142</v>
      </c>
      <c r="M387" s="411"/>
      <c r="O387" s="412" t="s">
        <v>143</v>
      </c>
      <c r="P387" s="413"/>
      <c r="Q387" s="412" t="s">
        <v>144</v>
      </c>
      <c r="R387" s="413"/>
      <c r="S387" s="412" t="s">
        <v>138</v>
      </c>
      <c r="T387" s="413"/>
      <c r="U387" s="77" t="s">
        <v>630</v>
      </c>
    </row>
    <row r="388" spans="2:21" ht="12" hidden="1" thickBot="1" x14ac:dyDescent="0.25">
      <c r="C388" s="266">
        <v>0.4375</v>
      </c>
      <c r="D388" s="94" t="s">
        <v>145</v>
      </c>
      <c r="E388" s="84" t="s">
        <v>409</v>
      </c>
      <c r="F388" s="94"/>
      <c r="G388" s="84" t="s">
        <v>412</v>
      </c>
      <c r="H388" s="95">
        <v>6</v>
      </c>
      <c r="I388" s="94">
        <v>4</v>
      </c>
      <c r="J388" s="95">
        <v>6</v>
      </c>
      <c r="K388" s="94">
        <v>4</v>
      </c>
      <c r="L388" s="95"/>
      <c r="M388" s="94"/>
      <c r="O388" s="96">
        <f t="shared" ref="O388:O390" si="232">H388+J388+L388</f>
        <v>12</v>
      </c>
      <c r="P388" s="96">
        <f t="shared" ref="P388:P390" si="233">I388+K388+M388</f>
        <v>8</v>
      </c>
      <c r="Q388" s="96">
        <f t="shared" ref="Q388:Q390" si="234">IF(H388&gt;I388,1,0)+IF(J388&gt;K388,1,0)+IF(L388&gt;M388,1,0)</f>
        <v>2</v>
      </c>
      <c r="R388" s="97">
        <f t="shared" ref="R388:R390" si="235">IF(H388&lt;I388,1,0)+IF(J388&lt;K388,1,0)+IF(L388&lt;M388,1,0)</f>
        <v>0</v>
      </c>
      <c r="S388" s="97">
        <f t="shared" ref="S388:S390" si="236">IF(Q388&gt;R388,1,0)</f>
        <v>1</v>
      </c>
      <c r="T388" s="97">
        <f t="shared" ref="T388:T390" si="237">IF(Q388&lt;R388,1,0)</f>
        <v>0</v>
      </c>
      <c r="U388" s="77" t="s">
        <v>630</v>
      </c>
    </row>
    <row r="389" spans="2:21" ht="12" hidden="1" thickBot="1" x14ac:dyDescent="0.25">
      <c r="C389" s="84"/>
      <c r="D389" s="94" t="s">
        <v>146</v>
      </c>
      <c r="E389" s="84" t="s">
        <v>410</v>
      </c>
      <c r="F389" s="94"/>
      <c r="G389" s="84" t="s">
        <v>413</v>
      </c>
      <c r="H389" s="95">
        <v>6</v>
      </c>
      <c r="I389" s="94">
        <v>1</v>
      </c>
      <c r="J389" s="95">
        <v>6</v>
      </c>
      <c r="K389" s="94">
        <v>0</v>
      </c>
      <c r="L389" s="95"/>
      <c r="M389" s="94"/>
      <c r="O389" s="29">
        <f t="shared" si="232"/>
        <v>12</v>
      </c>
      <c r="P389" s="29">
        <f t="shared" si="233"/>
        <v>1</v>
      </c>
      <c r="Q389" s="29">
        <f t="shared" si="234"/>
        <v>2</v>
      </c>
      <c r="R389" s="28">
        <f t="shared" si="235"/>
        <v>0</v>
      </c>
      <c r="S389" s="28">
        <f t="shared" si="236"/>
        <v>1</v>
      </c>
      <c r="T389" s="28">
        <f t="shared" si="237"/>
        <v>0</v>
      </c>
      <c r="U389" s="77" t="s">
        <v>630</v>
      </c>
    </row>
    <row r="390" spans="2:21" ht="12" hidden="1" customHeight="1" thickBot="1" x14ac:dyDescent="0.25">
      <c r="C390" s="414"/>
      <c r="D390" s="416" t="s">
        <v>147</v>
      </c>
      <c r="E390" s="84" t="s">
        <v>410</v>
      </c>
      <c r="F390" s="98"/>
      <c r="G390" s="84" t="s">
        <v>412</v>
      </c>
      <c r="H390" s="418">
        <v>6</v>
      </c>
      <c r="I390" s="421">
        <v>2</v>
      </c>
      <c r="J390" s="418">
        <v>6</v>
      </c>
      <c r="K390" s="421">
        <v>3</v>
      </c>
      <c r="L390" s="418"/>
      <c r="M390" s="421"/>
      <c r="O390" s="424">
        <f t="shared" si="232"/>
        <v>12</v>
      </c>
      <c r="P390" s="424">
        <f t="shared" si="233"/>
        <v>5</v>
      </c>
      <c r="Q390" s="424">
        <f t="shared" si="234"/>
        <v>2</v>
      </c>
      <c r="R390" s="424">
        <f t="shared" si="235"/>
        <v>0</v>
      </c>
      <c r="S390" s="424">
        <f t="shared" si="236"/>
        <v>1</v>
      </c>
      <c r="T390" s="424">
        <f t="shared" si="237"/>
        <v>0</v>
      </c>
      <c r="U390" s="77" t="s">
        <v>630</v>
      </c>
    </row>
    <row r="391" spans="2:21" ht="12" hidden="1" thickBot="1" x14ac:dyDescent="0.25">
      <c r="C391" s="414"/>
      <c r="D391" s="416"/>
      <c r="E391" s="99" t="s">
        <v>137</v>
      </c>
      <c r="F391" s="100"/>
      <c r="G391" s="99" t="s">
        <v>137</v>
      </c>
      <c r="H391" s="419"/>
      <c r="I391" s="422"/>
      <c r="J391" s="419"/>
      <c r="K391" s="422"/>
      <c r="L391" s="419"/>
      <c r="M391" s="422"/>
      <c r="O391" s="425"/>
      <c r="P391" s="425"/>
      <c r="Q391" s="425"/>
      <c r="R391" s="425"/>
      <c r="S391" s="425"/>
      <c r="T391" s="425"/>
      <c r="U391" s="77" t="s">
        <v>630</v>
      </c>
    </row>
    <row r="392" spans="2:21" ht="12" hidden="1" thickBot="1" x14ac:dyDescent="0.25">
      <c r="C392" s="415"/>
      <c r="D392" s="417"/>
      <c r="E392" s="84" t="s">
        <v>411</v>
      </c>
      <c r="F392" s="101"/>
      <c r="G392" s="84" t="s">
        <v>414</v>
      </c>
      <c r="H392" s="420"/>
      <c r="I392" s="423"/>
      <c r="J392" s="420"/>
      <c r="K392" s="423"/>
      <c r="L392" s="420"/>
      <c r="M392" s="423"/>
      <c r="O392" s="426"/>
      <c r="P392" s="426"/>
      <c r="Q392" s="426"/>
      <c r="R392" s="426"/>
      <c r="S392" s="426"/>
      <c r="T392" s="426"/>
      <c r="U392" s="77" t="s">
        <v>630</v>
      </c>
    </row>
    <row r="393" spans="2:21" ht="12" hidden="1" thickBot="1" x14ac:dyDescent="0.25">
      <c r="B393" s="295" t="str">
        <f>E386&amp;G386</f>
        <v>ŞIRNAK YURDUM GENÇLİK VE SPOR KULÜBÜŞIRNAK TENİS SPOR KULÜBÜ</v>
      </c>
      <c r="G393" s="102"/>
      <c r="H393" s="102"/>
      <c r="O393" s="28">
        <f t="shared" ref="O393:T393" si="238">O388+O389+O390</f>
        <v>36</v>
      </c>
      <c r="P393" s="28">
        <f t="shared" si="238"/>
        <v>14</v>
      </c>
      <c r="Q393" s="29">
        <f t="shared" si="238"/>
        <v>6</v>
      </c>
      <c r="R393" s="28">
        <f t="shared" si="238"/>
        <v>0</v>
      </c>
      <c r="S393" s="28">
        <f t="shared" si="238"/>
        <v>3</v>
      </c>
      <c r="T393" s="28">
        <f t="shared" si="238"/>
        <v>0</v>
      </c>
      <c r="U393" s="77" t="s">
        <v>630</v>
      </c>
    </row>
    <row r="394" spans="2:21" hidden="1" x14ac:dyDescent="0.2">
      <c r="C394" s="427" t="s">
        <v>132</v>
      </c>
      <c r="D394" s="428"/>
      <c r="E394" s="428"/>
      <c r="F394" s="428"/>
      <c r="G394" s="428"/>
      <c r="H394" s="428"/>
      <c r="I394" s="428"/>
      <c r="J394" s="428"/>
      <c r="K394" s="428"/>
      <c r="L394" s="428"/>
      <c r="M394" s="429"/>
      <c r="U394" s="77" t="s">
        <v>630</v>
      </c>
    </row>
    <row r="395" spans="2:21" ht="12" hidden="1" thickBot="1" x14ac:dyDescent="0.25">
      <c r="C395" s="430"/>
      <c r="D395" s="431"/>
      <c r="E395" s="431"/>
      <c r="F395" s="431"/>
      <c r="G395" s="431"/>
      <c r="H395" s="431"/>
      <c r="I395" s="431"/>
      <c r="J395" s="431"/>
      <c r="K395" s="431"/>
      <c r="L395" s="431"/>
      <c r="M395" s="432"/>
      <c r="U395" s="77" t="s">
        <v>630</v>
      </c>
    </row>
    <row r="396" spans="2:21" ht="12" hidden="1" thickBot="1" x14ac:dyDescent="0.25">
      <c r="C396" s="444" t="s">
        <v>79</v>
      </c>
      <c r="D396" s="437"/>
      <c r="E396" s="445" t="s">
        <v>133</v>
      </c>
      <c r="F396" s="446"/>
      <c r="G396" s="80" t="s">
        <v>134</v>
      </c>
      <c r="H396" s="447" t="s">
        <v>135</v>
      </c>
      <c r="I396" s="448"/>
      <c r="J396" s="448"/>
      <c r="K396" s="448"/>
      <c r="L396" s="448"/>
      <c r="M396" s="449"/>
      <c r="R396" s="81"/>
      <c r="S396" s="82"/>
      <c r="T396" s="83"/>
      <c r="U396" s="83" t="s">
        <v>630</v>
      </c>
    </row>
    <row r="397" spans="2:21" ht="12" hidden="1" thickBot="1" x14ac:dyDescent="0.25">
      <c r="C397" s="433">
        <v>45089</v>
      </c>
      <c r="D397" s="434"/>
      <c r="E397" s="435" t="s">
        <v>185</v>
      </c>
      <c r="F397" s="409"/>
      <c r="G397" s="84"/>
      <c r="H397" s="435"/>
      <c r="I397" s="408"/>
      <c r="J397" s="408"/>
      <c r="K397" s="408"/>
      <c r="L397" s="408"/>
      <c r="M397" s="409"/>
      <c r="U397" s="77" t="s">
        <v>630</v>
      </c>
    </row>
    <row r="398" spans="2:21" ht="12" hidden="1" thickBot="1" x14ac:dyDescent="0.25">
      <c r="C398" s="435"/>
      <c r="D398" s="408"/>
      <c r="E398" s="408"/>
      <c r="F398" s="408"/>
      <c r="G398" s="408"/>
      <c r="H398" s="408"/>
      <c r="I398" s="408"/>
      <c r="J398" s="408"/>
      <c r="K398" s="408"/>
      <c r="L398" s="408"/>
      <c r="M398" s="409"/>
      <c r="U398" s="77" t="s">
        <v>630</v>
      </c>
    </row>
    <row r="399" spans="2:21" ht="12" hidden="1" thickBot="1" x14ac:dyDescent="0.25">
      <c r="C399" s="85" t="s">
        <v>87</v>
      </c>
      <c r="D399" s="86"/>
      <c r="E399" s="85" t="s">
        <v>136</v>
      </c>
      <c r="F399" s="86" t="s">
        <v>137</v>
      </c>
      <c r="G399" s="85" t="s">
        <v>136</v>
      </c>
      <c r="H399" s="436" t="s">
        <v>108</v>
      </c>
      <c r="I399" s="436"/>
      <c r="J399" s="436"/>
      <c r="K399" s="436"/>
      <c r="L399" s="436"/>
      <c r="M399" s="437"/>
      <c r="U399" s="77" t="s">
        <v>630</v>
      </c>
    </row>
    <row r="400" spans="2:21" ht="12" hidden="1" thickBot="1" x14ac:dyDescent="0.25">
      <c r="C400" s="87"/>
      <c r="D400" s="88"/>
      <c r="E400" s="277" t="s">
        <v>187</v>
      </c>
      <c r="F400" s="88"/>
      <c r="G400" s="277" t="s">
        <v>186</v>
      </c>
      <c r="H400" s="438">
        <f t="shared" ref="H400" si="239">S407</f>
        <v>2</v>
      </c>
      <c r="I400" s="439"/>
      <c r="J400" s="440"/>
      <c r="K400" s="441">
        <f t="shared" ref="K400" si="240">T407</f>
        <v>1</v>
      </c>
      <c r="L400" s="442"/>
      <c r="M400" s="443"/>
      <c r="U400" s="77" t="str">
        <f>IF(H400+K400=3,"BİTTİ","DEVAM")</f>
        <v>BİTTİ</v>
      </c>
    </row>
    <row r="401" spans="2:21" ht="12" hidden="1" thickBot="1" x14ac:dyDescent="0.25">
      <c r="C401" s="91" t="s">
        <v>80</v>
      </c>
      <c r="D401" s="92" t="s">
        <v>138</v>
      </c>
      <c r="E401" s="91" t="s">
        <v>139</v>
      </c>
      <c r="F401" s="92"/>
      <c r="G401" s="91" t="s">
        <v>139</v>
      </c>
      <c r="H401" s="408" t="s">
        <v>140</v>
      </c>
      <c r="I401" s="409"/>
      <c r="J401" s="408" t="s">
        <v>141</v>
      </c>
      <c r="K401" s="409"/>
      <c r="L401" s="410" t="s">
        <v>142</v>
      </c>
      <c r="M401" s="411"/>
      <c r="O401" s="412" t="s">
        <v>143</v>
      </c>
      <c r="P401" s="413"/>
      <c r="Q401" s="412" t="s">
        <v>144</v>
      </c>
      <c r="R401" s="413"/>
      <c r="S401" s="412" t="s">
        <v>138</v>
      </c>
      <c r="T401" s="413"/>
      <c r="U401" s="77" t="s">
        <v>630</v>
      </c>
    </row>
    <row r="402" spans="2:21" ht="12" hidden="1" thickBot="1" x14ac:dyDescent="0.25">
      <c r="C402" s="266">
        <v>0.4375</v>
      </c>
      <c r="D402" s="94" t="s">
        <v>145</v>
      </c>
      <c r="E402" s="84" t="s">
        <v>341</v>
      </c>
      <c r="F402" s="94"/>
      <c r="G402" s="84" t="s">
        <v>343</v>
      </c>
      <c r="H402" s="95">
        <v>6</v>
      </c>
      <c r="I402" s="94">
        <v>4</v>
      </c>
      <c r="J402" s="95">
        <v>6</v>
      </c>
      <c r="K402" s="94">
        <v>4</v>
      </c>
      <c r="L402" s="95"/>
      <c r="M402" s="94"/>
      <c r="O402" s="96">
        <f t="shared" ref="O402:O404" si="241">H402+J402+L402</f>
        <v>12</v>
      </c>
      <c r="P402" s="96">
        <f t="shared" ref="P402:P404" si="242">I402+K402+M402</f>
        <v>8</v>
      </c>
      <c r="Q402" s="96">
        <f t="shared" ref="Q402:Q404" si="243">IF(H402&gt;I402,1,0)+IF(J402&gt;K402,1,0)+IF(L402&gt;M402,1,0)</f>
        <v>2</v>
      </c>
      <c r="R402" s="97">
        <f t="shared" ref="R402:R404" si="244">IF(H402&lt;I402,1,0)+IF(J402&lt;K402,1,0)+IF(L402&lt;M402,1,0)</f>
        <v>0</v>
      </c>
      <c r="S402" s="97">
        <f t="shared" ref="S402:S404" si="245">IF(Q402&gt;R402,1,0)</f>
        <v>1</v>
      </c>
      <c r="T402" s="97">
        <f t="shared" ref="T402:T404" si="246">IF(Q402&lt;R402,1,0)</f>
        <v>0</v>
      </c>
      <c r="U402" s="77" t="s">
        <v>630</v>
      </c>
    </row>
    <row r="403" spans="2:21" ht="12" hidden="1" thickBot="1" x14ac:dyDescent="0.25">
      <c r="C403" s="84"/>
      <c r="D403" s="94" t="s">
        <v>146</v>
      </c>
      <c r="E403" s="84" t="s">
        <v>342</v>
      </c>
      <c r="F403" s="94"/>
      <c r="G403" s="84" t="s">
        <v>344</v>
      </c>
      <c r="H403" s="95">
        <v>6</v>
      </c>
      <c r="I403" s="94">
        <v>4</v>
      </c>
      <c r="J403" s="95">
        <v>6</v>
      </c>
      <c r="K403" s="94">
        <v>4</v>
      </c>
      <c r="L403" s="95"/>
      <c r="M403" s="94"/>
      <c r="O403" s="29">
        <f t="shared" si="241"/>
        <v>12</v>
      </c>
      <c r="P403" s="29">
        <f t="shared" si="242"/>
        <v>8</v>
      </c>
      <c r="Q403" s="29">
        <f t="shared" si="243"/>
        <v>2</v>
      </c>
      <c r="R403" s="28">
        <f t="shared" si="244"/>
        <v>0</v>
      </c>
      <c r="S403" s="28">
        <f t="shared" si="245"/>
        <v>1</v>
      </c>
      <c r="T403" s="28">
        <f t="shared" si="246"/>
        <v>0</v>
      </c>
      <c r="U403" s="77" t="s">
        <v>630</v>
      </c>
    </row>
    <row r="404" spans="2:21" ht="12" hidden="1" customHeight="1" thickBot="1" x14ac:dyDescent="0.25">
      <c r="C404" s="414"/>
      <c r="D404" s="416" t="s">
        <v>147</v>
      </c>
      <c r="E404" s="84" t="s">
        <v>341</v>
      </c>
      <c r="F404" s="98"/>
      <c r="G404" s="84" t="s">
        <v>343</v>
      </c>
      <c r="H404" s="418">
        <v>4</v>
      </c>
      <c r="I404" s="421">
        <v>6</v>
      </c>
      <c r="J404" s="418">
        <v>3</v>
      </c>
      <c r="K404" s="421">
        <v>6</v>
      </c>
      <c r="L404" s="418"/>
      <c r="M404" s="421"/>
      <c r="O404" s="424">
        <f t="shared" si="241"/>
        <v>7</v>
      </c>
      <c r="P404" s="424">
        <f t="shared" si="242"/>
        <v>12</v>
      </c>
      <c r="Q404" s="424">
        <f t="shared" si="243"/>
        <v>0</v>
      </c>
      <c r="R404" s="424">
        <f t="shared" si="244"/>
        <v>2</v>
      </c>
      <c r="S404" s="424">
        <f t="shared" si="245"/>
        <v>0</v>
      </c>
      <c r="T404" s="424">
        <f t="shared" si="246"/>
        <v>1</v>
      </c>
      <c r="U404" s="77" t="s">
        <v>630</v>
      </c>
    </row>
    <row r="405" spans="2:21" ht="12" hidden="1" thickBot="1" x14ac:dyDescent="0.25">
      <c r="C405" s="414"/>
      <c r="D405" s="416"/>
      <c r="E405" s="99" t="s">
        <v>137</v>
      </c>
      <c r="F405" s="100"/>
      <c r="G405" s="99" t="s">
        <v>137</v>
      </c>
      <c r="H405" s="419"/>
      <c r="I405" s="422"/>
      <c r="J405" s="419"/>
      <c r="K405" s="422"/>
      <c r="L405" s="419"/>
      <c r="M405" s="422"/>
      <c r="O405" s="425"/>
      <c r="P405" s="425"/>
      <c r="Q405" s="425"/>
      <c r="R405" s="425"/>
      <c r="S405" s="425"/>
      <c r="T405" s="425"/>
      <c r="U405" s="77" t="s">
        <v>630</v>
      </c>
    </row>
    <row r="406" spans="2:21" ht="12" hidden="1" thickBot="1" x14ac:dyDescent="0.25">
      <c r="C406" s="415"/>
      <c r="D406" s="417"/>
      <c r="E406" s="84" t="s">
        <v>342</v>
      </c>
      <c r="F406" s="101"/>
      <c r="G406" s="84" t="s">
        <v>345</v>
      </c>
      <c r="H406" s="420"/>
      <c r="I406" s="423"/>
      <c r="J406" s="420"/>
      <c r="K406" s="423"/>
      <c r="L406" s="420"/>
      <c r="M406" s="423"/>
      <c r="O406" s="426"/>
      <c r="P406" s="426"/>
      <c r="Q406" s="426"/>
      <c r="R406" s="426"/>
      <c r="S406" s="426"/>
      <c r="T406" s="426"/>
      <c r="U406" s="77" t="s">
        <v>630</v>
      </c>
    </row>
    <row r="407" spans="2:21" ht="12" hidden="1" thickBot="1" x14ac:dyDescent="0.25">
      <c r="B407" s="295" t="str">
        <f>E400&amp;G400</f>
        <v>VAN ATİK SPOR KULÜBÜYENİVAN TENİS KULÜBÜ</v>
      </c>
      <c r="G407" s="102"/>
      <c r="H407" s="102"/>
      <c r="O407" s="28">
        <f t="shared" ref="O407:T407" si="247">O402+O403+O404</f>
        <v>31</v>
      </c>
      <c r="P407" s="28">
        <f t="shared" si="247"/>
        <v>28</v>
      </c>
      <c r="Q407" s="29">
        <f t="shared" si="247"/>
        <v>4</v>
      </c>
      <c r="R407" s="28">
        <f t="shared" si="247"/>
        <v>2</v>
      </c>
      <c r="S407" s="28">
        <f t="shared" si="247"/>
        <v>2</v>
      </c>
      <c r="T407" s="28">
        <f t="shared" si="247"/>
        <v>1</v>
      </c>
      <c r="U407" s="77" t="s">
        <v>630</v>
      </c>
    </row>
    <row r="408" spans="2:21" hidden="1" x14ac:dyDescent="0.2">
      <c r="C408" s="427" t="s">
        <v>132</v>
      </c>
      <c r="D408" s="428"/>
      <c r="E408" s="428"/>
      <c r="F408" s="428"/>
      <c r="G408" s="428"/>
      <c r="H408" s="428"/>
      <c r="I408" s="428"/>
      <c r="J408" s="428"/>
      <c r="K408" s="428"/>
      <c r="L408" s="428"/>
      <c r="M408" s="429"/>
      <c r="U408" s="77" t="s">
        <v>630</v>
      </c>
    </row>
    <row r="409" spans="2:21" ht="12" hidden="1" thickBot="1" x14ac:dyDescent="0.25">
      <c r="C409" s="430"/>
      <c r="D409" s="431"/>
      <c r="E409" s="431"/>
      <c r="F409" s="431"/>
      <c r="G409" s="431"/>
      <c r="H409" s="431"/>
      <c r="I409" s="431"/>
      <c r="J409" s="431"/>
      <c r="K409" s="431"/>
      <c r="L409" s="431"/>
      <c r="M409" s="432"/>
      <c r="U409" s="77" t="s">
        <v>630</v>
      </c>
    </row>
    <row r="410" spans="2:21" ht="12" hidden="1" thickBot="1" x14ac:dyDescent="0.25">
      <c r="C410" s="444" t="s">
        <v>79</v>
      </c>
      <c r="D410" s="437"/>
      <c r="E410" s="445" t="s">
        <v>133</v>
      </c>
      <c r="F410" s="446"/>
      <c r="G410" s="80" t="s">
        <v>134</v>
      </c>
      <c r="H410" s="447" t="s">
        <v>135</v>
      </c>
      <c r="I410" s="448"/>
      <c r="J410" s="448"/>
      <c r="K410" s="448"/>
      <c r="L410" s="448"/>
      <c r="M410" s="449"/>
      <c r="U410" s="77" t="s">
        <v>630</v>
      </c>
    </row>
    <row r="411" spans="2:21" ht="12" hidden="1" thickBot="1" x14ac:dyDescent="0.25">
      <c r="C411" s="433">
        <v>45089</v>
      </c>
      <c r="D411" s="434"/>
      <c r="E411" s="435" t="s">
        <v>54</v>
      </c>
      <c r="F411" s="409"/>
      <c r="G411" s="84"/>
      <c r="H411" s="435"/>
      <c r="I411" s="408"/>
      <c r="J411" s="408"/>
      <c r="K411" s="408"/>
      <c r="L411" s="408"/>
      <c r="M411" s="409"/>
      <c r="U411" s="77" t="s">
        <v>630</v>
      </c>
    </row>
    <row r="412" spans="2:21" ht="12" hidden="1" thickBot="1" x14ac:dyDescent="0.25">
      <c r="C412" s="435"/>
      <c r="D412" s="408"/>
      <c r="E412" s="408"/>
      <c r="F412" s="408"/>
      <c r="G412" s="408"/>
      <c r="H412" s="408"/>
      <c r="I412" s="408"/>
      <c r="J412" s="408"/>
      <c r="K412" s="408"/>
      <c r="L412" s="408"/>
      <c r="M412" s="409"/>
      <c r="U412" s="77" t="s">
        <v>630</v>
      </c>
    </row>
    <row r="413" spans="2:21" ht="12" hidden="1" thickBot="1" x14ac:dyDescent="0.25">
      <c r="C413" s="85" t="s">
        <v>87</v>
      </c>
      <c r="D413" s="86"/>
      <c r="E413" s="85" t="s">
        <v>136</v>
      </c>
      <c r="F413" s="86" t="s">
        <v>137</v>
      </c>
      <c r="G413" s="85" t="s">
        <v>136</v>
      </c>
      <c r="H413" s="436" t="s">
        <v>108</v>
      </c>
      <c r="I413" s="436"/>
      <c r="J413" s="436"/>
      <c r="K413" s="436"/>
      <c r="L413" s="436"/>
      <c r="M413" s="437"/>
      <c r="U413" s="77" t="s">
        <v>630</v>
      </c>
    </row>
    <row r="414" spans="2:21" ht="12" hidden="1" thickBot="1" x14ac:dyDescent="0.25">
      <c r="C414" s="87"/>
      <c r="D414" s="88"/>
      <c r="E414" s="275" t="s">
        <v>36</v>
      </c>
      <c r="F414" s="88"/>
      <c r="G414" s="275" t="s">
        <v>90</v>
      </c>
      <c r="H414" s="438">
        <f t="shared" ref="H414" si="248">S421</f>
        <v>0</v>
      </c>
      <c r="I414" s="439"/>
      <c r="J414" s="440"/>
      <c r="K414" s="441">
        <f t="shared" ref="K414" si="249">T421</f>
        <v>3</v>
      </c>
      <c r="L414" s="442"/>
      <c r="M414" s="443"/>
      <c r="U414" s="77" t="str">
        <f>IF(H414+K414=3,"BİTTİ","DEVAM")</f>
        <v>BİTTİ</v>
      </c>
    </row>
    <row r="415" spans="2:21" ht="12" hidden="1" thickBot="1" x14ac:dyDescent="0.25">
      <c r="C415" s="91" t="s">
        <v>80</v>
      </c>
      <c r="D415" s="92" t="s">
        <v>138</v>
      </c>
      <c r="E415" s="91" t="s">
        <v>139</v>
      </c>
      <c r="F415" s="92"/>
      <c r="G415" s="91" t="s">
        <v>139</v>
      </c>
      <c r="H415" s="408" t="s">
        <v>140</v>
      </c>
      <c r="I415" s="409"/>
      <c r="J415" s="408" t="s">
        <v>141</v>
      </c>
      <c r="K415" s="409"/>
      <c r="L415" s="410" t="s">
        <v>142</v>
      </c>
      <c r="M415" s="411"/>
      <c r="O415" s="412" t="s">
        <v>143</v>
      </c>
      <c r="P415" s="413"/>
      <c r="Q415" s="412" t="s">
        <v>144</v>
      </c>
      <c r="R415" s="413"/>
      <c r="S415" s="412" t="s">
        <v>138</v>
      </c>
      <c r="T415" s="413"/>
      <c r="U415" s="77" t="s">
        <v>630</v>
      </c>
    </row>
    <row r="416" spans="2:21" ht="12" hidden="1" thickBot="1" x14ac:dyDescent="0.25">
      <c r="C416" s="266">
        <v>0.4375</v>
      </c>
      <c r="D416" s="94" t="s">
        <v>145</v>
      </c>
      <c r="E416" s="84"/>
      <c r="F416" s="94"/>
      <c r="G416" s="84" t="s">
        <v>593</v>
      </c>
      <c r="H416" s="95">
        <v>0</v>
      </c>
      <c r="I416" s="94">
        <v>6</v>
      </c>
      <c r="J416" s="95">
        <v>0</v>
      </c>
      <c r="K416" s="94">
        <v>6</v>
      </c>
      <c r="L416" s="95"/>
      <c r="M416" s="94"/>
      <c r="O416" s="96">
        <f t="shared" ref="O416:O418" si="250">H416+J416+L416</f>
        <v>0</v>
      </c>
      <c r="P416" s="96">
        <f t="shared" ref="P416:P418" si="251">I416+K416+M416</f>
        <v>12</v>
      </c>
      <c r="Q416" s="96">
        <f t="shared" ref="Q416:Q418" si="252">IF(H416&gt;I416,1,0)+IF(J416&gt;K416,1,0)+IF(L416&gt;M416,1,0)</f>
        <v>0</v>
      </c>
      <c r="R416" s="97">
        <f t="shared" ref="R416:R418" si="253">IF(H416&lt;I416,1,0)+IF(J416&lt;K416,1,0)+IF(L416&lt;M416,1,0)</f>
        <v>2</v>
      </c>
      <c r="S416" s="97">
        <f t="shared" ref="S416:S418" si="254">IF(Q416&gt;R416,1,0)</f>
        <v>0</v>
      </c>
      <c r="T416" s="97">
        <f t="shared" ref="T416:T418" si="255">IF(Q416&lt;R416,1,0)</f>
        <v>1</v>
      </c>
      <c r="U416" s="77" t="s">
        <v>630</v>
      </c>
    </row>
    <row r="417" spans="2:21" ht="12" hidden="1" thickBot="1" x14ac:dyDescent="0.25">
      <c r="C417" s="84"/>
      <c r="D417" s="94" t="s">
        <v>146</v>
      </c>
      <c r="E417" s="84"/>
      <c r="F417" s="94"/>
      <c r="G417" s="84" t="s">
        <v>594</v>
      </c>
      <c r="H417" s="95">
        <v>0</v>
      </c>
      <c r="I417" s="94">
        <v>6</v>
      </c>
      <c r="J417" s="95">
        <v>0</v>
      </c>
      <c r="K417" s="94">
        <v>6</v>
      </c>
      <c r="L417" s="95"/>
      <c r="M417" s="94"/>
      <c r="O417" s="29">
        <f t="shared" si="250"/>
        <v>0</v>
      </c>
      <c r="P417" s="29">
        <f t="shared" si="251"/>
        <v>12</v>
      </c>
      <c r="Q417" s="29">
        <f t="shared" si="252"/>
        <v>0</v>
      </c>
      <c r="R417" s="28">
        <f t="shared" si="253"/>
        <v>2</v>
      </c>
      <c r="S417" s="28">
        <f t="shared" si="254"/>
        <v>0</v>
      </c>
      <c r="T417" s="28">
        <f t="shared" si="255"/>
        <v>1</v>
      </c>
      <c r="U417" s="77" t="s">
        <v>630</v>
      </c>
    </row>
    <row r="418" spans="2:21" ht="12" hidden="1" customHeight="1" thickBot="1" x14ac:dyDescent="0.25">
      <c r="C418" s="414"/>
      <c r="D418" s="416" t="s">
        <v>147</v>
      </c>
      <c r="E418" s="84"/>
      <c r="F418" s="98"/>
      <c r="G418" s="84" t="s">
        <v>593</v>
      </c>
      <c r="H418" s="418">
        <v>0</v>
      </c>
      <c r="I418" s="421">
        <v>6</v>
      </c>
      <c r="J418" s="418">
        <v>0</v>
      </c>
      <c r="K418" s="421">
        <v>6</v>
      </c>
      <c r="L418" s="418"/>
      <c r="M418" s="421"/>
      <c r="O418" s="424">
        <f t="shared" si="250"/>
        <v>0</v>
      </c>
      <c r="P418" s="424">
        <f t="shared" si="251"/>
        <v>12</v>
      </c>
      <c r="Q418" s="424">
        <f t="shared" si="252"/>
        <v>0</v>
      </c>
      <c r="R418" s="424">
        <f t="shared" si="253"/>
        <v>2</v>
      </c>
      <c r="S418" s="424">
        <f t="shared" si="254"/>
        <v>0</v>
      </c>
      <c r="T418" s="424">
        <f t="shared" si="255"/>
        <v>1</v>
      </c>
      <c r="U418" s="77" t="s">
        <v>630</v>
      </c>
    </row>
    <row r="419" spans="2:21" ht="12" hidden="1" thickBot="1" x14ac:dyDescent="0.25">
      <c r="C419" s="414"/>
      <c r="D419" s="416"/>
      <c r="E419" s="99" t="s">
        <v>137</v>
      </c>
      <c r="F419" s="100"/>
      <c r="G419" s="99" t="s">
        <v>137</v>
      </c>
      <c r="H419" s="419"/>
      <c r="I419" s="422"/>
      <c r="J419" s="419"/>
      <c r="K419" s="422"/>
      <c r="L419" s="419"/>
      <c r="M419" s="422"/>
      <c r="O419" s="425"/>
      <c r="P419" s="425"/>
      <c r="Q419" s="425"/>
      <c r="R419" s="425"/>
      <c r="S419" s="425"/>
      <c r="T419" s="425"/>
      <c r="U419" s="77" t="s">
        <v>630</v>
      </c>
    </row>
    <row r="420" spans="2:21" ht="12" hidden="1" thickBot="1" x14ac:dyDescent="0.25">
      <c r="C420" s="415"/>
      <c r="D420" s="417"/>
      <c r="E420" s="84"/>
      <c r="F420" s="101"/>
      <c r="G420" s="84" t="s">
        <v>595</v>
      </c>
      <c r="H420" s="420"/>
      <c r="I420" s="423"/>
      <c r="J420" s="420"/>
      <c r="K420" s="423"/>
      <c r="L420" s="420"/>
      <c r="M420" s="423"/>
      <c r="O420" s="426"/>
      <c r="P420" s="426"/>
      <c r="Q420" s="426"/>
      <c r="R420" s="426"/>
      <c r="S420" s="426"/>
      <c r="T420" s="426"/>
      <c r="U420" s="77" t="s">
        <v>630</v>
      </c>
    </row>
    <row r="421" spans="2:21" ht="12" hidden="1" thickBot="1" x14ac:dyDescent="0.25">
      <c r="B421" s="295" t="str">
        <f>E414&amp;G414</f>
        <v>TOPSPİN TENİS GENÇLİK VE SPOR KULÜBÜANKARA TENİS AKADEMİSİ</v>
      </c>
      <c r="G421" s="102"/>
      <c r="H421" s="102"/>
      <c r="O421" s="28">
        <f t="shared" ref="O421:T421" si="256">O416+O417+O418</f>
        <v>0</v>
      </c>
      <c r="P421" s="28">
        <f t="shared" si="256"/>
        <v>36</v>
      </c>
      <c r="Q421" s="29">
        <f t="shared" si="256"/>
        <v>0</v>
      </c>
      <c r="R421" s="28">
        <f t="shared" si="256"/>
        <v>6</v>
      </c>
      <c r="S421" s="28">
        <f t="shared" si="256"/>
        <v>0</v>
      </c>
      <c r="T421" s="28">
        <f t="shared" si="256"/>
        <v>3</v>
      </c>
      <c r="U421" s="77" t="s">
        <v>630</v>
      </c>
    </row>
    <row r="422" spans="2:21" hidden="1" x14ac:dyDescent="0.2">
      <c r="C422" s="427" t="s">
        <v>132</v>
      </c>
      <c r="D422" s="428"/>
      <c r="E422" s="428"/>
      <c r="F422" s="428"/>
      <c r="G422" s="428"/>
      <c r="H422" s="428"/>
      <c r="I422" s="428"/>
      <c r="J422" s="428"/>
      <c r="K422" s="428"/>
      <c r="L422" s="428"/>
      <c r="M422" s="429"/>
      <c r="U422" s="77" t="s">
        <v>630</v>
      </c>
    </row>
    <row r="423" spans="2:21" ht="12" hidden="1" thickBot="1" x14ac:dyDescent="0.25">
      <c r="C423" s="430"/>
      <c r="D423" s="431"/>
      <c r="E423" s="431"/>
      <c r="F423" s="431"/>
      <c r="G423" s="431"/>
      <c r="H423" s="431"/>
      <c r="I423" s="431"/>
      <c r="J423" s="431"/>
      <c r="K423" s="431"/>
      <c r="L423" s="431"/>
      <c r="M423" s="432"/>
      <c r="U423" s="77" t="s">
        <v>630</v>
      </c>
    </row>
    <row r="424" spans="2:21" ht="12" hidden="1" thickBot="1" x14ac:dyDescent="0.25">
      <c r="C424" s="444" t="s">
        <v>79</v>
      </c>
      <c r="D424" s="437"/>
      <c r="E424" s="445" t="s">
        <v>133</v>
      </c>
      <c r="F424" s="446"/>
      <c r="G424" s="80" t="s">
        <v>134</v>
      </c>
      <c r="H424" s="447" t="s">
        <v>135</v>
      </c>
      <c r="I424" s="448"/>
      <c r="J424" s="448"/>
      <c r="K424" s="448"/>
      <c r="L424" s="448"/>
      <c r="M424" s="449"/>
      <c r="R424" s="81"/>
      <c r="S424" s="82"/>
      <c r="T424" s="83"/>
      <c r="U424" s="77" t="s">
        <v>630</v>
      </c>
    </row>
    <row r="425" spans="2:21" ht="12" hidden="1" thickBot="1" x14ac:dyDescent="0.25">
      <c r="C425" s="433">
        <v>45089</v>
      </c>
      <c r="D425" s="434"/>
      <c r="E425" s="435" t="s">
        <v>54</v>
      </c>
      <c r="F425" s="409"/>
      <c r="G425" s="84"/>
      <c r="H425" s="435"/>
      <c r="I425" s="408"/>
      <c r="J425" s="408"/>
      <c r="K425" s="408"/>
      <c r="L425" s="408"/>
      <c r="M425" s="409"/>
      <c r="U425" s="77" t="s">
        <v>630</v>
      </c>
    </row>
    <row r="426" spans="2:21" ht="12" hidden="1" thickBot="1" x14ac:dyDescent="0.25">
      <c r="C426" s="435"/>
      <c r="D426" s="408"/>
      <c r="E426" s="408"/>
      <c r="F426" s="408"/>
      <c r="G426" s="408"/>
      <c r="H426" s="408"/>
      <c r="I426" s="408"/>
      <c r="J426" s="408"/>
      <c r="K426" s="408"/>
      <c r="L426" s="408"/>
      <c r="M426" s="409"/>
      <c r="U426" s="77" t="s">
        <v>630</v>
      </c>
    </row>
    <row r="427" spans="2:21" ht="12" hidden="1" thickBot="1" x14ac:dyDescent="0.25">
      <c r="C427" s="85" t="s">
        <v>87</v>
      </c>
      <c r="D427" s="86"/>
      <c r="E427" s="85" t="s">
        <v>136</v>
      </c>
      <c r="F427" s="86" t="s">
        <v>137</v>
      </c>
      <c r="G427" s="85" t="s">
        <v>136</v>
      </c>
      <c r="H427" s="436" t="s">
        <v>108</v>
      </c>
      <c r="I427" s="436"/>
      <c r="J427" s="436"/>
      <c r="K427" s="436"/>
      <c r="L427" s="436"/>
      <c r="M427" s="437"/>
      <c r="U427" s="77" t="s">
        <v>630</v>
      </c>
    </row>
    <row r="428" spans="2:21" ht="12" hidden="1" thickBot="1" x14ac:dyDescent="0.25">
      <c r="C428" s="87"/>
      <c r="D428" s="88"/>
      <c r="E428" s="275" t="s">
        <v>11</v>
      </c>
      <c r="F428" s="88"/>
      <c r="G428" s="275" t="s">
        <v>41</v>
      </c>
      <c r="H428" s="438">
        <f t="shared" ref="H428" si="257">S435</f>
        <v>3</v>
      </c>
      <c r="I428" s="439"/>
      <c r="J428" s="440"/>
      <c r="K428" s="441">
        <f t="shared" ref="K428" si="258">T435</f>
        <v>0</v>
      </c>
      <c r="L428" s="442"/>
      <c r="M428" s="443"/>
      <c r="U428" s="77" t="str">
        <f>IF(H428+K428=3,"BİTTİ","DEVAM")</f>
        <v>BİTTİ</v>
      </c>
    </row>
    <row r="429" spans="2:21" ht="12" hidden="1" thickBot="1" x14ac:dyDescent="0.25">
      <c r="C429" s="91" t="s">
        <v>80</v>
      </c>
      <c r="D429" s="92" t="s">
        <v>138</v>
      </c>
      <c r="E429" s="91" t="s">
        <v>139</v>
      </c>
      <c r="F429" s="92"/>
      <c r="G429" s="91" t="s">
        <v>139</v>
      </c>
      <c r="H429" s="408" t="s">
        <v>140</v>
      </c>
      <c r="I429" s="409"/>
      <c r="J429" s="408" t="s">
        <v>141</v>
      </c>
      <c r="K429" s="409"/>
      <c r="L429" s="410" t="s">
        <v>142</v>
      </c>
      <c r="M429" s="411"/>
      <c r="O429" s="412" t="s">
        <v>143</v>
      </c>
      <c r="P429" s="413"/>
      <c r="Q429" s="412" t="s">
        <v>144</v>
      </c>
      <c r="R429" s="413"/>
      <c r="S429" s="412" t="s">
        <v>138</v>
      </c>
      <c r="T429" s="413"/>
      <c r="U429" s="77" t="s">
        <v>630</v>
      </c>
    </row>
    <row r="430" spans="2:21" ht="12" hidden="1" thickBot="1" x14ac:dyDescent="0.25">
      <c r="C430" s="266">
        <v>0.4375</v>
      </c>
      <c r="D430" s="94" t="s">
        <v>145</v>
      </c>
      <c r="E430" s="84" t="s">
        <v>607</v>
      </c>
      <c r="F430" s="94"/>
      <c r="G430" s="84" t="s">
        <v>608</v>
      </c>
      <c r="H430" s="95">
        <v>6</v>
      </c>
      <c r="I430" s="94">
        <v>1</v>
      </c>
      <c r="J430" s="95">
        <v>6</v>
      </c>
      <c r="K430" s="94">
        <v>1</v>
      </c>
      <c r="L430" s="95"/>
      <c r="M430" s="94"/>
      <c r="O430" s="96">
        <f t="shared" ref="O430:O432" si="259">H430+J430+L430</f>
        <v>12</v>
      </c>
      <c r="P430" s="96">
        <f t="shared" ref="P430:P432" si="260">I430+K430+M430</f>
        <v>2</v>
      </c>
      <c r="Q430" s="96">
        <f t="shared" ref="Q430:Q432" si="261">IF(H430&gt;I430,1,0)+IF(J430&gt;K430,1,0)+IF(L430&gt;M430,1,0)</f>
        <v>2</v>
      </c>
      <c r="R430" s="97">
        <f t="shared" ref="R430:R432" si="262">IF(H430&lt;I430,1,0)+IF(J430&lt;K430,1,0)+IF(L430&lt;M430,1,0)</f>
        <v>0</v>
      </c>
      <c r="S430" s="97">
        <f t="shared" ref="S430:S432" si="263">IF(Q430&gt;R430,1,0)</f>
        <v>1</v>
      </c>
      <c r="T430" s="97">
        <f t="shared" ref="T430:T432" si="264">IF(Q430&lt;R430,1,0)</f>
        <v>0</v>
      </c>
      <c r="U430" s="77" t="s">
        <v>630</v>
      </c>
    </row>
    <row r="431" spans="2:21" ht="12" hidden="1" thickBot="1" x14ac:dyDescent="0.25">
      <c r="C431" s="84"/>
      <c r="D431" s="94" t="s">
        <v>146</v>
      </c>
      <c r="E431" s="84" t="s">
        <v>609</v>
      </c>
      <c r="F431" s="94"/>
      <c r="G431" s="84" t="s">
        <v>610</v>
      </c>
      <c r="H431" s="95">
        <v>6</v>
      </c>
      <c r="I431" s="94">
        <v>2</v>
      </c>
      <c r="J431" s="95">
        <v>6</v>
      </c>
      <c r="K431" s="94">
        <v>1</v>
      </c>
      <c r="L431" s="95"/>
      <c r="M431" s="94"/>
      <c r="O431" s="29">
        <f t="shared" si="259"/>
        <v>12</v>
      </c>
      <c r="P431" s="29">
        <f t="shared" si="260"/>
        <v>3</v>
      </c>
      <c r="Q431" s="29">
        <f t="shared" si="261"/>
        <v>2</v>
      </c>
      <c r="R431" s="28">
        <f t="shared" si="262"/>
        <v>0</v>
      </c>
      <c r="S431" s="28">
        <f t="shared" si="263"/>
        <v>1</v>
      </c>
      <c r="T431" s="28">
        <f t="shared" si="264"/>
        <v>0</v>
      </c>
      <c r="U431" s="77" t="s">
        <v>630</v>
      </c>
    </row>
    <row r="432" spans="2:21" ht="12" hidden="1" customHeight="1" thickBot="1" x14ac:dyDescent="0.25">
      <c r="C432" s="414"/>
      <c r="D432" s="416" t="s">
        <v>147</v>
      </c>
      <c r="E432" s="84" t="s">
        <v>609</v>
      </c>
      <c r="F432" s="98"/>
      <c r="G432" s="84" t="s">
        <v>608</v>
      </c>
      <c r="H432" s="418">
        <v>6</v>
      </c>
      <c r="I432" s="421">
        <v>2</v>
      </c>
      <c r="J432" s="418">
        <v>6</v>
      </c>
      <c r="K432" s="421">
        <v>3</v>
      </c>
      <c r="L432" s="418"/>
      <c r="M432" s="421"/>
      <c r="O432" s="424">
        <f t="shared" si="259"/>
        <v>12</v>
      </c>
      <c r="P432" s="424">
        <f t="shared" si="260"/>
        <v>5</v>
      </c>
      <c r="Q432" s="424">
        <f t="shared" si="261"/>
        <v>2</v>
      </c>
      <c r="R432" s="424">
        <f t="shared" si="262"/>
        <v>0</v>
      </c>
      <c r="S432" s="424">
        <f t="shared" si="263"/>
        <v>1</v>
      </c>
      <c r="T432" s="424">
        <f t="shared" si="264"/>
        <v>0</v>
      </c>
      <c r="U432" s="77" t="s">
        <v>630</v>
      </c>
    </row>
    <row r="433" spans="2:21" ht="12" hidden="1" thickBot="1" x14ac:dyDescent="0.25">
      <c r="C433" s="414"/>
      <c r="D433" s="416"/>
      <c r="E433" s="99" t="s">
        <v>137</v>
      </c>
      <c r="F433" s="100"/>
      <c r="G433" s="99" t="s">
        <v>137</v>
      </c>
      <c r="H433" s="419"/>
      <c r="I433" s="422"/>
      <c r="J433" s="419"/>
      <c r="K433" s="422"/>
      <c r="L433" s="419"/>
      <c r="M433" s="422"/>
      <c r="O433" s="425"/>
      <c r="P433" s="425"/>
      <c r="Q433" s="425"/>
      <c r="R433" s="425"/>
      <c r="S433" s="425"/>
      <c r="T433" s="425"/>
      <c r="U433" s="77" t="s">
        <v>630</v>
      </c>
    </row>
    <row r="434" spans="2:21" ht="12" hidden="1" thickBot="1" x14ac:dyDescent="0.25">
      <c r="C434" s="415"/>
      <c r="D434" s="417"/>
      <c r="E434" s="84" t="s">
        <v>611</v>
      </c>
      <c r="F434" s="101"/>
      <c r="G434" s="84" t="s">
        <v>610</v>
      </c>
      <c r="H434" s="420"/>
      <c r="I434" s="423"/>
      <c r="J434" s="420"/>
      <c r="K434" s="423"/>
      <c r="L434" s="420"/>
      <c r="M434" s="423"/>
      <c r="O434" s="426"/>
      <c r="P434" s="426"/>
      <c r="Q434" s="426"/>
      <c r="R434" s="426"/>
      <c r="S434" s="426"/>
      <c r="T434" s="426"/>
      <c r="U434" s="77" t="s">
        <v>630</v>
      </c>
    </row>
    <row r="435" spans="2:21" ht="12" hidden="1" thickBot="1" x14ac:dyDescent="0.25">
      <c r="B435" s="295" t="str">
        <f>E428&amp;G428</f>
        <v>ANKARA TENİS KULÜBÜİNCEK TENİS PLUS SPOR KULÜBÜ</v>
      </c>
      <c r="G435" s="102"/>
      <c r="H435" s="102"/>
      <c r="O435" s="28">
        <f t="shared" ref="O435:T435" si="265">O430+O431+O432</f>
        <v>36</v>
      </c>
      <c r="P435" s="28">
        <f t="shared" si="265"/>
        <v>10</v>
      </c>
      <c r="Q435" s="29">
        <f t="shared" si="265"/>
        <v>6</v>
      </c>
      <c r="R435" s="28">
        <f t="shared" si="265"/>
        <v>0</v>
      </c>
      <c r="S435" s="28">
        <f t="shared" si="265"/>
        <v>3</v>
      </c>
      <c r="T435" s="28">
        <f t="shared" si="265"/>
        <v>0</v>
      </c>
      <c r="U435" s="77" t="s">
        <v>630</v>
      </c>
    </row>
    <row r="436" spans="2:21" hidden="1" x14ac:dyDescent="0.2">
      <c r="C436" s="427" t="s">
        <v>132</v>
      </c>
      <c r="D436" s="428"/>
      <c r="E436" s="428"/>
      <c r="F436" s="428"/>
      <c r="G436" s="428"/>
      <c r="H436" s="428"/>
      <c r="I436" s="428"/>
      <c r="J436" s="428"/>
      <c r="K436" s="428"/>
      <c r="L436" s="428"/>
      <c r="M436" s="429"/>
      <c r="U436" s="77" t="s">
        <v>630</v>
      </c>
    </row>
    <row r="437" spans="2:21" ht="12" hidden="1" thickBot="1" x14ac:dyDescent="0.25">
      <c r="C437" s="430"/>
      <c r="D437" s="431"/>
      <c r="E437" s="431"/>
      <c r="F437" s="431"/>
      <c r="G437" s="431"/>
      <c r="H437" s="431"/>
      <c r="I437" s="431"/>
      <c r="J437" s="431"/>
      <c r="K437" s="431"/>
      <c r="L437" s="431"/>
      <c r="M437" s="432"/>
      <c r="U437" s="77" t="s">
        <v>630</v>
      </c>
    </row>
    <row r="438" spans="2:21" ht="12" hidden="1" thickBot="1" x14ac:dyDescent="0.25">
      <c r="C438" s="444" t="s">
        <v>79</v>
      </c>
      <c r="D438" s="437"/>
      <c r="E438" s="445" t="s">
        <v>133</v>
      </c>
      <c r="F438" s="446"/>
      <c r="G438" s="80" t="s">
        <v>134</v>
      </c>
      <c r="H438" s="447" t="s">
        <v>135</v>
      </c>
      <c r="I438" s="448"/>
      <c r="J438" s="448"/>
      <c r="K438" s="448"/>
      <c r="L438" s="448"/>
      <c r="M438" s="449"/>
      <c r="R438" s="81"/>
      <c r="S438" s="82"/>
      <c r="T438" s="83"/>
      <c r="U438" s="83" t="s">
        <v>630</v>
      </c>
    </row>
    <row r="439" spans="2:21" ht="12" hidden="1" thickBot="1" x14ac:dyDescent="0.25">
      <c r="C439" s="433">
        <v>45089</v>
      </c>
      <c r="D439" s="434"/>
      <c r="E439" s="435" t="s">
        <v>58</v>
      </c>
      <c r="F439" s="409"/>
      <c r="G439" s="84"/>
      <c r="H439" s="435"/>
      <c r="I439" s="408"/>
      <c r="J439" s="408"/>
      <c r="K439" s="408"/>
      <c r="L439" s="408"/>
      <c r="M439" s="409"/>
      <c r="U439" s="77" t="s">
        <v>630</v>
      </c>
    </row>
    <row r="440" spans="2:21" ht="12" hidden="1" thickBot="1" x14ac:dyDescent="0.25">
      <c r="C440" s="435"/>
      <c r="D440" s="408"/>
      <c r="E440" s="408"/>
      <c r="F440" s="408"/>
      <c r="G440" s="408"/>
      <c r="H440" s="408"/>
      <c r="I440" s="408"/>
      <c r="J440" s="408"/>
      <c r="K440" s="408"/>
      <c r="L440" s="408"/>
      <c r="M440" s="409"/>
      <c r="U440" s="77" t="s">
        <v>630</v>
      </c>
    </row>
    <row r="441" spans="2:21" ht="12" hidden="1" thickBot="1" x14ac:dyDescent="0.25">
      <c r="C441" s="85" t="s">
        <v>87</v>
      </c>
      <c r="D441" s="86"/>
      <c r="E441" s="85" t="s">
        <v>136</v>
      </c>
      <c r="F441" s="86" t="s">
        <v>137</v>
      </c>
      <c r="G441" s="85" t="s">
        <v>136</v>
      </c>
      <c r="H441" s="436" t="s">
        <v>108</v>
      </c>
      <c r="I441" s="436"/>
      <c r="J441" s="436"/>
      <c r="K441" s="436"/>
      <c r="L441" s="436"/>
      <c r="M441" s="437"/>
      <c r="U441" s="77" t="s">
        <v>630</v>
      </c>
    </row>
    <row r="442" spans="2:21" ht="12" hidden="1" thickBot="1" x14ac:dyDescent="0.25">
      <c r="C442" s="87"/>
      <c r="D442" s="88"/>
      <c r="E442" s="277" t="s">
        <v>224</v>
      </c>
      <c r="F442" s="88"/>
      <c r="G442" s="277" t="s">
        <v>203</v>
      </c>
      <c r="H442" s="438">
        <f t="shared" ref="H442" si="266">S449</f>
        <v>3</v>
      </c>
      <c r="I442" s="439"/>
      <c r="J442" s="440"/>
      <c r="K442" s="441">
        <f t="shared" ref="K442" si="267">T449</f>
        <v>0</v>
      </c>
      <c r="L442" s="442"/>
      <c r="M442" s="443"/>
      <c r="U442" s="77" t="str">
        <f>IF(H442+K442=3,"BİTTİ","DEVAM")</f>
        <v>BİTTİ</v>
      </c>
    </row>
    <row r="443" spans="2:21" ht="12" hidden="1" thickBot="1" x14ac:dyDescent="0.25">
      <c r="C443" s="91" t="s">
        <v>80</v>
      </c>
      <c r="D443" s="92" t="s">
        <v>138</v>
      </c>
      <c r="E443" s="91" t="s">
        <v>139</v>
      </c>
      <c r="F443" s="92"/>
      <c r="G443" s="91" t="s">
        <v>139</v>
      </c>
      <c r="H443" s="408" t="s">
        <v>140</v>
      </c>
      <c r="I443" s="409"/>
      <c r="J443" s="408" t="s">
        <v>141</v>
      </c>
      <c r="K443" s="409"/>
      <c r="L443" s="410" t="s">
        <v>142</v>
      </c>
      <c r="M443" s="411"/>
      <c r="O443" s="412" t="s">
        <v>143</v>
      </c>
      <c r="P443" s="413"/>
      <c r="Q443" s="412" t="s">
        <v>144</v>
      </c>
      <c r="R443" s="413"/>
      <c r="S443" s="412" t="s">
        <v>138</v>
      </c>
      <c r="T443" s="413"/>
      <c r="U443" s="77" t="s">
        <v>630</v>
      </c>
    </row>
    <row r="444" spans="2:21" ht="12" hidden="1" thickBot="1" x14ac:dyDescent="0.25">
      <c r="C444" s="266">
        <v>0.4375</v>
      </c>
      <c r="D444" s="94" t="s">
        <v>145</v>
      </c>
      <c r="E444" s="84" t="s">
        <v>529</v>
      </c>
      <c r="F444" s="94"/>
      <c r="G444" s="84" t="s">
        <v>532</v>
      </c>
      <c r="H444" s="95">
        <v>6</v>
      </c>
      <c r="I444" s="94">
        <v>0</v>
      </c>
      <c r="J444" s="95">
        <v>6</v>
      </c>
      <c r="K444" s="94">
        <v>0</v>
      </c>
      <c r="L444" s="95"/>
      <c r="M444" s="94"/>
      <c r="O444" s="96">
        <f t="shared" ref="O444:O446" si="268">H444+J444+L444</f>
        <v>12</v>
      </c>
      <c r="P444" s="96">
        <f t="shared" ref="P444:P446" si="269">I444+K444+M444</f>
        <v>0</v>
      </c>
      <c r="Q444" s="96">
        <f t="shared" ref="Q444:Q446" si="270">IF(H444&gt;I444,1,0)+IF(J444&gt;K444,1,0)+IF(L444&gt;M444,1,0)</f>
        <v>2</v>
      </c>
      <c r="R444" s="97">
        <f t="shared" ref="R444:R446" si="271">IF(H444&lt;I444,1,0)+IF(J444&lt;K444,1,0)+IF(L444&lt;M444,1,0)</f>
        <v>0</v>
      </c>
      <c r="S444" s="97">
        <f t="shared" ref="S444:S446" si="272">IF(Q444&gt;R444,1,0)</f>
        <v>1</v>
      </c>
      <c r="T444" s="97">
        <f t="shared" ref="T444:T446" si="273">IF(Q444&lt;R444,1,0)</f>
        <v>0</v>
      </c>
      <c r="U444" s="77" t="s">
        <v>630</v>
      </c>
    </row>
    <row r="445" spans="2:21" ht="12" hidden="1" thickBot="1" x14ac:dyDescent="0.25">
      <c r="C445" s="84"/>
      <c r="D445" s="94" t="s">
        <v>146</v>
      </c>
      <c r="E445" s="84" t="s">
        <v>530</v>
      </c>
      <c r="F445" s="94"/>
      <c r="G445" s="84" t="s">
        <v>533</v>
      </c>
      <c r="H445" s="95">
        <v>6</v>
      </c>
      <c r="I445" s="94">
        <v>0</v>
      </c>
      <c r="J445" s="95">
        <v>6</v>
      </c>
      <c r="K445" s="94">
        <v>0</v>
      </c>
      <c r="L445" s="95"/>
      <c r="M445" s="94"/>
      <c r="O445" s="29">
        <f t="shared" si="268"/>
        <v>12</v>
      </c>
      <c r="P445" s="29">
        <f t="shared" si="269"/>
        <v>0</v>
      </c>
      <c r="Q445" s="29">
        <f t="shared" si="270"/>
        <v>2</v>
      </c>
      <c r="R445" s="28">
        <f t="shared" si="271"/>
        <v>0</v>
      </c>
      <c r="S445" s="28">
        <f t="shared" si="272"/>
        <v>1</v>
      </c>
      <c r="T445" s="28">
        <f t="shared" si="273"/>
        <v>0</v>
      </c>
      <c r="U445" s="77" t="s">
        <v>630</v>
      </c>
    </row>
    <row r="446" spans="2:21" ht="12" hidden="1" customHeight="1" thickBot="1" x14ac:dyDescent="0.25">
      <c r="C446" s="414"/>
      <c r="D446" s="416" t="s">
        <v>147</v>
      </c>
      <c r="E446" s="84" t="s">
        <v>530</v>
      </c>
      <c r="F446" s="98"/>
      <c r="G446" s="84" t="s">
        <v>532</v>
      </c>
      <c r="H446" s="418">
        <v>6</v>
      </c>
      <c r="I446" s="421">
        <v>1</v>
      </c>
      <c r="J446" s="418">
        <v>6</v>
      </c>
      <c r="K446" s="421">
        <v>0</v>
      </c>
      <c r="L446" s="418"/>
      <c r="M446" s="421"/>
      <c r="O446" s="424">
        <f t="shared" si="268"/>
        <v>12</v>
      </c>
      <c r="P446" s="424">
        <f t="shared" si="269"/>
        <v>1</v>
      </c>
      <c r="Q446" s="424">
        <f t="shared" si="270"/>
        <v>2</v>
      </c>
      <c r="R446" s="424">
        <f t="shared" si="271"/>
        <v>0</v>
      </c>
      <c r="S446" s="424">
        <f t="shared" si="272"/>
        <v>1</v>
      </c>
      <c r="T446" s="424">
        <f t="shared" si="273"/>
        <v>0</v>
      </c>
      <c r="U446" s="77" t="s">
        <v>630</v>
      </c>
    </row>
    <row r="447" spans="2:21" ht="12" hidden="1" thickBot="1" x14ac:dyDescent="0.25">
      <c r="C447" s="414"/>
      <c r="D447" s="416"/>
      <c r="E447" s="99" t="s">
        <v>137</v>
      </c>
      <c r="F447" s="100"/>
      <c r="G447" s="99" t="s">
        <v>137</v>
      </c>
      <c r="H447" s="419"/>
      <c r="I447" s="422"/>
      <c r="J447" s="419"/>
      <c r="K447" s="422"/>
      <c r="L447" s="419"/>
      <c r="M447" s="422"/>
      <c r="O447" s="425"/>
      <c r="P447" s="425"/>
      <c r="Q447" s="425"/>
      <c r="R447" s="425"/>
      <c r="S447" s="425"/>
      <c r="T447" s="425"/>
      <c r="U447" s="77" t="s">
        <v>630</v>
      </c>
    </row>
    <row r="448" spans="2:21" ht="12" hidden="1" thickBot="1" x14ac:dyDescent="0.25">
      <c r="C448" s="415"/>
      <c r="D448" s="417"/>
      <c r="E448" s="84" t="s">
        <v>531</v>
      </c>
      <c r="F448" s="101"/>
      <c r="G448" s="84" t="s">
        <v>534</v>
      </c>
      <c r="H448" s="420"/>
      <c r="I448" s="423"/>
      <c r="J448" s="420"/>
      <c r="K448" s="423"/>
      <c r="L448" s="420"/>
      <c r="M448" s="423"/>
      <c r="O448" s="426"/>
      <c r="P448" s="426"/>
      <c r="Q448" s="426"/>
      <c r="R448" s="426"/>
      <c r="S448" s="426"/>
      <c r="T448" s="426"/>
      <c r="U448" s="77" t="s">
        <v>630</v>
      </c>
    </row>
    <row r="449" spans="2:21" ht="12" hidden="1" thickBot="1" x14ac:dyDescent="0.25">
      <c r="B449" s="295" t="str">
        <f>E442&amp;G442</f>
        <v>PODYUM TENİS KULÜBÜOSMANGAZİ BELEDİYESPOR K.</v>
      </c>
      <c r="G449" s="102"/>
      <c r="H449" s="102"/>
      <c r="O449" s="28">
        <f t="shared" ref="O449:T449" si="274">O444+O445+O446</f>
        <v>36</v>
      </c>
      <c r="P449" s="28">
        <f t="shared" si="274"/>
        <v>1</v>
      </c>
      <c r="Q449" s="29">
        <f t="shared" si="274"/>
        <v>6</v>
      </c>
      <c r="R449" s="28">
        <f t="shared" si="274"/>
        <v>0</v>
      </c>
      <c r="S449" s="28">
        <f t="shared" si="274"/>
        <v>3</v>
      </c>
      <c r="T449" s="28">
        <f t="shared" si="274"/>
        <v>0</v>
      </c>
      <c r="U449" s="77" t="s">
        <v>630</v>
      </c>
    </row>
    <row r="450" spans="2:21" hidden="1" x14ac:dyDescent="0.2">
      <c r="C450" s="427" t="s">
        <v>132</v>
      </c>
      <c r="D450" s="428"/>
      <c r="E450" s="428"/>
      <c r="F450" s="428"/>
      <c r="G450" s="428"/>
      <c r="H450" s="428"/>
      <c r="I450" s="428"/>
      <c r="J450" s="428"/>
      <c r="K450" s="428"/>
      <c r="L450" s="428"/>
      <c r="M450" s="429"/>
      <c r="U450" s="77" t="s">
        <v>630</v>
      </c>
    </row>
    <row r="451" spans="2:21" ht="12" hidden="1" thickBot="1" x14ac:dyDescent="0.25">
      <c r="C451" s="430"/>
      <c r="D451" s="431"/>
      <c r="E451" s="431"/>
      <c r="F451" s="431"/>
      <c r="G451" s="431"/>
      <c r="H451" s="431"/>
      <c r="I451" s="431"/>
      <c r="J451" s="431"/>
      <c r="K451" s="431"/>
      <c r="L451" s="431"/>
      <c r="M451" s="432"/>
      <c r="U451" s="77" t="s">
        <v>630</v>
      </c>
    </row>
    <row r="452" spans="2:21" ht="12" hidden="1" thickBot="1" x14ac:dyDescent="0.25">
      <c r="C452" s="444" t="s">
        <v>79</v>
      </c>
      <c r="D452" s="437"/>
      <c r="E452" s="445" t="s">
        <v>133</v>
      </c>
      <c r="F452" s="446"/>
      <c r="G452" s="80" t="s">
        <v>134</v>
      </c>
      <c r="H452" s="447" t="s">
        <v>135</v>
      </c>
      <c r="I452" s="448"/>
      <c r="J452" s="448"/>
      <c r="K452" s="448"/>
      <c r="L452" s="448"/>
      <c r="M452" s="449"/>
      <c r="R452" s="81"/>
      <c r="S452" s="82"/>
      <c r="T452" s="83"/>
      <c r="U452" s="77" t="s">
        <v>630</v>
      </c>
    </row>
    <row r="453" spans="2:21" ht="12" hidden="1" thickBot="1" x14ac:dyDescent="0.25">
      <c r="C453" s="433">
        <v>45089</v>
      </c>
      <c r="D453" s="434"/>
      <c r="E453" s="435" t="s">
        <v>58</v>
      </c>
      <c r="F453" s="409"/>
      <c r="G453" s="84"/>
      <c r="H453" s="435"/>
      <c r="I453" s="408"/>
      <c r="J453" s="408"/>
      <c r="K453" s="408"/>
      <c r="L453" s="408"/>
      <c r="M453" s="409"/>
      <c r="U453" s="77" t="s">
        <v>630</v>
      </c>
    </row>
    <row r="454" spans="2:21" ht="12" hidden="1" thickBot="1" x14ac:dyDescent="0.25">
      <c r="C454" s="435"/>
      <c r="D454" s="408"/>
      <c r="E454" s="408"/>
      <c r="F454" s="408"/>
      <c r="G454" s="408"/>
      <c r="H454" s="408"/>
      <c r="I454" s="408"/>
      <c r="J454" s="408"/>
      <c r="K454" s="408"/>
      <c r="L454" s="408"/>
      <c r="M454" s="409"/>
      <c r="U454" s="77" t="s">
        <v>630</v>
      </c>
    </row>
    <row r="455" spans="2:21" ht="12" hidden="1" thickBot="1" x14ac:dyDescent="0.25">
      <c r="C455" s="85" t="s">
        <v>87</v>
      </c>
      <c r="D455" s="86"/>
      <c r="E455" s="85" t="s">
        <v>136</v>
      </c>
      <c r="F455" s="86" t="s">
        <v>137</v>
      </c>
      <c r="G455" s="85" t="s">
        <v>136</v>
      </c>
      <c r="H455" s="436" t="s">
        <v>108</v>
      </c>
      <c r="I455" s="436"/>
      <c r="J455" s="436"/>
      <c r="K455" s="436"/>
      <c r="L455" s="436"/>
      <c r="M455" s="437"/>
      <c r="U455" s="77" t="s">
        <v>630</v>
      </c>
    </row>
    <row r="456" spans="2:21" ht="12" hidden="1" thickBot="1" x14ac:dyDescent="0.25">
      <c r="C456" s="87"/>
      <c r="D456" s="88"/>
      <c r="E456" s="275" t="s">
        <v>202</v>
      </c>
      <c r="F456" s="88"/>
      <c r="G456" s="275" t="s">
        <v>201</v>
      </c>
      <c r="H456" s="438">
        <f t="shared" ref="H456" si="275">S463</f>
        <v>1</v>
      </c>
      <c r="I456" s="439"/>
      <c r="J456" s="440"/>
      <c r="K456" s="441">
        <f t="shared" ref="K456" si="276">T463</f>
        <v>2</v>
      </c>
      <c r="L456" s="442"/>
      <c r="M456" s="443"/>
      <c r="U456" s="77" t="str">
        <f>IF(H456+K456=3,"BİTTİ","DEVAM")</f>
        <v>BİTTİ</v>
      </c>
    </row>
    <row r="457" spans="2:21" ht="12" hidden="1" thickBot="1" x14ac:dyDescent="0.25">
      <c r="C457" s="91" t="s">
        <v>80</v>
      </c>
      <c r="D457" s="92" t="s">
        <v>138</v>
      </c>
      <c r="E457" s="91" t="s">
        <v>139</v>
      </c>
      <c r="F457" s="92"/>
      <c r="G457" s="91" t="s">
        <v>139</v>
      </c>
      <c r="H457" s="408" t="s">
        <v>140</v>
      </c>
      <c r="I457" s="409"/>
      <c r="J457" s="408" t="s">
        <v>141</v>
      </c>
      <c r="K457" s="409"/>
      <c r="L457" s="410" t="s">
        <v>142</v>
      </c>
      <c r="M457" s="411"/>
      <c r="O457" s="412" t="s">
        <v>143</v>
      </c>
      <c r="P457" s="413"/>
      <c r="Q457" s="412" t="s">
        <v>144</v>
      </c>
      <c r="R457" s="413"/>
      <c r="S457" s="412" t="s">
        <v>138</v>
      </c>
      <c r="T457" s="413"/>
      <c r="U457" s="77" t="s">
        <v>630</v>
      </c>
    </row>
    <row r="458" spans="2:21" ht="12" hidden="1" thickBot="1" x14ac:dyDescent="0.25">
      <c r="C458" s="266">
        <v>0.4375</v>
      </c>
      <c r="D458" s="94" t="s">
        <v>145</v>
      </c>
      <c r="E458" s="84" t="s">
        <v>517</v>
      </c>
      <c r="F458" s="94"/>
      <c r="G458" s="84" t="s">
        <v>520</v>
      </c>
      <c r="H458" s="95">
        <v>3</v>
      </c>
      <c r="I458" s="94">
        <v>6</v>
      </c>
      <c r="J458" s="95">
        <v>5</v>
      </c>
      <c r="K458" s="94">
        <v>7</v>
      </c>
      <c r="L458" s="95"/>
      <c r="M458" s="94"/>
      <c r="O458" s="96">
        <f t="shared" ref="O458:O460" si="277">H458+J458+L458</f>
        <v>8</v>
      </c>
      <c r="P458" s="96">
        <f t="shared" ref="P458:P460" si="278">I458+K458+M458</f>
        <v>13</v>
      </c>
      <c r="Q458" s="96">
        <f t="shared" ref="Q458:Q460" si="279">IF(H458&gt;I458,1,0)+IF(J458&gt;K458,1,0)+IF(L458&gt;M458,1,0)</f>
        <v>0</v>
      </c>
      <c r="R458" s="97">
        <f t="shared" ref="R458:R460" si="280">IF(H458&lt;I458,1,0)+IF(J458&lt;K458,1,0)+IF(L458&lt;M458,1,0)</f>
        <v>2</v>
      </c>
      <c r="S458" s="97">
        <f t="shared" ref="S458:S460" si="281">IF(Q458&gt;R458,1,0)</f>
        <v>0</v>
      </c>
      <c r="T458" s="97">
        <f t="shared" ref="T458:T460" si="282">IF(Q458&lt;R458,1,0)</f>
        <v>1</v>
      </c>
      <c r="U458" s="77" t="s">
        <v>630</v>
      </c>
    </row>
    <row r="459" spans="2:21" ht="12" hidden="1" thickBot="1" x14ac:dyDescent="0.25">
      <c r="C459" s="84"/>
      <c r="D459" s="94" t="s">
        <v>146</v>
      </c>
      <c r="E459" s="84" t="s">
        <v>518</v>
      </c>
      <c r="F459" s="94"/>
      <c r="G459" s="84" t="s">
        <v>521</v>
      </c>
      <c r="H459" s="95">
        <v>6</v>
      </c>
      <c r="I459" s="94">
        <v>4</v>
      </c>
      <c r="J459" s="95">
        <v>6</v>
      </c>
      <c r="K459" s="94">
        <v>1</v>
      </c>
      <c r="L459" s="95"/>
      <c r="M459" s="94"/>
      <c r="O459" s="29">
        <f t="shared" si="277"/>
        <v>12</v>
      </c>
      <c r="P459" s="29">
        <f t="shared" si="278"/>
        <v>5</v>
      </c>
      <c r="Q459" s="29">
        <f t="shared" si="279"/>
        <v>2</v>
      </c>
      <c r="R459" s="28">
        <f t="shared" si="280"/>
        <v>0</v>
      </c>
      <c r="S459" s="28">
        <f t="shared" si="281"/>
        <v>1</v>
      </c>
      <c r="T459" s="28">
        <f t="shared" si="282"/>
        <v>0</v>
      </c>
      <c r="U459" s="77" t="s">
        <v>630</v>
      </c>
    </row>
    <row r="460" spans="2:21" ht="12" hidden="1" customHeight="1" thickBot="1" x14ac:dyDescent="0.25">
      <c r="C460" s="414"/>
      <c r="D460" s="416" t="s">
        <v>147</v>
      </c>
      <c r="E460" s="84" t="s">
        <v>518</v>
      </c>
      <c r="F460" s="98"/>
      <c r="G460" s="84" t="s">
        <v>522</v>
      </c>
      <c r="H460" s="418">
        <v>5</v>
      </c>
      <c r="I460" s="421">
        <v>7</v>
      </c>
      <c r="J460" s="418">
        <v>1</v>
      </c>
      <c r="K460" s="421">
        <v>6</v>
      </c>
      <c r="L460" s="418"/>
      <c r="M460" s="421"/>
      <c r="O460" s="424">
        <f t="shared" si="277"/>
        <v>6</v>
      </c>
      <c r="P460" s="424">
        <f t="shared" si="278"/>
        <v>13</v>
      </c>
      <c r="Q460" s="424">
        <f t="shared" si="279"/>
        <v>0</v>
      </c>
      <c r="R460" s="424">
        <f t="shared" si="280"/>
        <v>2</v>
      </c>
      <c r="S460" s="424">
        <f t="shared" si="281"/>
        <v>0</v>
      </c>
      <c r="T460" s="424">
        <f t="shared" si="282"/>
        <v>1</v>
      </c>
      <c r="U460" s="77" t="s">
        <v>630</v>
      </c>
    </row>
    <row r="461" spans="2:21" ht="12" hidden="1" thickBot="1" x14ac:dyDescent="0.25">
      <c r="C461" s="414"/>
      <c r="D461" s="416"/>
      <c r="E461" s="99" t="s">
        <v>137</v>
      </c>
      <c r="F461" s="100"/>
      <c r="G461" s="99" t="s">
        <v>137</v>
      </c>
      <c r="H461" s="419"/>
      <c r="I461" s="422"/>
      <c r="J461" s="419"/>
      <c r="K461" s="422"/>
      <c r="L461" s="419"/>
      <c r="M461" s="422"/>
      <c r="O461" s="425"/>
      <c r="P461" s="425"/>
      <c r="Q461" s="425"/>
      <c r="R461" s="425"/>
      <c r="S461" s="425"/>
      <c r="T461" s="425"/>
      <c r="U461" s="77" t="s">
        <v>630</v>
      </c>
    </row>
    <row r="462" spans="2:21" ht="12" hidden="1" thickBot="1" x14ac:dyDescent="0.25">
      <c r="C462" s="415"/>
      <c r="D462" s="417"/>
      <c r="E462" s="84" t="s">
        <v>519</v>
      </c>
      <c r="F462" s="101"/>
      <c r="G462" s="84" t="s">
        <v>521</v>
      </c>
      <c r="H462" s="420"/>
      <c r="I462" s="423"/>
      <c r="J462" s="420"/>
      <c r="K462" s="423"/>
      <c r="L462" s="420"/>
      <c r="M462" s="423"/>
      <c r="O462" s="426"/>
      <c r="P462" s="426"/>
      <c r="Q462" s="426"/>
      <c r="R462" s="426"/>
      <c r="S462" s="426"/>
      <c r="T462" s="426"/>
      <c r="U462" s="77" t="s">
        <v>630</v>
      </c>
    </row>
    <row r="463" spans="2:21" ht="12" hidden="1" thickBot="1" x14ac:dyDescent="0.25">
      <c r="B463" s="295" t="str">
        <f>E456&amp;G456</f>
        <v>EVRENSEL TENİS SPOR KULÜBÜBURSA BÜYÜKŞEHİR B.SPOR K.</v>
      </c>
      <c r="G463" s="102"/>
      <c r="H463" s="102"/>
      <c r="O463" s="28">
        <f t="shared" ref="O463:T463" si="283">O458+O459+O460</f>
        <v>26</v>
      </c>
      <c r="P463" s="28">
        <f t="shared" si="283"/>
        <v>31</v>
      </c>
      <c r="Q463" s="29">
        <f t="shared" si="283"/>
        <v>2</v>
      </c>
      <c r="R463" s="28">
        <f t="shared" si="283"/>
        <v>4</v>
      </c>
      <c r="S463" s="28">
        <f t="shared" si="283"/>
        <v>1</v>
      </c>
      <c r="T463" s="28">
        <f t="shared" si="283"/>
        <v>2</v>
      </c>
      <c r="U463" s="77" t="s">
        <v>630</v>
      </c>
    </row>
    <row r="464" spans="2:21" hidden="1" x14ac:dyDescent="0.2">
      <c r="C464" s="427" t="s">
        <v>132</v>
      </c>
      <c r="D464" s="428"/>
      <c r="E464" s="428"/>
      <c r="F464" s="428"/>
      <c r="G464" s="428"/>
      <c r="H464" s="428"/>
      <c r="I464" s="428"/>
      <c r="J464" s="428"/>
      <c r="K464" s="428"/>
      <c r="L464" s="428"/>
      <c r="M464" s="429"/>
      <c r="U464" s="77" t="s">
        <v>630</v>
      </c>
    </row>
    <row r="465" spans="2:21" ht="12" hidden="1" thickBot="1" x14ac:dyDescent="0.25">
      <c r="C465" s="430"/>
      <c r="D465" s="431"/>
      <c r="E465" s="431"/>
      <c r="F465" s="431"/>
      <c r="G465" s="431"/>
      <c r="H465" s="431"/>
      <c r="I465" s="431"/>
      <c r="J465" s="431"/>
      <c r="K465" s="431"/>
      <c r="L465" s="431"/>
      <c r="M465" s="432"/>
      <c r="U465" s="77" t="s">
        <v>630</v>
      </c>
    </row>
    <row r="466" spans="2:21" ht="12" hidden="1" thickBot="1" x14ac:dyDescent="0.25">
      <c r="C466" s="444" t="s">
        <v>79</v>
      </c>
      <c r="D466" s="437"/>
      <c r="E466" s="445" t="s">
        <v>133</v>
      </c>
      <c r="F466" s="446"/>
      <c r="G466" s="80" t="s">
        <v>134</v>
      </c>
      <c r="H466" s="447" t="s">
        <v>135</v>
      </c>
      <c r="I466" s="448"/>
      <c r="J466" s="448"/>
      <c r="K466" s="448"/>
      <c r="L466" s="448"/>
      <c r="M466" s="449"/>
      <c r="R466" s="81"/>
      <c r="S466" s="82"/>
      <c r="T466" s="83"/>
      <c r="U466" s="77" t="s">
        <v>630</v>
      </c>
    </row>
    <row r="467" spans="2:21" ht="12" hidden="1" thickBot="1" x14ac:dyDescent="0.25">
      <c r="C467" s="433">
        <v>45089</v>
      </c>
      <c r="D467" s="434"/>
      <c r="E467" s="435" t="s">
        <v>66</v>
      </c>
      <c r="F467" s="409"/>
      <c r="G467" s="84"/>
      <c r="H467" s="435"/>
      <c r="I467" s="408"/>
      <c r="J467" s="408"/>
      <c r="K467" s="408"/>
      <c r="L467" s="408"/>
      <c r="M467" s="409"/>
      <c r="U467" s="77" t="s">
        <v>630</v>
      </c>
    </row>
    <row r="468" spans="2:21" ht="12" hidden="1" thickBot="1" x14ac:dyDescent="0.25">
      <c r="C468" s="435"/>
      <c r="D468" s="408"/>
      <c r="E468" s="408"/>
      <c r="F468" s="408"/>
      <c r="G468" s="408"/>
      <c r="H468" s="408"/>
      <c r="I468" s="408"/>
      <c r="J468" s="408"/>
      <c r="K468" s="408"/>
      <c r="L468" s="408"/>
      <c r="M468" s="409"/>
      <c r="U468" s="77" t="s">
        <v>630</v>
      </c>
    </row>
    <row r="469" spans="2:21" ht="12" hidden="1" thickBot="1" x14ac:dyDescent="0.25">
      <c r="C469" s="85" t="s">
        <v>87</v>
      </c>
      <c r="D469" s="86"/>
      <c r="E469" s="85" t="s">
        <v>136</v>
      </c>
      <c r="F469" s="86" t="s">
        <v>137</v>
      </c>
      <c r="G469" s="85" t="s">
        <v>136</v>
      </c>
      <c r="H469" s="436" t="s">
        <v>108</v>
      </c>
      <c r="I469" s="436"/>
      <c r="J469" s="436"/>
      <c r="K469" s="436"/>
      <c r="L469" s="436"/>
      <c r="M469" s="437"/>
      <c r="U469" s="77" t="s">
        <v>630</v>
      </c>
    </row>
    <row r="470" spans="2:21" ht="12" hidden="1" thickBot="1" x14ac:dyDescent="0.25">
      <c r="C470" s="87"/>
      <c r="D470" s="88"/>
      <c r="E470" s="277" t="s">
        <v>40</v>
      </c>
      <c r="F470" s="88"/>
      <c r="G470" s="277" t="s">
        <v>39</v>
      </c>
      <c r="H470" s="438">
        <f t="shared" ref="H470" si="284">S477</f>
        <v>3</v>
      </c>
      <c r="I470" s="439"/>
      <c r="J470" s="440"/>
      <c r="K470" s="441">
        <f t="shared" ref="K470" si="285">T477</f>
        <v>0</v>
      </c>
      <c r="L470" s="442"/>
      <c r="M470" s="443"/>
      <c r="U470" s="77" t="str">
        <f>IF(H470+K470=3,"BİTTİ","DEVAM")</f>
        <v>BİTTİ</v>
      </c>
    </row>
    <row r="471" spans="2:21" ht="12" hidden="1" thickBot="1" x14ac:dyDescent="0.25">
      <c r="C471" s="91" t="s">
        <v>80</v>
      </c>
      <c r="D471" s="92" t="s">
        <v>138</v>
      </c>
      <c r="E471" s="91" t="s">
        <v>139</v>
      </c>
      <c r="F471" s="92"/>
      <c r="G471" s="91" t="s">
        <v>139</v>
      </c>
      <c r="H471" s="408" t="s">
        <v>140</v>
      </c>
      <c r="I471" s="409"/>
      <c r="J471" s="408" t="s">
        <v>141</v>
      </c>
      <c r="K471" s="409"/>
      <c r="L471" s="410" t="s">
        <v>142</v>
      </c>
      <c r="M471" s="411"/>
      <c r="O471" s="412" t="s">
        <v>143</v>
      </c>
      <c r="P471" s="413"/>
      <c r="Q471" s="412" t="s">
        <v>144</v>
      </c>
      <c r="R471" s="413"/>
      <c r="S471" s="412" t="s">
        <v>138</v>
      </c>
      <c r="T471" s="413"/>
      <c r="U471" s="77" t="s">
        <v>630</v>
      </c>
    </row>
    <row r="472" spans="2:21" ht="12" hidden="1" thickBot="1" x14ac:dyDescent="0.25">
      <c r="C472" s="266">
        <v>0.4375</v>
      </c>
      <c r="D472" s="94" t="s">
        <v>145</v>
      </c>
      <c r="E472" s="84" t="s">
        <v>539</v>
      </c>
      <c r="F472" s="94"/>
      <c r="G472" s="84" t="s">
        <v>535</v>
      </c>
      <c r="H472" s="95">
        <v>6</v>
      </c>
      <c r="I472" s="94">
        <v>1</v>
      </c>
      <c r="J472" s="95">
        <v>6</v>
      </c>
      <c r="K472" s="94">
        <v>0</v>
      </c>
      <c r="L472" s="95"/>
      <c r="M472" s="94"/>
      <c r="O472" s="96">
        <f t="shared" ref="O472:O474" si="286">H472+J472+L472</f>
        <v>12</v>
      </c>
      <c r="P472" s="96">
        <f t="shared" ref="P472:P474" si="287">I472+K472+M472</f>
        <v>1</v>
      </c>
      <c r="Q472" s="96">
        <f t="shared" ref="Q472:Q474" si="288">IF(H472&gt;I472,1,0)+IF(J472&gt;K472,1,0)+IF(L472&gt;M472,1,0)</f>
        <v>2</v>
      </c>
      <c r="R472" s="97">
        <f t="shared" ref="R472:R474" si="289">IF(H472&lt;I472,1,0)+IF(J472&lt;K472,1,0)+IF(L472&lt;M472,1,0)</f>
        <v>0</v>
      </c>
      <c r="S472" s="97">
        <f t="shared" ref="S472:S474" si="290">IF(Q472&gt;R472,1,0)</f>
        <v>1</v>
      </c>
      <c r="T472" s="97">
        <f t="shared" ref="T472:T474" si="291">IF(Q472&lt;R472,1,0)</f>
        <v>0</v>
      </c>
      <c r="U472" s="77" t="s">
        <v>630</v>
      </c>
    </row>
    <row r="473" spans="2:21" ht="12" hidden="1" thickBot="1" x14ac:dyDescent="0.25">
      <c r="C473" s="84"/>
      <c r="D473" s="94" t="s">
        <v>146</v>
      </c>
      <c r="E473" s="84" t="s">
        <v>538</v>
      </c>
      <c r="F473" s="94"/>
      <c r="G473" s="84" t="s">
        <v>536</v>
      </c>
      <c r="H473" s="95">
        <v>6</v>
      </c>
      <c r="I473" s="94">
        <v>2</v>
      </c>
      <c r="J473" s="95">
        <v>6</v>
      </c>
      <c r="K473" s="94">
        <v>0</v>
      </c>
      <c r="L473" s="95"/>
      <c r="M473" s="94"/>
      <c r="O473" s="29">
        <f t="shared" si="286"/>
        <v>12</v>
      </c>
      <c r="P473" s="29">
        <f t="shared" si="287"/>
        <v>2</v>
      </c>
      <c r="Q473" s="29">
        <f t="shared" si="288"/>
        <v>2</v>
      </c>
      <c r="R473" s="28">
        <f t="shared" si="289"/>
        <v>0</v>
      </c>
      <c r="S473" s="28">
        <f t="shared" si="290"/>
        <v>1</v>
      </c>
      <c r="T473" s="28">
        <f t="shared" si="291"/>
        <v>0</v>
      </c>
      <c r="U473" s="77" t="s">
        <v>630</v>
      </c>
    </row>
    <row r="474" spans="2:21" ht="12" hidden="1" customHeight="1" thickBot="1" x14ac:dyDescent="0.25">
      <c r="C474" s="414"/>
      <c r="D474" s="416" t="s">
        <v>147</v>
      </c>
      <c r="E474" s="84" t="s">
        <v>539</v>
      </c>
      <c r="F474" s="98"/>
      <c r="G474" s="84" t="s">
        <v>535</v>
      </c>
      <c r="H474" s="418">
        <v>6</v>
      </c>
      <c r="I474" s="421">
        <v>0</v>
      </c>
      <c r="J474" s="418">
        <v>6</v>
      </c>
      <c r="K474" s="421">
        <v>0</v>
      </c>
      <c r="L474" s="418"/>
      <c r="M474" s="421"/>
      <c r="O474" s="424">
        <f t="shared" si="286"/>
        <v>12</v>
      </c>
      <c r="P474" s="424">
        <f t="shared" si="287"/>
        <v>0</v>
      </c>
      <c r="Q474" s="424">
        <f t="shared" si="288"/>
        <v>2</v>
      </c>
      <c r="R474" s="424">
        <f t="shared" si="289"/>
        <v>0</v>
      </c>
      <c r="S474" s="424">
        <f t="shared" si="290"/>
        <v>1</v>
      </c>
      <c r="T474" s="424">
        <f t="shared" si="291"/>
        <v>0</v>
      </c>
      <c r="U474" s="77" t="s">
        <v>630</v>
      </c>
    </row>
    <row r="475" spans="2:21" ht="12" hidden="1" thickBot="1" x14ac:dyDescent="0.25">
      <c r="C475" s="414"/>
      <c r="D475" s="416"/>
      <c r="E475" s="99" t="s">
        <v>137</v>
      </c>
      <c r="F475" s="100"/>
      <c r="G475" s="99" t="s">
        <v>137</v>
      </c>
      <c r="H475" s="419"/>
      <c r="I475" s="422"/>
      <c r="J475" s="419"/>
      <c r="K475" s="422"/>
      <c r="L475" s="419"/>
      <c r="M475" s="422"/>
      <c r="O475" s="425"/>
      <c r="P475" s="425"/>
      <c r="Q475" s="425"/>
      <c r="R475" s="425"/>
      <c r="S475" s="425"/>
      <c r="T475" s="425"/>
      <c r="U475" s="77" t="s">
        <v>630</v>
      </c>
    </row>
    <row r="476" spans="2:21" ht="12" hidden="1" thickBot="1" x14ac:dyDescent="0.25">
      <c r="C476" s="415"/>
      <c r="D476" s="417"/>
      <c r="E476" s="84" t="s">
        <v>538</v>
      </c>
      <c r="F476" s="101"/>
      <c r="G476" s="84" t="s">
        <v>537</v>
      </c>
      <c r="H476" s="420"/>
      <c r="I476" s="423"/>
      <c r="J476" s="420"/>
      <c r="K476" s="423"/>
      <c r="L476" s="420"/>
      <c r="M476" s="423"/>
      <c r="O476" s="426"/>
      <c r="P476" s="426"/>
      <c r="Q476" s="426"/>
      <c r="R476" s="426"/>
      <c r="S476" s="426"/>
      <c r="T476" s="426"/>
      <c r="U476" s="77" t="s">
        <v>630</v>
      </c>
    </row>
    <row r="477" spans="2:21" ht="12" hidden="1" thickBot="1" x14ac:dyDescent="0.25">
      <c r="B477" s="295" t="str">
        <f>E470&amp;G470</f>
        <v>TAÇSPORGENÇ TENİS AKADEMİSİ</v>
      </c>
      <c r="G477" s="102"/>
      <c r="H477" s="102"/>
      <c r="O477" s="28">
        <f t="shared" ref="O477:T477" si="292">O472+O473+O474</f>
        <v>36</v>
      </c>
      <c r="P477" s="28">
        <f t="shared" si="292"/>
        <v>3</v>
      </c>
      <c r="Q477" s="29">
        <f t="shared" si="292"/>
        <v>6</v>
      </c>
      <c r="R477" s="28">
        <f t="shared" si="292"/>
        <v>0</v>
      </c>
      <c r="S477" s="28">
        <f t="shared" si="292"/>
        <v>3</v>
      </c>
      <c r="T477" s="28">
        <f t="shared" si="292"/>
        <v>0</v>
      </c>
      <c r="U477" s="77" t="s">
        <v>630</v>
      </c>
    </row>
    <row r="478" spans="2:21" hidden="1" x14ac:dyDescent="0.2">
      <c r="C478" s="427" t="s">
        <v>132</v>
      </c>
      <c r="D478" s="428"/>
      <c r="E478" s="428"/>
      <c r="F478" s="428"/>
      <c r="G478" s="428"/>
      <c r="H478" s="428"/>
      <c r="I478" s="428"/>
      <c r="J478" s="428"/>
      <c r="K478" s="428"/>
      <c r="L478" s="428"/>
      <c r="M478" s="429"/>
      <c r="U478" s="77" t="s">
        <v>630</v>
      </c>
    </row>
    <row r="479" spans="2:21" ht="12" hidden="1" thickBot="1" x14ac:dyDescent="0.25">
      <c r="C479" s="430"/>
      <c r="D479" s="431"/>
      <c r="E479" s="431"/>
      <c r="F479" s="431"/>
      <c r="G479" s="431"/>
      <c r="H479" s="431"/>
      <c r="I479" s="431"/>
      <c r="J479" s="431"/>
      <c r="K479" s="431"/>
      <c r="L479" s="431"/>
      <c r="M479" s="432"/>
      <c r="U479" s="77" t="s">
        <v>630</v>
      </c>
    </row>
    <row r="480" spans="2:21" ht="12" hidden="1" thickBot="1" x14ac:dyDescent="0.25">
      <c r="C480" s="444" t="s">
        <v>79</v>
      </c>
      <c r="D480" s="437"/>
      <c r="E480" s="445" t="s">
        <v>133</v>
      </c>
      <c r="F480" s="446"/>
      <c r="G480" s="80" t="s">
        <v>134</v>
      </c>
      <c r="H480" s="447" t="s">
        <v>135</v>
      </c>
      <c r="I480" s="448"/>
      <c r="J480" s="448"/>
      <c r="K480" s="448"/>
      <c r="L480" s="448"/>
      <c r="M480" s="449"/>
      <c r="R480" s="81"/>
      <c r="S480" s="82"/>
      <c r="T480" s="83"/>
      <c r="U480" s="83" t="s">
        <v>630</v>
      </c>
    </row>
    <row r="481" spans="2:21" ht="12" hidden="1" thickBot="1" x14ac:dyDescent="0.25">
      <c r="C481" s="433">
        <v>45089</v>
      </c>
      <c r="D481" s="434"/>
      <c r="E481" s="435" t="s">
        <v>66</v>
      </c>
      <c r="F481" s="409"/>
      <c r="G481" s="84"/>
      <c r="H481" s="435"/>
      <c r="I481" s="408"/>
      <c r="J481" s="408"/>
      <c r="K481" s="408"/>
      <c r="L481" s="408"/>
      <c r="M481" s="409"/>
      <c r="U481" s="77" t="s">
        <v>630</v>
      </c>
    </row>
    <row r="482" spans="2:21" ht="12" hidden="1" thickBot="1" x14ac:dyDescent="0.25">
      <c r="C482" s="435"/>
      <c r="D482" s="408"/>
      <c r="E482" s="408"/>
      <c r="F482" s="408"/>
      <c r="G482" s="408"/>
      <c r="H482" s="408"/>
      <c r="I482" s="408"/>
      <c r="J482" s="408"/>
      <c r="K482" s="408"/>
      <c r="L482" s="408"/>
      <c r="M482" s="409"/>
      <c r="U482" s="77" t="s">
        <v>630</v>
      </c>
    </row>
    <row r="483" spans="2:21" ht="12" hidden="1" thickBot="1" x14ac:dyDescent="0.25">
      <c r="C483" s="85" t="s">
        <v>87</v>
      </c>
      <c r="D483" s="86"/>
      <c r="E483" s="85" t="s">
        <v>136</v>
      </c>
      <c r="F483" s="86" t="s">
        <v>137</v>
      </c>
      <c r="G483" s="85" t="s">
        <v>136</v>
      </c>
      <c r="H483" s="436" t="s">
        <v>108</v>
      </c>
      <c r="I483" s="436"/>
      <c r="J483" s="436"/>
      <c r="K483" s="436"/>
      <c r="L483" s="436"/>
      <c r="M483" s="437"/>
      <c r="U483" s="77" t="s">
        <v>630</v>
      </c>
    </row>
    <row r="484" spans="2:21" ht="12" hidden="1" thickBot="1" x14ac:dyDescent="0.25">
      <c r="C484" s="87"/>
      <c r="D484" s="88"/>
      <c r="E484" s="275" t="s">
        <v>95</v>
      </c>
      <c r="F484" s="88"/>
      <c r="G484" s="275" t="s">
        <v>16</v>
      </c>
      <c r="H484" s="438">
        <f t="shared" ref="H484" si="293">S491</f>
        <v>3</v>
      </c>
      <c r="I484" s="439"/>
      <c r="J484" s="440"/>
      <c r="K484" s="441">
        <f t="shared" ref="K484" si="294">T491</f>
        <v>0</v>
      </c>
      <c r="L484" s="442"/>
      <c r="M484" s="443"/>
      <c r="P484" s="281" t="s">
        <v>573</v>
      </c>
      <c r="Q484" s="281"/>
      <c r="R484" s="281"/>
      <c r="S484" s="281"/>
      <c r="T484" s="281"/>
      <c r="U484" s="77" t="str">
        <f>IF(H484+K484=3,"BİTTİ","DEVAM")</f>
        <v>BİTTİ</v>
      </c>
    </row>
    <row r="485" spans="2:21" ht="12" hidden="1" thickBot="1" x14ac:dyDescent="0.25">
      <c r="C485" s="91" t="s">
        <v>80</v>
      </c>
      <c r="D485" s="92" t="s">
        <v>138</v>
      </c>
      <c r="E485" s="91" t="s">
        <v>139</v>
      </c>
      <c r="F485" s="92"/>
      <c r="G485" s="91" t="s">
        <v>139</v>
      </c>
      <c r="H485" s="408" t="s">
        <v>140</v>
      </c>
      <c r="I485" s="409"/>
      <c r="J485" s="408" t="s">
        <v>141</v>
      </c>
      <c r="K485" s="409"/>
      <c r="L485" s="410" t="s">
        <v>142</v>
      </c>
      <c r="M485" s="411"/>
      <c r="O485" s="412" t="s">
        <v>143</v>
      </c>
      <c r="P485" s="413"/>
      <c r="Q485" s="412" t="s">
        <v>144</v>
      </c>
      <c r="R485" s="413"/>
      <c r="S485" s="412" t="s">
        <v>138</v>
      </c>
      <c r="T485" s="413"/>
      <c r="U485" s="77" t="s">
        <v>630</v>
      </c>
    </row>
    <row r="486" spans="2:21" ht="12" hidden="1" thickBot="1" x14ac:dyDescent="0.25">
      <c r="C486" s="266">
        <v>0.4375</v>
      </c>
      <c r="D486" s="94" t="s">
        <v>145</v>
      </c>
      <c r="E486" s="84" t="s">
        <v>571</v>
      </c>
      <c r="F486" s="94"/>
      <c r="G486" s="84"/>
      <c r="H486" s="95">
        <v>6</v>
      </c>
      <c r="I486" s="94">
        <v>0</v>
      </c>
      <c r="J486" s="95">
        <v>6</v>
      </c>
      <c r="K486" s="94">
        <v>0</v>
      </c>
      <c r="L486" s="95"/>
      <c r="M486" s="94"/>
      <c r="O486" s="96">
        <f t="shared" ref="O486:O488" si="295">H486+J486+L486</f>
        <v>12</v>
      </c>
      <c r="P486" s="96">
        <f t="shared" ref="P486:P488" si="296">I486+K486+M486</f>
        <v>0</v>
      </c>
      <c r="Q486" s="96">
        <f t="shared" ref="Q486:Q488" si="297">IF(H486&gt;I486,1,0)+IF(J486&gt;K486,1,0)+IF(L486&gt;M486,1,0)</f>
        <v>2</v>
      </c>
      <c r="R486" s="97">
        <f t="shared" ref="R486:R488" si="298">IF(H486&lt;I486,1,0)+IF(J486&lt;K486,1,0)+IF(L486&lt;M486,1,0)</f>
        <v>0</v>
      </c>
      <c r="S486" s="97">
        <f t="shared" ref="S486:S488" si="299">IF(Q486&gt;R486,1,0)</f>
        <v>1</v>
      </c>
      <c r="T486" s="97">
        <f t="shared" ref="T486:T488" si="300">IF(Q486&lt;R486,1,0)</f>
        <v>0</v>
      </c>
      <c r="U486" s="77" t="s">
        <v>630</v>
      </c>
    </row>
    <row r="487" spans="2:21" ht="12" hidden="1" thickBot="1" x14ac:dyDescent="0.25">
      <c r="C487" s="84"/>
      <c r="D487" s="94" t="s">
        <v>146</v>
      </c>
      <c r="E487" s="84" t="s">
        <v>572</v>
      </c>
      <c r="F487" s="94"/>
      <c r="G487" s="84"/>
      <c r="H487" s="95">
        <v>6</v>
      </c>
      <c r="I487" s="94">
        <v>0</v>
      </c>
      <c r="J487" s="95">
        <v>6</v>
      </c>
      <c r="K487" s="94">
        <v>0</v>
      </c>
      <c r="L487" s="95"/>
      <c r="M487" s="94"/>
      <c r="O487" s="29">
        <f t="shared" si="295"/>
        <v>12</v>
      </c>
      <c r="P487" s="29">
        <f t="shared" si="296"/>
        <v>0</v>
      </c>
      <c r="Q487" s="29">
        <f t="shared" si="297"/>
        <v>2</v>
      </c>
      <c r="R487" s="28">
        <f t="shared" si="298"/>
        <v>0</v>
      </c>
      <c r="S487" s="28">
        <f t="shared" si="299"/>
        <v>1</v>
      </c>
      <c r="T487" s="28">
        <f t="shared" si="300"/>
        <v>0</v>
      </c>
      <c r="U487" s="77" t="s">
        <v>630</v>
      </c>
    </row>
    <row r="488" spans="2:21" ht="12" hidden="1" customHeight="1" thickBot="1" x14ac:dyDescent="0.25">
      <c r="C488" s="414"/>
      <c r="D488" s="416" t="s">
        <v>147</v>
      </c>
      <c r="E488" s="84" t="s">
        <v>571</v>
      </c>
      <c r="F488" s="98"/>
      <c r="G488" s="84"/>
      <c r="H488" s="418">
        <v>6</v>
      </c>
      <c r="I488" s="421">
        <v>0</v>
      </c>
      <c r="J488" s="418">
        <v>6</v>
      </c>
      <c r="K488" s="421">
        <v>0</v>
      </c>
      <c r="L488" s="418"/>
      <c r="M488" s="421"/>
      <c r="O488" s="424">
        <f t="shared" si="295"/>
        <v>12</v>
      </c>
      <c r="P488" s="424">
        <f t="shared" si="296"/>
        <v>0</v>
      </c>
      <c r="Q488" s="424">
        <f t="shared" si="297"/>
        <v>2</v>
      </c>
      <c r="R488" s="424">
        <f t="shared" si="298"/>
        <v>0</v>
      </c>
      <c r="S488" s="424">
        <f t="shared" si="299"/>
        <v>1</v>
      </c>
      <c r="T488" s="424">
        <f t="shared" si="300"/>
        <v>0</v>
      </c>
      <c r="U488" s="77" t="s">
        <v>630</v>
      </c>
    </row>
    <row r="489" spans="2:21" ht="12" hidden="1" thickBot="1" x14ac:dyDescent="0.25">
      <c r="C489" s="414"/>
      <c r="D489" s="416"/>
      <c r="E489" s="99" t="s">
        <v>137</v>
      </c>
      <c r="F489" s="100"/>
      <c r="G489" s="99" t="s">
        <v>137</v>
      </c>
      <c r="H489" s="419"/>
      <c r="I489" s="422"/>
      <c r="J489" s="419"/>
      <c r="K489" s="422"/>
      <c r="L489" s="419"/>
      <c r="M489" s="422"/>
      <c r="O489" s="425"/>
      <c r="P489" s="425"/>
      <c r="Q489" s="425"/>
      <c r="R489" s="425"/>
      <c r="S489" s="425"/>
      <c r="T489" s="425"/>
      <c r="U489" s="77" t="s">
        <v>630</v>
      </c>
    </row>
    <row r="490" spans="2:21" ht="12" hidden="1" thickBot="1" x14ac:dyDescent="0.25">
      <c r="C490" s="415"/>
      <c r="D490" s="417"/>
      <c r="E490" s="84" t="s">
        <v>572</v>
      </c>
      <c r="F490" s="101"/>
      <c r="G490" s="84"/>
      <c r="H490" s="420"/>
      <c r="I490" s="423"/>
      <c r="J490" s="420"/>
      <c r="K490" s="423"/>
      <c r="L490" s="420"/>
      <c r="M490" s="423"/>
      <c r="O490" s="426"/>
      <c r="P490" s="426"/>
      <c r="Q490" s="426"/>
      <c r="R490" s="426"/>
      <c r="S490" s="426"/>
      <c r="T490" s="426"/>
      <c r="U490" s="77" t="s">
        <v>630</v>
      </c>
    </row>
    <row r="491" spans="2:21" ht="12" hidden="1" thickBot="1" x14ac:dyDescent="0.25">
      <c r="B491" s="295" t="str">
        <f>E484&amp;G484</f>
        <v>TED SPOR KULÜBÜBÜLENT DURAN TENİS SPOR KULUBU</v>
      </c>
      <c r="G491" s="102"/>
      <c r="H491" s="102"/>
      <c r="O491" s="28">
        <f t="shared" ref="O491:T491" si="301">O486+O487+O488</f>
        <v>36</v>
      </c>
      <c r="P491" s="28">
        <f t="shared" si="301"/>
        <v>0</v>
      </c>
      <c r="Q491" s="29">
        <f t="shared" si="301"/>
        <v>6</v>
      </c>
      <c r="R491" s="28">
        <f t="shared" si="301"/>
        <v>0</v>
      </c>
      <c r="S491" s="28">
        <f t="shared" si="301"/>
        <v>3</v>
      </c>
      <c r="T491" s="28">
        <f t="shared" si="301"/>
        <v>0</v>
      </c>
      <c r="U491" s="77" t="s">
        <v>630</v>
      </c>
    </row>
    <row r="492" spans="2:21" hidden="1" x14ac:dyDescent="0.2">
      <c r="C492" s="427" t="s">
        <v>132</v>
      </c>
      <c r="D492" s="428"/>
      <c r="E492" s="428"/>
      <c r="F492" s="428"/>
      <c r="G492" s="428"/>
      <c r="H492" s="428"/>
      <c r="I492" s="428"/>
      <c r="J492" s="428"/>
      <c r="K492" s="428"/>
      <c r="L492" s="428"/>
      <c r="M492" s="429"/>
      <c r="U492" s="77" t="s">
        <v>630</v>
      </c>
    </row>
    <row r="493" spans="2:21" ht="12" hidden="1" thickBot="1" x14ac:dyDescent="0.25">
      <c r="C493" s="430"/>
      <c r="D493" s="431"/>
      <c r="E493" s="431"/>
      <c r="F493" s="431"/>
      <c r="G493" s="431"/>
      <c r="H493" s="431"/>
      <c r="I493" s="431"/>
      <c r="J493" s="431"/>
      <c r="K493" s="431"/>
      <c r="L493" s="431"/>
      <c r="M493" s="432"/>
      <c r="U493" s="77" t="s">
        <v>630</v>
      </c>
    </row>
    <row r="494" spans="2:21" ht="12" hidden="1" thickBot="1" x14ac:dyDescent="0.25">
      <c r="C494" s="444" t="s">
        <v>79</v>
      </c>
      <c r="D494" s="437"/>
      <c r="E494" s="445" t="s">
        <v>133</v>
      </c>
      <c r="F494" s="446"/>
      <c r="G494" s="80" t="s">
        <v>134</v>
      </c>
      <c r="H494" s="447" t="s">
        <v>135</v>
      </c>
      <c r="I494" s="448"/>
      <c r="J494" s="448"/>
      <c r="K494" s="448"/>
      <c r="L494" s="448"/>
      <c r="M494" s="449"/>
      <c r="R494" s="81"/>
      <c r="S494" s="82"/>
      <c r="T494" s="83"/>
      <c r="U494" s="77" t="s">
        <v>630</v>
      </c>
    </row>
    <row r="495" spans="2:21" ht="12" hidden="1" thickBot="1" x14ac:dyDescent="0.25">
      <c r="C495" s="433">
        <v>45089</v>
      </c>
      <c r="D495" s="434"/>
      <c r="E495" s="435" t="s">
        <v>66</v>
      </c>
      <c r="F495" s="409"/>
      <c r="G495" s="84"/>
      <c r="H495" s="435"/>
      <c r="I495" s="408"/>
      <c r="J495" s="408"/>
      <c r="K495" s="408"/>
      <c r="L495" s="408"/>
      <c r="M495" s="409"/>
      <c r="U495" s="77" t="s">
        <v>630</v>
      </c>
    </row>
    <row r="496" spans="2:21" ht="12" hidden="1" thickBot="1" x14ac:dyDescent="0.25">
      <c r="C496" s="435"/>
      <c r="D496" s="408"/>
      <c r="E496" s="408"/>
      <c r="F496" s="408"/>
      <c r="G496" s="408"/>
      <c r="H496" s="408"/>
      <c r="I496" s="408"/>
      <c r="J496" s="408"/>
      <c r="K496" s="408"/>
      <c r="L496" s="408"/>
      <c r="M496" s="409"/>
      <c r="U496" s="77" t="s">
        <v>630</v>
      </c>
    </row>
    <row r="497" spans="2:21" ht="12" hidden="1" thickBot="1" x14ac:dyDescent="0.25">
      <c r="C497" s="85" t="s">
        <v>87</v>
      </c>
      <c r="D497" s="86"/>
      <c r="E497" s="85" t="s">
        <v>136</v>
      </c>
      <c r="F497" s="86" t="s">
        <v>137</v>
      </c>
      <c r="G497" s="85" t="s">
        <v>136</v>
      </c>
      <c r="H497" s="436" t="s">
        <v>108</v>
      </c>
      <c r="I497" s="436"/>
      <c r="J497" s="436"/>
      <c r="K497" s="436"/>
      <c r="L497" s="436"/>
      <c r="M497" s="437"/>
      <c r="U497" s="77" t="s">
        <v>630</v>
      </c>
    </row>
    <row r="498" spans="2:21" ht="12" hidden="1" thickBot="1" x14ac:dyDescent="0.25">
      <c r="C498" s="87"/>
      <c r="D498" s="88"/>
      <c r="E498" s="275" t="s">
        <v>29</v>
      </c>
      <c r="F498" s="88"/>
      <c r="G498" s="275" t="s">
        <v>30</v>
      </c>
      <c r="H498" s="438">
        <f t="shared" ref="H498" si="302">S505</f>
        <v>3</v>
      </c>
      <c r="I498" s="439"/>
      <c r="J498" s="440"/>
      <c r="K498" s="441">
        <f t="shared" ref="K498" si="303">T505</f>
        <v>0</v>
      </c>
      <c r="L498" s="442"/>
      <c r="M498" s="443"/>
      <c r="U498" s="77" t="str">
        <f>IF(H498+K498=3,"BİTTİ","DEVAM")</f>
        <v>BİTTİ</v>
      </c>
    </row>
    <row r="499" spans="2:21" ht="12" hidden="1" thickBot="1" x14ac:dyDescent="0.25">
      <c r="C499" s="91" t="s">
        <v>80</v>
      </c>
      <c r="D499" s="92" t="s">
        <v>138</v>
      </c>
      <c r="E499" s="91" t="s">
        <v>139</v>
      </c>
      <c r="F499" s="92"/>
      <c r="G499" s="91" t="s">
        <v>139</v>
      </c>
      <c r="H499" s="408" t="s">
        <v>140</v>
      </c>
      <c r="I499" s="409"/>
      <c r="J499" s="408" t="s">
        <v>141</v>
      </c>
      <c r="K499" s="409"/>
      <c r="L499" s="410" t="s">
        <v>142</v>
      </c>
      <c r="M499" s="411"/>
      <c r="O499" s="412" t="s">
        <v>143</v>
      </c>
      <c r="P499" s="413"/>
      <c r="Q499" s="412" t="s">
        <v>144</v>
      </c>
      <c r="R499" s="413"/>
      <c r="S499" s="412" t="s">
        <v>138</v>
      </c>
      <c r="T499" s="413"/>
      <c r="U499" s="77" t="s">
        <v>630</v>
      </c>
    </row>
    <row r="500" spans="2:21" ht="12" hidden="1" thickBot="1" x14ac:dyDescent="0.25">
      <c r="C500" s="266">
        <v>0.4375</v>
      </c>
      <c r="D500" s="94" t="s">
        <v>145</v>
      </c>
      <c r="E500" s="84" t="s">
        <v>540</v>
      </c>
      <c r="F500" s="94"/>
      <c r="G500" s="84" t="s">
        <v>544</v>
      </c>
      <c r="H500" s="95">
        <v>6</v>
      </c>
      <c r="I500" s="94">
        <v>0</v>
      </c>
      <c r="J500" s="95">
        <v>6</v>
      </c>
      <c r="K500" s="94">
        <v>0</v>
      </c>
      <c r="L500" s="95"/>
      <c r="M500" s="94"/>
      <c r="O500" s="96">
        <f t="shared" ref="O500:O502" si="304">H500+J500+L500</f>
        <v>12</v>
      </c>
      <c r="P500" s="96">
        <f t="shared" ref="P500:P502" si="305">I500+K500+M500</f>
        <v>0</v>
      </c>
      <c r="Q500" s="96">
        <f t="shared" ref="Q500:Q502" si="306">IF(H500&gt;I500,1,0)+IF(J500&gt;K500,1,0)+IF(L500&gt;M500,1,0)</f>
        <v>2</v>
      </c>
      <c r="R500" s="97">
        <f t="shared" ref="R500:R502" si="307">IF(H500&lt;I500,1,0)+IF(J500&lt;K500,1,0)+IF(L500&lt;M500,1,0)</f>
        <v>0</v>
      </c>
      <c r="S500" s="97">
        <f t="shared" ref="S500:S502" si="308">IF(Q500&gt;R500,1,0)</f>
        <v>1</v>
      </c>
      <c r="T500" s="97">
        <f t="shared" ref="T500:T502" si="309">IF(Q500&lt;R500,1,0)</f>
        <v>0</v>
      </c>
      <c r="U500" s="77" t="s">
        <v>630</v>
      </c>
    </row>
    <row r="501" spans="2:21" ht="12" hidden="1" thickBot="1" x14ac:dyDescent="0.25">
      <c r="C501" s="84"/>
      <c r="D501" s="94" t="s">
        <v>146</v>
      </c>
      <c r="E501" s="84" t="s">
        <v>541</v>
      </c>
      <c r="F501" s="94"/>
      <c r="G501" s="84" t="s">
        <v>545</v>
      </c>
      <c r="H501" s="95">
        <v>6</v>
      </c>
      <c r="I501" s="94">
        <v>0</v>
      </c>
      <c r="J501" s="95">
        <v>6</v>
      </c>
      <c r="K501" s="94">
        <v>0</v>
      </c>
      <c r="L501" s="95"/>
      <c r="M501" s="94"/>
      <c r="O501" s="29">
        <f t="shared" si="304"/>
        <v>12</v>
      </c>
      <c r="P501" s="29">
        <f t="shared" si="305"/>
        <v>0</v>
      </c>
      <c r="Q501" s="29">
        <f t="shared" si="306"/>
        <v>2</v>
      </c>
      <c r="R501" s="28">
        <f t="shared" si="307"/>
        <v>0</v>
      </c>
      <c r="S501" s="28">
        <f t="shared" si="308"/>
        <v>1</v>
      </c>
      <c r="T501" s="28">
        <f t="shared" si="309"/>
        <v>0</v>
      </c>
      <c r="U501" s="77" t="s">
        <v>630</v>
      </c>
    </row>
    <row r="502" spans="2:21" ht="12" hidden="1" customHeight="1" thickBot="1" x14ac:dyDescent="0.25">
      <c r="C502" s="414"/>
      <c r="D502" s="416" t="s">
        <v>147</v>
      </c>
      <c r="E502" s="84" t="s">
        <v>542</v>
      </c>
      <c r="F502" s="98"/>
      <c r="G502" s="84" t="s">
        <v>546</v>
      </c>
      <c r="H502" s="418">
        <v>6</v>
      </c>
      <c r="I502" s="421">
        <v>1</v>
      </c>
      <c r="J502" s="418">
        <v>6</v>
      </c>
      <c r="K502" s="421">
        <v>0</v>
      </c>
      <c r="L502" s="418"/>
      <c r="M502" s="421"/>
      <c r="O502" s="424">
        <f t="shared" si="304"/>
        <v>12</v>
      </c>
      <c r="P502" s="424">
        <f t="shared" si="305"/>
        <v>1</v>
      </c>
      <c r="Q502" s="424">
        <f t="shared" si="306"/>
        <v>2</v>
      </c>
      <c r="R502" s="424">
        <f t="shared" si="307"/>
        <v>0</v>
      </c>
      <c r="S502" s="424">
        <f t="shared" si="308"/>
        <v>1</v>
      </c>
      <c r="T502" s="424">
        <f t="shared" si="309"/>
        <v>0</v>
      </c>
      <c r="U502" s="77" t="s">
        <v>630</v>
      </c>
    </row>
    <row r="503" spans="2:21" ht="12" hidden="1" thickBot="1" x14ac:dyDescent="0.25">
      <c r="C503" s="414"/>
      <c r="D503" s="416"/>
      <c r="E503" s="99" t="s">
        <v>137</v>
      </c>
      <c r="F503" s="100"/>
      <c r="G503" s="99" t="s">
        <v>137</v>
      </c>
      <c r="H503" s="419"/>
      <c r="I503" s="422"/>
      <c r="J503" s="419"/>
      <c r="K503" s="422"/>
      <c r="L503" s="419"/>
      <c r="M503" s="422"/>
      <c r="O503" s="425"/>
      <c r="P503" s="425"/>
      <c r="Q503" s="425"/>
      <c r="R503" s="425"/>
      <c r="S503" s="425"/>
      <c r="T503" s="425"/>
      <c r="U503" s="77" t="s">
        <v>630</v>
      </c>
    </row>
    <row r="504" spans="2:21" ht="12" hidden="1" thickBot="1" x14ac:dyDescent="0.25">
      <c r="C504" s="415"/>
      <c r="D504" s="417"/>
      <c r="E504" s="84" t="s">
        <v>543</v>
      </c>
      <c r="F504" s="101"/>
      <c r="G504" s="84" t="s">
        <v>544</v>
      </c>
      <c r="H504" s="420"/>
      <c r="I504" s="423"/>
      <c r="J504" s="420"/>
      <c r="K504" s="423"/>
      <c r="L504" s="420"/>
      <c r="M504" s="423"/>
      <c r="O504" s="426"/>
      <c r="P504" s="426"/>
      <c r="Q504" s="426"/>
      <c r="R504" s="426"/>
      <c r="S504" s="426"/>
      <c r="T504" s="426"/>
      <c r="U504" s="77" t="s">
        <v>630</v>
      </c>
    </row>
    <row r="505" spans="2:21" ht="12" hidden="1" thickBot="1" x14ac:dyDescent="0.25">
      <c r="B505" s="295" t="str">
        <f>E498&amp;G498</f>
        <v>İSTANBUL AVCILIK VE ATICILIK SPOR KULUBUİSTANBUL TENİS EĞİTİM SPOR KULÜBÜ</v>
      </c>
      <c r="G505" s="102"/>
      <c r="H505" s="102"/>
      <c r="O505" s="28">
        <f t="shared" ref="O505:T505" si="310">O500+O501+O502</f>
        <v>36</v>
      </c>
      <c r="P505" s="28">
        <f t="shared" si="310"/>
        <v>1</v>
      </c>
      <c r="Q505" s="29">
        <f t="shared" si="310"/>
        <v>6</v>
      </c>
      <c r="R505" s="28">
        <f t="shared" si="310"/>
        <v>0</v>
      </c>
      <c r="S505" s="28">
        <f t="shared" si="310"/>
        <v>3</v>
      </c>
      <c r="T505" s="28">
        <f t="shared" si="310"/>
        <v>0</v>
      </c>
      <c r="U505" s="77" t="s">
        <v>630</v>
      </c>
    </row>
    <row r="506" spans="2:21" hidden="1" x14ac:dyDescent="0.2">
      <c r="C506" s="427" t="s">
        <v>132</v>
      </c>
      <c r="D506" s="428"/>
      <c r="E506" s="428"/>
      <c r="F506" s="428"/>
      <c r="G506" s="428"/>
      <c r="H506" s="428"/>
      <c r="I506" s="428"/>
      <c r="J506" s="428"/>
      <c r="K506" s="428"/>
      <c r="L506" s="428"/>
      <c r="M506" s="429"/>
      <c r="U506" s="77" t="s">
        <v>630</v>
      </c>
    </row>
    <row r="507" spans="2:21" ht="12" hidden="1" thickBot="1" x14ac:dyDescent="0.25">
      <c r="C507" s="430"/>
      <c r="D507" s="431"/>
      <c r="E507" s="431"/>
      <c r="F507" s="431"/>
      <c r="G507" s="431"/>
      <c r="H507" s="431"/>
      <c r="I507" s="431"/>
      <c r="J507" s="431"/>
      <c r="K507" s="431"/>
      <c r="L507" s="431"/>
      <c r="M507" s="432"/>
      <c r="U507" s="77" t="s">
        <v>630</v>
      </c>
    </row>
    <row r="508" spans="2:21" ht="12" hidden="1" thickBot="1" x14ac:dyDescent="0.25">
      <c r="C508" s="444" t="s">
        <v>79</v>
      </c>
      <c r="D508" s="437"/>
      <c r="E508" s="445" t="s">
        <v>133</v>
      </c>
      <c r="F508" s="446"/>
      <c r="G508" s="80" t="s">
        <v>134</v>
      </c>
      <c r="H508" s="447" t="s">
        <v>135</v>
      </c>
      <c r="I508" s="448"/>
      <c r="J508" s="448"/>
      <c r="K508" s="448"/>
      <c r="L508" s="448"/>
      <c r="M508" s="449"/>
      <c r="R508" s="81"/>
      <c r="S508" s="82"/>
      <c r="T508" s="83"/>
      <c r="U508" s="77" t="s">
        <v>630</v>
      </c>
    </row>
    <row r="509" spans="2:21" ht="12" hidden="1" thickBot="1" x14ac:dyDescent="0.25">
      <c r="C509" s="433">
        <v>45089</v>
      </c>
      <c r="D509" s="434"/>
      <c r="E509" s="435" t="s">
        <v>66</v>
      </c>
      <c r="F509" s="409"/>
      <c r="G509" s="84"/>
      <c r="H509" s="435"/>
      <c r="I509" s="408"/>
      <c r="J509" s="408"/>
      <c r="K509" s="408"/>
      <c r="L509" s="408"/>
      <c r="M509" s="409"/>
      <c r="U509" s="77" t="s">
        <v>630</v>
      </c>
    </row>
    <row r="510" spans="2:21" ht="12" hidden="1" thickBot="1" x14ac:dyDescent="0.25">
      <c r="C510" s="435"/>
      <c r="D510" s="408"/>
      <c r="E510" s="408"/>
      <c r="F510" s="408"/>
      <c r="G510" s="408"/>
      <c r="H510" s="408"/>
      <c r="I510" s="408"/>
      <c r="J510" s="408"/>
      <c r="K510" s="408"/>
      <c r="L510" s="408"/>
      <c r="M510" s="409"/>
      <c r="U510" s="77" t="s">
        <v>630</v>
      </c>
    </row>
    <row r="511" spans="2:21" ht="12" hidden="1" thickBot="1" x14ac:dyDescent="0.25">
      <c r="C511" s="85" t="s">
        <v>87</v>
      </c>
      <c r="D511" s="86"/>
      <c r="E511" s="85" t="s">
        <v>136</v>
      </c>
      <c r="F511" s="86" t="s">
        <v>137</v>
      </c>
      <c r="G511" s="85" t="s">
        <v>136</v>
      </c>
      <c r="H511" s="436" t="s">
        <v>108</v>
      </c>
      <c r="I511" s="436"/>
      <c r="J511" s="436"/>
      <c r="K511" s="436"/>
      <c r="L511" s="436"/>
      <c r="M511" s="437"/>
      <c r="U511" s="77" t="s">
        <v>630</v>
      </c>
    </row>
    <row r="512" spans="2:21" ht="12" hidden="1" thickBot="1" x14ac:dyDescent="0.25">
      <c r="C512" s="87"/>
      <c r="D512" s="88"/>
      <c r="E512" s="275" t="s">
        <v>13</v>
      </c>
      <c r="F512" s="88"/>
      <c r="G512" s="275" t="s">
        <v>153</v>
      </c>
      <c r="H512" s="438">
        <f t="shared" ref="H512" si="311">S519</f>
        <v>3</v>
      </c>
      <c r="I512" s="439"/>
      <c r="J512" s="440"/>
      <c r="K512" s="441">
        <f t="shared" ref="K512" si="312">T519</f>
        <v>0</v>
      </c>
      <c r="L512" s="442"/>
      <c r="M512" s="443"/>
      <c r="U512" s="77" t="str">
        <f>IF(H512+K512=3,"BİTTİ","DEVAM")</f>
        <v>BİTTİ</v>
      </c>
    </row>
    <row r="513" spans="2:21" ht="12" hidden="1" thickBot="1" x14ac:dyDescent="0.25">
      <c r="C513" s="91" t="s">
        <v>80</v>
      </c>
      <c r="D513" s="92" t="s">
        <v>138</v>
      </c>
      <c r="E513" s="91" t="s">
        <v>139</v>
      </c>
      <c r="F513" s="92"/>
      <c r="G513" s="91" t="s">
        <v>139</v>
      </c>
      <c r="H513" s="408" t="s">
        <v>140</v>
      </c>
      <c r="I513" s="409"/>
      <c r="J513" s="408" t="s">
        <v>141</v>
      </c>
      <c r="K513" s="409"/>
      <c r="L513" s="410" t="s">
        <v>142</v>
      </c>
      <c r="M513" s="411"/>
      <c r="O513" s="412" t="s">
        <v>143</v>
      </c>
      <c r="P513" s="413"/>
      <c r="Q513" s="412" t="s">
        <v>144</v>
      </c>
      <c r="R513" s="413"/>
      <c r="S513" s="412" t="s">
        <v>138</v>
      </c>
      <c r="T513" s="413"/>
      <c r="U513" s="77" t="s">
        <v>630</v>
      </c>
    </row>
    <row r="514" spans="2:21" ht="12" hidden="1" thickBot="1" x14ac:dyDescent="0.25">
      <c r="C514" s="266">
        <v>0.4375</v>
      </c>
      <c r="D514" s="94" t="s">
        <v>145</v>
      </c>
      <c r="E514" s="84" t="s">
        <v>547</v>
      </c>
      <c r="F514" s="94"/>
      <c r="G514" s="84" t="s">
        <v>550</v>
      </c>
      <c r="H514" s="95">
        <v>6</v>
      </c>
      <c r="I514" s="94">
        <v>0</v>
      </c>
      <c r="J514" s="95">
        <v>6</v>
      </c>
      <c r="K514" s="94">
        <v>0</v>
      </c>
      <c r="L514" s="95"/>
      <c r="M514" s="94"/>
      <c r="O514" s="96">
        <f t="shared" ref="O514:O516" si="313">H514+J514+L514</f>
        <v>12</v>
      </c>
      <c r="P514" s="96">
        <f t="shared" ref="P514:P516" si="314">I514+K514+M514</f>
        <v>0</v>
      </c>
      <c r="Q514" s="96">
        <f t="shared" ref="Q514:Q516" si="315">IF(H514&gt;I514,1,0)+IF(J514&gt;K514,1,0)+IF(L514&gt;M514,1,0)</f>
        <v>2</v>
      </c>
      <c r="R514" s="97">
        <f t="shared" ref="R514:R516" si="316">IF(H514&lt;I514,1,0)+IF(J514&lt;K514,1,0)+IF(L514&lt;M514,1,0)</f>
        <v>0</v>
      </c>
      <c r="S514" s="97">
        <f t="shared" ref="S514:S516" si="317">IF(Q514&gt;R514,1,0)</f>
        <v>1</v>
      </c>
      <c r="T514" s="97">
        <f t="shared" ref="T514:T516" si="318">IF(Q514&lt;R514,1,0)</f>
        <v>0</v>
      </c>
      <c r="U514" s="77" t="s">
        <v>630</v>
      </c>
    </row>
    <row r="515" spans="2:21" ht="12" hidden="1" thickBot="1" x14ac:dyDescent="0.25">
      <c r="C515" s="84"/>
      <c r="D515" s="94" t="s">
        <v>146</v>
      </c>
      <c r="E515" s="84" t="s">
        <v>548</v>
      </c>
      <c r="F515" s="94"/>
      <c r="G515" s="84" t="s">
        <v>549</v>
      </c>
      <c r="H515" s="95">
        <v>6</v>
      </c>
      <c r="I515" s="94">
        <v>0</v>
      </c>
      <c r="J515" s="95">
        <v>6</v>
      </c>
      <c r="K515" s="94">
        <v>0</v>
      </c>
      <c r="L515" s="95"/>
      <c r="M515" s="94"/>
      <c r="O515" s="29">
        <f t="shared" si="313"/>
        <v>12</v>
      </c>
      <c r="P515" s="29">
        <f t="shared" si="314"/>
        <v>0</v>
      </c>
      <c r="Q515" s="29">
        <f t="shared" si="315"/>
        <v>2</v>
      </c>
      <c r="R515" s="28">
        <f t="shared" si="316"/>
        <v>0</v>
      </c>
      <c r="S515" s="28">
        <f t="shared" si="317"/>
        <v>1</v>
      </c>
      <c r="T515" s="28">
        <f t="shared" si="318"/>
        <v>0</v>
      </c>
      <c r="U515" s="77" t="s">
        <v>630</v>
      </c>
    </row>
    <row r="516" spans="2:21" ht="12" hidden="1" customHeight="1" thickBot="1" x14ac:dyDescent="0.25">
      <c r="C516" s="414"/>
      <c r="D516" s="416" t="s">
        <v>147</v>
      </c>
      <c r="E516" s="84" t="s">
        <v>547</v>
      </c>
      <c r="F516" s="98"/>
      <c r="G516" s="84"/>
      <c r="H516" s="418">
        <v>6</v>
      </c>
      <c r="I516" s="421">
        <v>0</v>
      </c>
      <c r="J516" s="418">
        <v>6</v>
      </c>
      <c r="K516" s="421">
        <v>0</v>
      </c>
      <c r="L516" s="418"/>
      <c r="M516" s="421"/>
      <c r="O516" s="424">
        <f t="shared" si="313"/>
        <v>12</v>
      </c>
      <c r="P516" s="424">
        <f t="shared" si="314"/>
        <v>0</v>
      </c>
      <c r="Q516" s="424">
        <f t="shared" si="315"/>
        <v>2</v>
      </c>
      <c r="R516" s="424">
        <f t="shared" si="316"/>
        <v>0</v>
      </c>
      <c r="S516" s="424">
        <f t="shared" si="317"/>
        <v>1</v>
      </c>
      <c r="T516" s="424">
        <f t="shared" si="318"/>
        <v>0</v>
      </c>
      <c r="U516" s="77" t="s">
        <v>630</v>
      </c>
    </row>
    <row r="517" spans="2:21" ht="12" hidden="1" thickBot="1" x14ac:dyDescent="0.25">
      <c r="C517" s="414"/>
      <c r="D517" s="416"/>
      <c r="E517" s="99" t="s">
        <v>137</v>
      </c>
      <c r="F517" s="100"/>
      <c r="G517" s="99" t="s">
        <v>137</v>
      </c>
      <c r="H517" s="419"/>
      <c r="I517" s="422"/>
      <c r="J517" s="419"/>
      <c r="K517" s="422"/>
      <c r="L517" s="419"/>
      <c r="M517" s="422"/>
      <c r="O517" s="425"/>
      <c r="P517" s="425"/>
      <c r="Q517" s="425"/>
      <c r="R517" s="425"/>
      <c r="S517" s="425"/>
      <c r="T517" s="425"/>
      <c r="U517" s="77" t="s">
        <v>630</v>
      </c>
    </row>
    <row r="518" spans="2:21" ht="12" hidden="1" thickBot="1" x14ac:dyDescent="0.25">
      <c r="C518" s="415"/>
      <c r="D518" s="417"/>
      <c r="E518" s="84" t="s">
        <v>548</v>
      </c>
      <c r="F518" s="101"/>
      <c r="G518" s="84"/>
      <c r="H518" s="420"/>
      <c r="I518" s="423"/>
      <c r="J518" s="420"/>
      <c r="K518" s="423"/>
      <c r="L518" s="420"/>
      <c r="M518" s="423"/>
      <c r="O518" s="426"/>
      <c r="P518" s="426"/>
      <c r="Q518" s="426"/>
      <c r="R518" s="426"/>
      <c r="S518" s="426"/>
      <c r="T518" s="426"/>
      <c r="U518" s="77" t="s">
        <v>630</v>
      </c>
    </row>
    <row r="519" spans="2:21" ht="12" hidden="1" thickBot="1" x14ac:dyDescent="0.25">
      <c r="B519" s="295" t="str">
        <f>E512&amp;G512</f>
        <v>AVRUPA YAKASI TENİS KULÜBÜİSTANBUL ATAŞEHİR TENİS SPOR KULÜBÜ</v>
      </c>
      <c r="G519" s="102"/>
      <c r="H519" s="102"/>
      <c r="O519" s="28">
        <f t="shared" ref="O519:T519" si="319">O514+O515+O516</f>
        <v>36</v>
      </c>
      <c r="P519" s="28">
        <f t="shared" si="319"/>
        <v>0</v>
      </c>
      <c r="Q519" s="29">
        <f t="shared" si="319"/>
        <v>6</v>
      </c>
      <c r="R519" s="28">
        <f t="shared" si="319"/>
        <v>0</v>
      </c>
      <c r="S519" s="28">
        <f t="shared" si="319"/>
        <v>3</v>
      </c>
      <c r="T519" s="28">
        <f t="shared" si="319"/>
        <v>0</v>
      </c>
      <c r="U519" s="77" t="s">
        <v>630</v>
      </c>
    </row>
    <row r="520" spans="2:21" hidden="1" x14ac:dyDescent="0.2">
      <c r="C520" s="427" t="s">
        <v>132</v>
      </c>
      <c r="D520" s="428"/>
      <c r="E520" s="428"/>
      <c r="F520" s="428"/>
      <c r="G520" s="428"/>
      <c r="H520" s="428"/>
      <c r="I520" s="428"/>
      <c r="J520" s="428"/>
      <c r="K520" s="428"/>
      <c r="L520" s="428"/>
      <c r="M520" s="429"/>
      <c r="U520" s="77" t="s">
        <v>630</v>
      </c>
    </row>
    <row r="521" spans="2:21" ht="12" hidden="1" thickBot="1" x14ac:dyDescent="0.25">
      <c r="C521" s="430"/>
      <c r="D521" s="431"/>
      <c r="E521" s="431"/>
      <c r="F521" s="431"/>
      <c r="G521" s="431"/>
      <c r="H521" s="431"/>
      <c r="I521" s="431"/>
      <c r="J521" s="431"/>
      <c r="K521" s="431"/>
      <c r="L521" s="431"/>
      <c r="M521" s="432"/>
      <c r="U521" s="77" t="s">
        <v>630</v>
      </c>
    </row>
    <row r="522" spans="2:21" ht="12" hidden="1" thickBot="1" x14ac:dyDescent="0.25">
      <c r="C522" s="444" t="s">
        <v>79</v>
      </c>
      <c r="D522" s="437"/>
      <c r="E522" s="445" t="s">
        <v>133</v>
      </c>
      <c r="F522" s="446"/>
      <c r="G522" s="80" t="s">
        <v>134</v>
      </c>
      <c r="H522" s="447" t="s">
        <v>135</v>
      </c>
      <c r="I522" s="448"/>
      <c r="J522" s="448"/>
      <c r="K522" s="448"/>
      <c r="L522" s="448"/>
      <c r="M522" s="449"/>
      <c r="R522" s="81"/>
      <c r="S522" s="82"/>
      <c r="T522" s="83"/>
      <c r="U522" s="83" t="s">
        <v>630</v>
      </c>
    </row>
    <row r="523" spans="2:21" ht="12" hidden="1" thickBot="1" x14ac:dyDescent="0.25">
      <c r="C523" s="433">
        <v>45089</v>
      </c>
      <c r="D523" s="434"/>
      <c r="E523" s="435" t="s">
        <v>66</v>
      </c>
      <c r="F523" s="409"/>
      <c r="G523" s="84"/>
      <c r="H523" s="435"/>
      <c r="I523" s="408"/>
      <c r="J523" s="408"/>
      <c r="K523" s="408"/>
      <c r="L523" s="408"/>
      <c r="M523" s="409"/>
      <c r="U523" s="77" t="s">
        <v>630</v>
      </c>
    </row>
    <row r="524" spans="2:21" ht="12" hidden="1" thickBot="1" x14ac:dyDescent="0.25">
      <c r="C524" s="435"/>
      <c r="D524" s="408"/>
      <c r="E524" s="408"/>
      <c r="F524" s="408"/>
      <c r="G524" s="408"/>
      <c r="H524" s="408"/>
      <c r="I524" s="408"/>
      <c r="J524" s="408"/>
      <c r="K524" s="408"/>
      <c r="L524" s="408"/>
      <c r="M524" s="409"/>
      <c r="U524" s="77" t="s">
        <v>630</v>
      </c>
    </row>
    <row r="525" spans="2:21" ht="12" hidden="1" thickBot="1" x14ac:dyDescent="0.25">
      <c r="C525" s="85" t="s">
        <v>87</v>
      </c>
      <c r="D525" s="86"/>
      <c r="E525" s="85" t="s">
        <v>136</v>
      </c>
      <c r="F525" s="86" t="s">
        <v>137</v>
      </c>
      <c r="G525" s="85" t="s">
        <v>136</v>
      </c>
      <c r="H525" s="436" t="s">
        <v>108</v>
      </c>
      <c r="I525" s="436"/>
      <c r="J525" s="436"/>
      <c r="K525" s="436"/>
      <c r="L525" s="436"/>
      <c r="M525" s="437"/>
      <c r="U525" s="77" t="s">
        <v>630</v>
      </c>
    </row>
    <row r="526" spans="2:21" ht="12" hidden="1" thickBot="1" x14ac:dyDescent="0.25">
      <c r="C526" s="87"/>
      <c r="D526" s="88"/>
      <c r="E526" s="275" t="s">
        <v>204</v>
      </c>
      <c r="F526" s="88"/>
      <c r="G526" s="275" t="s">
        <v>94</v>
      </c>
      <c r="H526" s="438">
        <f t="shared" ref="H526" si="320">S533</f>
        <v>0</v>
      </c>
      <c r="I526" s="439"/>
      <c r="J526" s="440"/>
      <c r="K526" s="441">
        <f t="shared" ref="K526" si="321">T533</f>
        <v>3</v>
      </c>
      <c r="L526" s="442"/>
      <c r="M526" s="443"/>
      <c r="U526" s="77" t="str">
        <f>IF(H526+K526=3,"BİTTİ","DEVAM")</f>
        <v>BİTTİ</v>
      </c>
    </row>
    <row r="527" spans="2:21" ht="12" hidden="1" thickBot="1" x14ac:dyDescent="0.25">
      <c r="C527" s="91" t="s">
        <v>80</v>
      </c>
      <c r="D527" s="92" t="s">
        <v>138</v>
      </c>
      <c r="E527" s="91" t="s">
        <v>139</v>
      </c>
      <c r="F527" s="92"/>
      <c r="G527" s="91" t="s">
        <v>139</v>
      </c>
      <c r="H527" s="408" t="s">
        <v>140</v>
      </c>
      <c r="I527" s="409"/>
      <c r="J527" s="408" t="s">
        <v>141</v>
      </c>
      <c r="K527" s="409"/>
      <c r="L527" s="410" t="s">
        <v>142</v>
      </c>
      <c r="M527" s="411"/>
      <c r="O527" s="412" t="s">
        <v>143</v>
      </c>
      <c r="P527" s="413"/>
      <c r="Q527" s="412" t="s">
        <v>144</v>
      </c>
      <c r="R527" s="413"/>
      <c r="S527" s="412" t="s">
        <v>138</v>
      </c>
      <c r="T527" s="413"/>
      <c r="U527" s="77" t="s">
        <v>630</v>
      </c>
    </row>
    <row r="528" spans="2:21" ht="12" hidden="1" thickBot="1" x14ac:dyDescent="0.25">
      <c r="C528" s="266">
        <v>0.4375</v>
      </c>
      <c r="D528" s="94" t="s">
        <v>145</v>
      </c>
      <c r="E528" s="84" t="s">
        <v>551</v>
      </c>
      <c r="F528" s="94"/>
      <c r="G528" s="84" t="s">
        <v>509</v>
      </c>
      <c r="H528" s="95">
        <v>2</v>
      </c>
      <c r="I528" s="94">
        <v>6</v>
      </c>
      <c r="J528" s="95">
        <v>3</v>
      </c>
      <c r="K528" s="94">
        <v>6</v>
      </c>
      <c r="L528" s="95"/>
      <c r="M528" s="94"/>
      <c r="O528" s="96">
        <f t="shared" ref="O528:O530" si="322">H528+J528+L528</f>
        <v>5</v>
      </c>
      <c r="P528" s="96">
        <f t="shared" ref="P528:P530" si="323">I528+K528+M528</f>
        <v>12</v>
      </c>
      <c r="Q528" s="96">
        <f t="shared" ref="Q528:Q530" si="324">IF(H528&gt;I528,1,0)+IF(J528&gt;K528,1,0)+IF(L528&gt;M528,1,0)</f>
        <v>0</v>
      </c>
      <c r="R528" s="97">
        <f t="shared" ref="R528:R530" si="325">IF(H528&lt;I528,1,0)+IF(J528&lt;K528,1,0)+IF(L528&lt;M528,1,0)</f>
        <v>2</v>
      </c>
      <c r="S528" s="97">
        <f t="shared" ref="S528:S530" si="326">IF(Q528&gt;R528,1,0)</f>
        <v>0</v>
      </c>
      <c r="T528" s="97">
        <f t="shared" ref="T528:T530" si="327">IF(Q528&lt;R528,1,0)</f>
        <v>1</v>
      </c>
      <c r="U528" s="77" t="s">
        <v>630</v>
      </c>
    </row>
    <row r="529" spans="2:23" ht="12" hidden="1" thickBot="1" x14ac:dyDescent="0.25">
      <c r="C529" s="84"/>
      <c r="D529" s="94" t="s">
        <v>146</v>
      </c>
      <c r="E529" s="84" t="s">
        <v>552</v>
      </c>
      <c r="F529" s="94"/>
      <c r="G529" s="284" t="s">
        <v>508</v>
      </c>
      <c r="H529" s="95">
        <v>2</v>
      </c>
      <c r="I529" s="94">
        <v>6</v>
      </c>
      <c r="J529" s="95">
        <v>4</v>
      </c>
      <c r="K529" s="94">
        <v>6</v>
      </c>
      <c r="L529" s="95"/>
      <c r="M529" s="94"/>
      <c r="O529" s="29">
        <f t="shared" si="322"/>
        <v>6</v>
      </c>
      <c r="P529" s="29">
        <f t="shared" si="323"/>
        <v>12</v>
      </c>
      <c r="Q529" s="29">
        <f t="shared" si="324"/>
        <v>0</v>
      </c>
      <c r="R529" s="28">
        <f t="shared" si="325"/>
        <v>2</v>
      </c>
      <c r="S529" s="28">
        <f t="shared" si="326"/>
        <v>0</v>
      </c>
      <c r="T529" s="28">
        <f t="shared" si="327"/>
        <v>1</v>
      </c>
      <c r="U529" s="77" t="s">
        <v>630</v>
      </c>
    </row>
    <row r="530" spans="2:23" ht="12" hidden="1" customHeight="1" thickBot="1" x14ac:dyDescent="0.25">
      <c r="C530" s="414"/>
      <c r="D530" s="416" t="s">
        <v>147</v>
      </c>
      <c r="E530" s="84" t="s">
        <v>551</v>
      </c>
      <c r="F530" s="98"/>
      <c r="G530" s="284" t="s">
        <v>508</v>
      </c>
      <c r="H530" s="418">
        <v>1</v>
      </c>
      <c r="I530" s="421">
        <v>6</v>
      </c>
      <c r="J530" s="418">
        <v>4</v>
      </c>
      <c r="K530" s="421">
        <v>6</v>
      </c>
      <c r="L530" s="418"/>
      <c r="M530" s="421"/>
      <c r="O530" s="424">
        <f t="shared" si="322"/>
        <v>5</v>
      </c>
      <c r="P530" s="424">
        <f t="shared" si="323"/>
        <v>12</v>
      </c>
      <c r="Q530" s="424">
        <f t="shared" si="324"/>
        <v>0</v>
      </c>
      <c r="R530" s="424">
        <f t="shared" si="325"/>
        <v>2</v>
      </c>
      <c r="S530" s="424">
        <f t="shared" si="326"/>
        <v>0</v>
      </c>
      <c r="T530" s="424">
        <f t="shared" si="327"/>
        <v>1</v>
      </c>
      <c r="U530" s="77" t="s">
        <v>630</v>
      </c>
    </row>
    <row r="531" spans="2:23" ht="12" hidden="1" thickBot="1" x14ac:dyDescent="0.25">
      <c r="C531" s="414"/>
      <c r="D531" s="416"/>
      <c r="E531" s="99" t="s">
        <v>137</v>
      </c>
      <c r="F531" s="100"/>
      <c r="G531" s="283" t="s">
        <v>137</v>
      </c>
      <c r="H531" s="419"/>
      <c r="I531" s="422"/>
      <c r="J531" s="419"/>
      <c r="K531" s="422"/>
      <c r="L531" s="419"/>
      <c r="M531" s="422"/>
      <c r="O531" s="425"/>
      <c r="P531" s="425"/>
      <c r="Q531" s="425"/>
      <c r="R531" s="425"/>
      <c r="S531" s="425"/>
      <c r="T531" s="425"/>
      <c r="U531" s="77" t="s">
        <v>630</v>
      </c>
    </row>
    <row r="532" spans="2:23" ht="12" hidden="1" thickBot="1" x14ac:dyDescent="0.25">
      <c r="C532" s="415"/>
      <c r="D532" s="417"/>
      <c r="E532" s="84" t="s">
        <v>552</v>
      </c>
      <c r="F532" s="101"/>
      <c r="G532" s="84" t="s">
        <v>509</v>
      </c>
      <c r="H532" s="420"/>
      <c r="I532" s="423"/>
      <c r="J532" s="420"/>
      <c r="K532" s="423"/>
      <c r="L532" s="420"/>
      <c r="M532" s="423"/>
      <c r="O532" s="426"/>
      <c r="P532" s="426"/>
      <c r="Q532" s="426"/>
      <c r="R532" s="426"/>
      <c r="S532" s="426"/>
      <c r="T532" s="426"/>
      <c r="U532" s="77" t="s">
        <v>630</v>
      </c>
    </row>
    <row r="533" spans="2:23" ht="12" hidden="1" thickBot="1" x14ac:dyDescent="0.25">
      <c r="B533" s="295" t="str">
        <f>E526&amp;G526</f>
        <v>ATAŞEHİR TENİS SPOR KULÜBÜPERFORMANS TENİS AKADEMİSİ</v>
      </c>
      <c r="G533" s="102"/>
      <c r="H533" s="102"/>
      <c r="O533" s="28">
        <f t="shared" ref="O533:T533" si="328">O528+O529+O530</f>
        <v>16</v>
      </c>
      <c r="P533" s="28">
        <f t="shared" si="328"/>
        <v>36</v>
      </c>
      <c r="Q533" s="29">
        <f t="shared" si="328"/>
        <v>0</v>
      </c>
      <c r="R533" s="28">
        <f t="shared" si="328"/>
        <v>6</v>
      </c>
      <c r="S533" s="28">
        <f t="shared" si="328"/>
        <v>0</v>
      </c>
      <c r="T533" s="28">
        <f t="shared" si="328"/>
        <v>3</v>
      </c>
      <c r="U533" s="77" t="s">
        <v>630</v>
      </c>
    </row>
    <row r="534" spans="2:23" hidden="1" x14ac:dyDescent="0.2">
      <c r="C534" s="427" t="s">
        <v>132</v>
      </c>
      <c r="D534" s="428"/>
      <c r="E534" s="428"/>
      <c r="F534" s="428"/>
      <c r="G534" s="428"/>
      <c r="H534" s="428"/>
      <c r="I534" s="428"/>
      <c r="J534" s="428"/>
      <c r="K534" s="428"/>
      <c r="L534" s="428"/>
      <c r="M534" s="429"/>
      <c r="U534" s="77" t="s">
        <v>630</v>
      </c>
      <c r="V534" s="77" t="s">
        <v>673</v>
      </c>
      <c r="W534" s="77" t="s">
        <v>674</v>
      </c>
    </row>
    <row r="535" spans="2:23" ht="12" hidden="1" thickBot="1" x14ac:dyDescent="0.25">
      <c r="C535" s="430"/>
      <c r="D535" s="431"/>
      <c r="E535" s="431"/>
      <c r="F535" s="431"/>
      <c r="G535" s="431"/>
      <c r="H535" s="431"/>
      <c r="I535" s="431"/>
      <c r="J535" s="431"/>
      <c r="K535" s="431"/>
      <c r="L535" s="431"/>
      <c r="M535" s="432"/>
      <c r="U535" s="77" t="s">
        <v>630</v>
      </c>
      <c r="V535" s="77">
        <f>COUNTIF(U540:U1079,"BİTTİ")</f>
        <v>39</v>
      </c>
      <c r="W535" s="77">
        <f>COUNTIF(U540:U1079,"DEVAM")</f>
        <v>0</v>
      </c>
    </row>
    <row r="536" spans="2:23" ht="12" hidden="1" thickBot="1" x14ac:dyDescent="0.25">
      <c r="C536" s="444" t="s">
        <v>79</v>
      </c>
      <c r="D536" s="437"/>
      <c r="E536" s="445" t="s">
        <v>133</v>
      </c>
      <c r="F536" s="446"/>
      <c r="G536" s="80" t="s">
        <v>134</v>
      </c>
      <c r="H536" s="447" t="s">
        <v>135</v>
      </c>
      <c r="I536" s="448"/>
      <c r="J536" s="448"/>
      <c r="K536" s="448"/>
      <c r="L536" s="448"/>
      <c r="M536" s="449"/>
      <c r="R536" s="81"/>
      <c r="S536" s="82"/>
      <c r="T536" s="83"/>
      <c r="U536" s="83" t="s">
        <v>630</v>
      </c>
    </row>
    <row r="537" spans="2:23" ht="12" hidden="1" thickBot="1" x14ac:dyDescent="0.25">
      <c r="C537" s="433">
        <v>45090</v>
      </c>
      <c r="D537" s="434"/>
      <c r="E537" s="435"/>
      <c r="F537" s="409"/>
      <c r="G537" s="84"/>
      <c r="H537" s="435"/>
      <c r="I537" s="408"/>
      <c r="J537" s="408"/>
      <c r="K537" s="408"/>
      <c r="L537" s="408"/>
      <c r="M537" s="409"/>
      <c r="U537" s="77" t="s">
        <v>630</v>
      </c>
    </row>
    <row r="538" spans="2:23" ht="12" hidden="1" thickBot="1" x14ac:dyDescent="0.25">
      <c r="C538" s="435"/>
      <c r="D538" s="408"/>
      <c r="E538" s="408"/>
      <c r="F538" s="408"/>
      <c r="G538" s="408"/>
      <c r="H538" s="408"/>
      <c r="I538" s="408"/>
      <c r="J538" s="408"/>
      <c r="K538" s="408"/>
      <c r="L538" s="408"/>
      <c r="M538" s="409"/>
      <c r="U538" s="77" t="s">
        <v>630</v>
      </c>
    </row>
    <row r="539" spans="2:23" ht="12" hidden="1" thickBot="1" x14ac:dyDescent="0.25">
      <c r="C539" s="85" t="s">
        <v>87</v>
      </c>
      <c r="D539" s="86"/>
      <c r="E539" s="85" t="s">
        <v>136</v>
      </c>
      <c r="F539" s="86" t="s">
        <v>137</v>
      </c>
      <c r="G539" s="85" t="s">
        <v>136</v>
      </c>
      <c r="H539" s="436" t="s">
        <v>108</v>
      </c>
      <c r="I539" s="436"/>
      <c r="J539" s="436"/>
      <c r="K539" s="436"/>
      <c r="L539" s="436"/>
      <c r="M539" s="437"/>
      <c r="U539" s="77" t="s">
        <v>630</v>
      </c>
    </row>
    <row r="540" spans="2:23" ht="12" hidden="1" thickBot="1" x14ac:dyDescent="0.25">
      <c r="C540" s="87"/>
      <c r="D540" s="88">
        <v>1</v>
      </c>
      <c r="E540" s="275" t="s">
        <v>235</v>
      </c>
      <c r="F540" s="88"/>
      <c r="G540" s="275" t="s">
        <v>237</v>
      </c>
      <c r="H540" s="438">
        <f t="shared" ref="H540" si="329">S547</f>
        <v>3</v>
      </c>
      <c r="I540" s="439"/>
      <c r="J540" s="440"/>
      <c r="K540" s="441">
        <f t="shared" ref="K540" si="330">T547</f>
        <v>0</v>
      </c>
      <c r="L540" s="442"/>
      <c r="M540" s="443"/>
      <c r="U540" s="77" t="str">
        <f>IF(H540+K540=3,"BİTTİ","DEVAM")</f>
        <v>BİTTİ</v>
      </c>
    </row>
    <row r="541" spans="2:23" ht="12" hidden="1" thickBot="1" x14ac:dyDescent="0.25">
      <c r="C541" s="91" t="s">
        <v>80</v>
      </c>
      <c r="D541" s="92" t="s">
        <v>138</v>
      </c>
      <c r="E541" s="91" t="s">
        <v>139</v>
      </c>
      <c r="F541" s="92"/>
      <c r="G541" s="91" t="s">
        <v>139</v>
      </c>
      <c r="H541" s="408" t="s">
        <v>140</v>
      </c>
      <c r="I541" s="409"/>
      <c r="J541" s="408" t="s">
        <v>141</v>
      </c>
      <c r="K541" s="409"/>
      <c r="L541" s="410" t="s">
        <v>142</v>
      </c>
      <c r="M541" s="411"/>
      <c r="O541" s="412" t="s">
        <v>143</v>
      </c>
      <c r="P541" s="413"/>
      <c r="Q541" s="412" t="s">
        <v>144</v>
      </c>
      <c r="R541" s="413"/>
      <c r="S541" s="412" t="s">
        <v>138</v>
      </c>
      <c r="T541" s="413"/>
      <c r="U541" s="77" t="s">
        <v>630</v>
      </c>
    </row>
    <row r="542" spans="2:23" ht="12" hidden="1" thickBot="1" x14ac:dyDescent="0.25">
      <c r="C542" s="266">
        <v>0.4375</v>
      </c>
      <c r="D542" s="94" t="s">
        <v>145</v>
      </c>
      <c r="E542" s="84" t="s">
        <v>790</v>
      </c>
      <c r="F542" s="94"/>
      <c r="G542" s="84" t="s">
        <v>295</v>
      </c>
      <c r="H542" s="95">
        <v>6</v>
      </c>
      <c r="I542" s="94">
        <v>0</v>
      </c>
      <c r="J542" s="95">
        <v>6</v>
      </c>
      <c r="K542" s="94">
        <v>0</v>
      </c>
      <c r="L542" s="95"/>
      <c r="M542" s="94"/>
      <c r="O542" s="96">
        <f t="shared" ref="O542:O544" si="331">H542+J542+L542</f>
        <v>12</v>
      </c>
      <c r="P542" s="96">
        <f t="shared" ref="P542:P544" si="332">I542+K542+M542</f>
        <v>0</v>
      </c>
      <c r="Q542" s="96">
        <f t="shared" ref="Q542:Q544" si="333">IF(H542&gt;I542,1,0)+IF(J542&gt;K542,1,0)+IF(L542&gt;M542,1,0)</f>
        <v>2</v>
      </c>
      <c r="R542" s="97">
        <f t="shared" ref="R542:R544" si="334">IF(H542&lt;I542,1,0)+IF(J542&lt;K542,1,0)+IF(L542&lt;M542,1,0)</f>
        <v>0</v>
      </c>
      <c r="S542" s="97">
        <f t="shared" ref="S542:S544" si="335">IF(Q542&gt;R542,1,0)</f>
        <v>1</v>
      </c>
      <c r="T542" s="97">
        <f t="shared" ref="T542:T544" si="336">IF(Q542&lt;R542,1,0)</f>
        <v>0</v>
      </c>
      <c r="U542" s="77" t="s">
        <v>630</v>
      </c>
    </row>
    <row r="543" spans="2:23" ht="12" hidden="1" thickBot="1" x14ac:dyDescent="0.25">
      <c r="C543" s="84"/>
      <c r="D543" s="94" t="s">
        <v>146</v>
      </c>
      <c r="E543" s="84" t="s">
        <v>791</v>
      </c>
      <c r="F543" s="94"/>
      <c r="G543" s="284" t="s">
        <v>296</v>
      </c>
      <c r="H543" s="95">
        <v>6</v>
      </c>
      <c r="I543" s="94">
        <v>0</v>
      </c>
      <c r="J543" s="95">
        <v>6</v>
      </c>
      <c r="K543" s="94">
        <v>1</v>
      </c>
      <c r="L543" s="95"/>
      <c r="M543" s="94"/>
      <c r="O543" s="29">
        <f t="shared" si="331"/>
        <v>12</v>
      </c>
      <c r="P543" s="29">
        <f t="shared" si="332"/>
        <v>1</v>
      </c>
      <c r="Q543" s="29">
        <f t="shared" si="333"/>
        <v>2</v>
      </c>
      <c r="R543" s="28">
        <f t="shared" si="334"/>
        <v>0</v>
      </c>
      <c r="S543" s="28">
        <f t="shared" si="335"/>
        <v>1</v>
      </c>
      <c r="T543" s="28">
        <f t="shared" si="336"/>
        <v>0</v>
      </c>
      <c r="U543" s="77" t="s">
        <v>630</v>
      </c>
    </row>
    <row r="544" spans="2:23" ht="12" hidden="1" customHeight="1" thickBot="1" x14ac:dyDescent="0.25">
      <c r="C544" s="414"/>
      <c r="D544" s="416" t="s">
        <v>147</v>
      </c>
      <c r="E544" s="84" t="s">
        <v>792</v>
      </c>
      <c r="F544" s="98"/>
      <c r="G544" s="284" t="s">
        <v>295</v>
      </c>
      <c r="H544" s="418">
        <v>6</v>
      </c>
      <c r="I544" s="421">
        <v>0</v>
      </c>
      <c r="J544" s="418">
        <v>6</v>
      </c>
      <c r="K544" s="421">
        <v>0</v>
      </c>
      <c r="L544" s="418"/>
      <c r="M544" s="421"/>
      <c r="O544" s="424">
        <f t="shared" si="331"/>
        <v>12</v>
      </c>
      <c r="P544" s="424">
        <f t="shared" si="332"/>
        <v>0</v>
      </c>
      <c r="Q544" s="424">
        <f t="shared" si="333"/>
        <v>2</v>
      </c>
      <c r="R544" s="424">
        <f t="shared" si="334"/>
        <v>0</v>
      </c>
      <c r="S544" s="424">
        <f t="shared" si="335"/>
        <v>1</v>
      </c>
      <c r="T544" s="424">
        <f t="shared" si="336"/>
        <v>0</v>
      </c>
      <c r="U544" s="77" t="s">
        <v>630</v>
      </c>
    </row>
    <row r="545" spans="2:21" ht="12" hidden="1" thickBot="1" x14ac:dyDescent="0.25">
      <c r="C545" s="414"/>
      <c r="D545" s="416"/>
      <c r="E545" s="99" t="s">
        <v>137</v>
      </c>
      <c r="F545" s="100"/>
      <c r="G545" s="283" t="s">
        <v>137</v>
      </c>
      <c r="H545" s="419"/>
      <c r="I545" s="422"/>
      <c r="J545" s="419"/>
      <c r="K545" s="422"/>
      <c r="L545" s="419"/>
      <c r="M545" s="422"/>
      <c r="O545" s="425"/>
      <c r="P545" s="425"/>
      <c r="Q545" s="425"/>
      <c r="R545" s="425"/>
      <c r="S545" s="425"/>
      <c r="T545" s="425"/>
      <c r="U545" s="77" t="s">
        <v>630</v>
      </c>
    </row>
    <row r="546" spans="2:21" ht="12" hidden="1" thickBot="1" x14ac:dyDescent="0.25">
      <c r="C546" s="415"/>
      <c r="D546" s="417"/>
      <c r="E546" s="84" t="s">
        <v>793</v>
      </c>
      <c r="F546" s="101"/>
      <c r="G546" s="84" t="s">
        <v>296</v>
      </c>
      <c r="H546" s="420"/>
      <c r="I546" s="423"/>
      <c r="J546" s="420"/>
      <c r="K546" s="423"/>
      <c r="L546" s="420"/>
      <c r="M546" s="423"/>
      <c r="O546" s="426"/>
      <c r="P546" s="426"/>
      <c r="Q546" s="426"/>
      <c r="R546" s="426"/>
      <c r="S546" s="426"/>
      <c r="T546" s="426"/>
      <c r="U546" s="77" t="s">
        <v>630</v>
      </c>
    </row>
    <row r="547" spans="2:21" ht="12" hidden="1" thickBot="1" x14ac:dyDescent="0.25">
      <c r="B547" s="295" t="str">
        <f>E540&amp;G540</f>
        <v>ADANA TENİS DAĞ VE SP.MKA SPORTS SPOR KUL</v>
      </c>
      <c r="G547" s="102"/>
      <c r="H547" s="102"/>
      <c r="O547" s="28">
        <f t="shared" ref="O547:T547" si="337">O542+O543+O544</f>
        <v>36</v>
      </c>
      <c r="P547" s="28">
        <f t="shared" si="337"/>
        <v>1</v>
      </c>
      <c r="Q547" s="29">
        <f t="shared" si="337"/>
        <v>6</v>
      </c>
      <c r="R547" s="28">
        <f t="shared" si="337"/>
        <v>0</v>
      </c>
      <c r="S547" s="28">
        <f t="shared" si="337"/>
        <v>3</v>
      </c>
      <c r="T547" s="28">
        <f t="shared" si="337"/>
        <v>0</v>
      </c>
      <c r="U547" s="77" t="s">
        <v>630</v>
      </c>
    </row>
    <row r="548" spans="2:21" hidden="1" x14ac:dyDescent="0.2">
      <c r="C548" s="427" t="s">
        <v>132</v>
      </c>
      <c r="D548" s="428"/>
      <c r="E548" s="428"/>
      <c r="F548" s="428"/>
      <c r="G548" s="428"/>
      <c r="H548" s="428"/>
      <c r="I548" s="428"/>
      <c r="J548" s="428"/>
      <c r="K548" s="428"/>
      <c r="L548" s="428"/>
      <c r="M548" s="429"/>
      <c r="U548" s="77" t="s">
        <v>630</v>
      </c>
    </row>
    <row r="549" spans="2:21" ht="12" hidden="1" thickBot="1" x14ac:dyDescent="0.25">
      <c r="C549" s="430"/>
      <c r="D549" s="431"/>
      <c r="E549" s="431"/>
      <c r="F549" s="431"/>
      <c r="G549" s="431"/>
      <c r="H549" s="431"/>
      <c r="I549" s="431"/>
      <c r="J549" s="431"/>
      <c r="K549" s="431"/>
      <c r="L549" s="431"/>
      <c r="M549" s="432"/>
      <c r="U549" s="77" t="s">
        <v>630</v>
      </c>
    </row>
    <row r="550" spans="2:21" ht="12" hidden="1" thickBot="1" x14ac:dyDescent="0.25">
      <c r="C550" s="444" t="s">
        <v>79</v>
      </c>
      <c r="D550" s="437"/>
      <c r="E550" s="445" t="s">
        <v>133</v>
      </c>
      <c r="F550" s="446"/>
      <c r="G550" s="80" t="s">
        <v>134</v>
      </c>
      <c r="H550" s="447" t="s">
        <v>135</v>
      </c>
      <c r="I550" s="448"/>
      <c r="J550" s="448"/>
      <c r="K550" s="448"/>
      <c r="L550" s="448"/>
      <c r="M550" s="449"/>
      <c r="R550" s="81"/>
      <c r="S550" s="82"/>
      <c r="T550" s="83"/>
      <c r="U550" s="83" t="s">
        <v>630</v>
      </c>
    </row>
    <row r="551" spans="2:21" ht="12" hidden="1" thickBot="1" x14ac:dyDescent="0.25">
      <c r="C551" s="433">
        <v>45090</v>
      </c>
      <c r="D551" s="434"/>
      <c r="E551" s="435"/>
      <c r="F551" s="409"/>
      <c r="G551" s="84"/>
      <c r="H551" s="435"/>
      <c r="I551" s="408"/>
      <c r="J551" s="408"/>
      <c r="K551" s="408"/>
      <c r="L551" s="408"/>
      <c r="M551" s="409"/>
      <c r="U551" s="77" t="s">
        <v>630</v>
      </c>
    </row>
    <row r="552" spans="2:21" ht="12" hidden="1" thickBot="1" x14ac:dyDescent="0.25">
      <c r="C552" s="435"/>
      <c r="D552" s="408"/>
      <c r="E552" s="408"/>
      <c r="F552" s="408"/>
      <c r="G552" s="408"/>
      <c r="H552" s="408"/>
      <c r="I552" s="408"/>
      <c r="J552" s="408"/>
      <c r="K552" s="408"/>
      <c r="L552" s="408"/>
      <c r="M552" s="409"/>
      <c r="U552" s="77" t="s">
        <v>630</v>
      </c>
    </row>
    <row r="553" spans="2:21" ht="12" hidden="1" thickBot="1" x14ac:dyDescent="0.25">
      <c r="C553" s="85" t="s">
        <v>87</v>
      </c>
      <c r="D553" s="86"/>
      <c r="E553" s="85" t="s">
        <v>136</v>
      </c>
      <c r="F553" s="86" t="s">
        <v>137</v>
      </c>
      <c r="G553" s="85" t="s">
        <v>136</v>
      </c>
      <c r="H553" s="436" t="s">
        <v>108</v>
      </c>
      <c r="I553" s="436"/>
      <c r="J553" s="436"/>
      <c r="K553" s="436"/>
      <c r="L553" s="436"/>
      <c r="M553" s="437"/>
      <c r="U553" s="77" t="s">
        <v>630</v>
      </c>
    </row>
    <row r="554" spans="2:21" ht="12" hidden="1" thickBot="1" x14ac:dyDescent="0.25">
      <c r="C554" s="87"/>
      <c r="D554" s="88">
        <v>2</v>
      </c>
      <c r="E554" s="275" t="s">
        <v>151</v>
      </c>
      <c r="F554" s="88"/>
      <c r="G554" s="275" t="s">
        <v>238</v>
      </c>
      <c r="H554" s="438">
        <f t="shared" ref="H554" si="338">S561</f>
        <v>3</v>
      </c>
      <c r="I554" s="439"/>
      <c r="J554" s="440"/>
      <c r="K554" s="441">
        <f t="shared" ref="K554" si="339">T561</f>
        <v>0</v>
      </c>
      <c r="L554" s="442"/>
      <c r="M554" s="443"/>
      <c r="U554" s="77" t="str">
        <f>IF(H554+K554=3,"BİTTİ","DEVAM")</f>
        <v>BİTTİ</v>
      </c>
    </row>
    <row r="555" spans="2:21" ht="12" hidden="1" thickBot="1" x14ac:dyDescent="0.25">
      <c r="C555" s="91" t="s">
        <v>80</v>
      </c>
      <c r="D555" s="92" t="s">
        <v>138</v>
      </c>
      <c r="E555" s="91" t="s">
        <v>139</v>
      </c>
      <c r="F555" s="92"/>
      <c r="G555" s="91" t="s">
        <v>139</v>
      </c>
      <c r="H555" s="408" t="s">
        <v>140</v>
      </c>
      <c r="I555" s="409"/>
      <c r="J555" s="408" t="s">
        <v>141</v>
      </c>
      <c r="K555" s="409"/>
      <c r="L555" s="410" t="s">
        <v>142</v>
      </c>
      <c r="M555" s="411"/>
      <c r="O555" s="412" t="s">
        <v>143</v>
      </c>
      <c r="P555" s="413"/>
      <c r="Q555" s="412" t="s">
        <v>144</v>
      </c>
      <c r="R555" s="413"/>
      <c r="S555" s="412" t="s">
        <v>138</v>
      </c>
      <c r="T555" s="413"/>
      <c r="U555" s="77" t="s">
        <v>630</v>
      </c>
    </row>
    <row r="556" spans="2:21" ht="12" hidden="1" thickBot="1" x14ac:dyDescent="0.25">
      <c r="C556" s="266">
        <v>0.4375</v>
      </c>
      <c r="D556" s="94" t="s">
        <v>145</v>
      </c>
      <c r="E556" s="84" t="s">
        <v>764</v>
      </c>
      <c r="F556" s="94"/>
      <c r="G556" s="84" t="s">
        <v>290</v>
      </c>
      <c r="H556" s="95">
        <v>6</v>
      </c>
      <c r="I556" s="94">
        <v>1</v>
      </c>
      <c r="J556" s="95">
        <v>6</v>
      </c>
      <c r="K556" s="94">
        <v>2</v>
      </c>
      <c r="L556" s="95"/>
      <c r="M556" s="94"/>
      <c r="O556" s="96">
        <f t="shared" ref="O556:O558" si="340">H556+J556+L556</f>
        <v>12</v>
      </c>
      <c r="P556" s="96">
        <f t="shared" ref="P556:P558" si="341">I556+K556+M556</f>
        <v>3</v>
      </c>
      <c r="Q556" s="96">
        <f t="shared" ref="Q556:Q558" si="342">IF(H556&gt;I556,1,0)+IF(J556&gt;K556,1,0)+IF(L556&gt;M556,1,0)</f>
        <v>2</v>
      </c>
      <c r="R556" s="97">
        <f t="shared" ref="R556:R558" si="343">IF(H556&lt;I556,1,0)+IF(J556&lt;K556,1,0)+IF(L556&lt;M556,1,0)</f>
        <v>0</v>
      </c>
      <c r="S556" s="97">
        <f t="shared" ref="S556:S558" si="344">IF(Q556&gt;R556,1,0)</f>
        <v>1</v>
      </c>
      <c r="T556" s="97">
        <f t="shared" ref="T556:T558" si="345">IF(Q556&lt;R556,1,0)</f>
        <v>0</v>
      </c>
      <c r="U556" s="77" t="s">
        <v>630</v>
      </c>
    </row>
    <row r="557" spans="2:21" ht="12" hidden="1" thickBot="1" x14ac:dyDescent="0.25">
      <c r="C557" s="84"/>
      <c r="D557" s="94" t="s">
        <v>146</v>
      </c>
      <c r="E557" s="84" t="s">
        <v>765</v>
      </c>
      <c r="F557" s="94"/>
      <c r="G557" s="284" t="s">
        <v>291</v>
      </c>
      <c r="H557" s="95">
        <v>6</v>
      </c>
      <c r="I557" s="94">
        <v>1</v>
      </c>
      <c r="J557" s="95">
        <v>6</v>
      </c>
      <c r="K557" s="94">
        <v>1</v>
      </c>
      <c r="L557" s="95"/>
      <c r="M557" s="94"/>
      <c r="O557" s="29">
        <f t="shared" si="340"/>
        <v>12</v>
      </c>
      <c r="P557" s="29">
        <f t="shared" si="341"/>
        <v>2</v>
      </c>
      <c r="Q557" s="29">
        <f t="shared" si="342"/>
        <v>2</v>
      </c>
      <c r="R557" s="28">
        <f t="shared" si="343"/>
        <v>0</v>
      </c>
      <c r="S557" s="28">
        <f t="shared" si="344"/>
        <v>1</v>
      </c>
      <c r="T557" s="28">
        <f t="shared" si="345"/>
        <v>0</v>
      </c>
      <c r="U557" s="77" t="s">
        <v>630</v>
      </c>
    </row>
    <row r="558" spans="2:21" ht="12" hidden="1" customHeight="1" thickBot="1" x14ac:dyDescent="0.25">
      <c r="C558" s="414"/>
      <c r="D558" s="416" t="s">
        <v>147</v>
      </c>
      <c r="E558" s="84" t="s">
        <v>765</v>
      </c>
      <c r="F558" s="98"/>
      <c r="G558" s="284" t="s">
        <v>290</v>
      </c>
      <c r="H558" s="418">
        <v>6</v>
      </c>
      <c r="I558" s="421">
        <v>1</v>
      </c>
      <c r="J558" s="418">
        <v>6</v>
      </c>
      <c r="K558" s="421">
        <v>2</v>
      </c>
      <c r="L558" s="418"/>
      <c r="M558" s="421"/>
      <c r="O558" s="424">
        <f t="shared" si="340"/>
        <v>12</v>
      </c>
      <c r="P558" s="424">
        <f t="shared" si="341"/>
        <v>3</v>
      </c>
      <c r="Q558" s="424">
        <f t="shared" si="342"/>
        <v>2</v>
      </c>
      <c r="R558" s="424">
        <f t="shared" si="343"/>
        <v>0</v>
      </c>
      <c r="S558" s="424">
        <f t="shared" si="344"/>
        <v>1</v>
      </c>
      <c r="T558" s="424">
        <f t="shared" si="345"/>
        <v>0</v>
      </c>
      <c r="U558" s="77" t="s">
        <v>630</v>
      </c>
    </row>
    <row r="559" spans="2:21" ht="12" hidden="1" thickBot="1" x14ac:dyDescent="0.25">
      <c r="C559" s="414"/>
      <c r="D559" s="416"/>
      <c r="E559" s="99" t="s">
        <v>137</v>
      </c>
      <c r="F559" s="100"/>
      <c r="G559" s="283" t="s">
        <v>137</v>
      </c>
      <c r="H559" s="419"/>
      <c r="I559" s="422"/>
      <c r="J559" s="419"/>
      <c r="K559" s="422"/>
      <c r="L559" s="419"/>
      <c r="M559" s="422"/>
      <c r="O559" s="425"/>
      <c r="P559" s="425"/>
      <c r="Q559" s="425"/>
      <c r="R559" s="425"/>
      <c r="S559" s="425"/>
      <c r="T559" s="425"/>
      <c r="U559" s="77" t="s">
        <v>630</v>
      </c>
    </row>
    <row r="560" spans="2:21" ht="12" hidden="1" thickBot="1" x14ac:dyDescent="0.25">
      <c r="C560" s="415"/>
      <c r="D560" s="417"/>
      <c r="E560" s="84" t="s">
        <v>766</v>
      </c>
      <c r="F560" s="101"/>
      <c r="G560" s="84" t="s">
        <v>291</v>
      </c>
      <c r="H560" s="420"/>
      <c r="I560" s="423"/>
      <c r="J560" s="420"/>
      <c r="K560" s="423"/>
      <c r="L560" s="420"/>
      <c r="M560" s="423"/>
      <c r="O560" s="426"/>
      <c r="P560" s="426"/>
      <c r="Q560" s="426"/>
      <c r="R560" s="426"/>
      <c r="S560" s="426"/>
      <c r="T560" s="426"/>
      <c r="U560" s="77" t="s">
        <v>630</v>
      </c>
    </row>
    <row r="561" spans="2:21" ht="12" hidden="1" thickBot="1" x14ac:dyDescent="0.25">
      <c r="B561" s="295" t="str">
        <f>E554&amp;G554</f>
        <v xml:space="preserve">ANTALYA TENİS İHTİSASZİRVE TENİS EĞİTİM </v>
      </c>
      <c r="G561" s="102"/>
      <c r="H561" s="102"/>
      <c r="O561" s="28">
        <f t="shared" ref="O561:T561" si="346">O556+O557+O558</f>
        <v>36</v>
      </c>
      <c r="P561" s="28">
        <f t="shared" si="346"/>
        <v>8</v>
      </c>
      <c r="Q561" s="29">
        <f t="shared" si="346"/>
        <v>6</v>
      </c>
      <c r="R561" s="28">
        <f t="shared" si="346"/>
        <v>0</v>
      </c>
      <c r="S561" s="28">
        <f t="shared" si="346"/>
        <v>3</v>
      </c>
      <c r="T561" s="28">
        <f t="shared" si="346"/>
        <v>0</v>
      </c>
      <c r="U561" s="77" t="s">
        <v>630</v>
      </c>
    </row>
    <row r="562" spans="2:21" hidden="1" x14ac:dyDescent="0.2">
      <c r="C562" s="427" t="s">
        <v>132</v>
      </c>
      <c r="D562" s="428"/>
      <c r="E562" s="428"/>
      <c r="F562" s="428"/>
      <c r="G562" s="428"/>
      <c r="H562" s="428"/>
      <c r="I562" s="428"/>
      <c r="J562" s="428"/>
      <c r="K562" s="428"/>
      <c r="L562" s="428"/>
      <c r="M562" s="429"/>
      <c r="U562" s="77" t="s">
        <v>630</v>
      </c>
    </row>
    <row r="563" spans="2:21" ht="12" hidden="1" thickBot="1" x14ac:dyDescent="0.25">
      <c r="C563" s="430"/>
      <c r="D563" s="431"/>
      <c r="E563" s="431"/>
      <c r="F563" s="431"/>
      <c r="G563" s="431"/>
      <c r="H563" s="431"/>
      <c r="I563" s="431"/>
      <c r="J563" s="431"/>
      <c r="K563" s="431"/>
      <c r="L563" s="431"/>
      <c r="M563" s="432"/>
      <c r="U563" s="77" t="s">
        <v>630</v>
      </c>
    </row>
    <row r="564" spans="2:21" ht="12" hidden="1" thickBot="1" x14ac:dyDescent="0.25">
      <c r="C564" s="444" t="s">
        <v>79</v>
      </c>
      <c r="D564" s="437"/>
      <c r="E564" s="445" t="s">
        <v>133</v>
      </c>
      <c r="F564" s="446"/>
      <c r="G564" s="80" t="s">
        <v>134</v>
      </c>
      <c r="H564" s="447" t="s">
        <v>135</v>
      </c>
      <c r="I564" s="448"/>
      <c r="J564" s="448"/>
      <c r="K564" s="448"/>
      <c r="L564" s="448"/>
      <c r="M564" s="449"/>
      <c r="R564" s="81"/>
      <c r="S564" s="82"/>
      <c r="T564" s="83"/>
      <c r="U564" s="83" t="s">
        <v>630</v>
      </c>
    </row>
    <row r="565" spans="2:21" ht="12" hidden="1" thickBot="1" x14ac:dyDescent="0.25">
      <c r="C565" s="433">
        <v>45090</v>
      </c>
      <c r="D565" s="434"/>
      <c r="E565" s="435"/>
      <c r="F565" s="409"/>
      <c r="G565" s="84"/>
      <c r="H565" s="435"/>
      <c r="I565" s="408"/>
      <c r="J565" s="408"/>
      <c r="K565" s="408"/>
      <c r="L565" s="408"/>
      <c r="M565" s="409"/>
      <c r="U565" s="77" t="s">
        <v>630</v>
      </c>
    </row>
    <row r="566" spans="2:21" ht="12" hidden="1" thickBot="1" x14ac:dyDescent="0.25">
      <c r="C566" s="435"/>
      <c r="D566" s="408"/>
      <c r="E566" s="408"/>
      <c r="F566" s="408"/>
      <c r="G566" s="408"/>
      <c r="H566" s="408"/>
      <c r="I566" s="408"/>
      <c r="J566" s="408"/>
      <c r="K566" s="408"/>
      <c r="L566" s="408"/>
      <c r="M566" s="409"/>
      <c r="U566" s="77" t="s">
        <v>630</v>
      </c>
    </row>
    <row r="567" spans="2:21" ht="12" hidden="1" thickBot="1" x14ac:dyDescent="0.25">
      <c r="C567" s="85" t="s">
        <v>87</v>
      </c>
      <c r="D567" s="86"/>
      <c r="E567" s="85" t="s">
        <v>136</v>
      </c>
      <c r="F567" s="86" t="s">
        <v>137</v>
      </c>
      <c r="G567" s="85" t="s">
        <v>136</v>
      </c>
      <c r="H567" s="436" t="s">
        <v>108</v>
      </c>
      <c r="I567" s="436"/>
      <c r="J567" s="436"/>
      <c r="K567" s="436"/>
      <c r="L567" s="436"/>
      <c r="M567" s="437"/>
      <c r="U567" s="77" t="s">
        <v>630</v>
      </c>
    </row>
    <row r="568" spans="2:21" ht="12" hidden="1" thickBot="1" x14ac:dyDescent="0.25">
      <c r="C568" s="87"/>
      <c r="D568" s="88">
        <v>3</v>
      </c>
      <c r="E568" s="275" t="s">
        <v>241</v>
      </c>
      <c r="F568" s="88"/>
      <c r="G568" s="275" t="s">
        <v>158</v>
      </c>
      <c r="H568" s="438">
        <f t="shared" ref="H568" si="347">S575</f>
        <v>2</v>
      </c>
      <c r="I568" s="439"/>
      <c r="J568" s="440"/>
      <c r="K568" s="441">
        <f t="shared" ref="K568" si="348">T575</f>
        <v>1</v>
      </c>
      <c r="L568" s="442"/>
      <c r="M568" s="443"/>
      <c r="U568" s="77" t="str">
        <f>IF(H568+K568=3,"BİTTİ","DEVAM")</f>
        <v>BİTTİ</v>
      </c>
    </row>
    <row r="569" spans="2:21" ht="12" hidden="1" thickBot="1" x14ac:dyDescent="0.25">
      <c r="C569" s="91" t="s">
        <v>80</v>
      </c>
      <c r="D569" s="92" t="s">
        <v>138</v>
      </c>
      <c r="E569" s="91" t="s">
        <v>139</v>
      </c>
      <c r="F569" s="92"/>
      <c r="G569" s="91" t="s">
        <v>139</v>
      </c>
      <c r="H569" s="408" t="s">
        <v>140</v>
      </c>
      <c r="I569" s="409"/>
      <c r="J569" s="408" t="s">
        <v>141</v>
      </c>
      <c r="K569" s="409"/>
      <c r="L569" s="410" t="s">
        <v>142</v>
      </c>
      <c r="M569" s="411"/>
      <c r="O569" s="412" t="s">
        <v>143</v>
      </c>
      <c r="P569" s="413"/>
      <c r="Q569" s="412" t="s">
        <v>144</v>
      </c>
      <c r="R569" s="413"/>
      <c r="S569" s="412" t="s">
        <v>138</v>
      </c>
      <c r="T569" s="413"/>
      <c r="U569" s="77" t="s">
        <v>630</v>
      </c>
    </row>
    <row r="570" spans="2:21" ht="12" hidden="1" thickBot="1" x14ac:dyDescent="0.25">
      <c r="C570" s="266">
        <v>0.4375</v>
      </c>
      <c r="D570" s="94" t="s">
        <v>145</v>
      </c>
      <c r="E570" s="84" t="s">
        <v>774</v>
      </c>
      <c r="F570" s="94"/>
      <c r="G570" s="84" t="s">
        <v>310</v>
      </c>
      <c r="H570" s="95">
        <v>3</v>
      </c>
      <c r="I570" s="94">
        <v>6</v>
      </c>
      <c r="J570" s="95">
        <v>1</v>
      </c>
      <c r="K570" s="94">
        <v>6</v>
      </c>
      <c r="L570" s="95"/>
      <c r="M570" s="94"/>
      <c r="O570" s="96">
        <f t="shared" ref="O570:O572" si="349">H570+J570+L570</f>
        <v>4</v>
      </c>
      <c r="P570" s="96">
        <f t="shared" ref="P570:P572" si="350">I570+K570+M570</f>
        <v>12</v>
      </c>
      <c r="Q570" s="96">
        <f t="shared" ref="Q570:Q572" si="351">IF(H570&gt;I570,1,0)+IF(J570&gt;K570,1,0)+IF(L570&gt;M570,1,0)</f>
        <v>0</v>
      </c>
      <c r="R570" s="97">
        <f t="shared" ref="R570:R572" si="352">IF(H570&lt;I570,1,0)+IF(J570&lt;K570,1,0)+IF(L570&lt;M570,1,0)</f>
        <v>2</v>
      </c>
      <c r="S570" s="97">
        <f t="shared" ref="S570:S572" si="353">IF(Q570&gt;R570,1,0)</f>
        <v>0</v>
      </c>
      <c r="T570" s="97">
        <f t="shared" ref="T570:T572" si="354">IF(Q570&lt;R570,1,0)</f>
        <v>1</v>
      </c>
      <c r="U570" s="77" t="s">
        <v>630</v>
      </c>
    </row>
    <row r="571" spans="2:21" ht="12" hidden="1" thickBot="1" x14ac:dyDescent="0.25">
      <c r="C571" s="84"/>
      <c r="D571" s="94" t="s">
        <v>146</v>
      </c>
      <c r="E571" s="84" t="s">
        <v>775</v>
      </c>
      <c r="F571" s="94"/>
      <c r="G571" s="84" t="s">
        <v>311</v>
      </c>
      <c r="H571" s="95">
        <v>6</v>
      </c>
      <c r="I571" s="94">
        <v>0</v>
      </c>
      <c r="J571" s="95">
        <v>6</v>
      </c>
      <c r="K571" s="94">
        <v>0</v>
      </c>
      <c r="L571" s="95"/>
      <c r="M571" s="94"/>
      <c r="O571" s="29">
        <f t="shared" si="349"/>
        <v>12</v>
      </c>
      <c r="P571" s="29">
        <f t="shared" si="350"/>
        <v>0</v>
      </c>
      <c r="Q571" s="29">
        <f t="shared" si="351"/>
        <v>2</v>
      </c>
      <c r="R571" s="28">
        <f t="shared" si="352"/>
        <v>0</v>
      </c>
      <c r="S571" s="28">
        <f t="shared" si="353"/>
        <v>1</v>
      </c>
      <c r="T571" s="28">
        <f t="shared" si="354"/>
        <v>0</v>
      </c>
      <c r="U571" s="77" t="s">
        <v>630</v>
      </c>
    </row>
    <row r="572" spans="2:21" ht="12" hidden="1" customHeight="1" thickBot="1" x14ac:dyDescent="0.25">
      <c r="C572" s="414"/>
      <c r="D572" s="416" t="s">
        <v>147</v>
      </c>
      <c r="E572" s="84" t="s">
        <v>775</v>
      </c>
      <c r="F572" s="98"/>
      <c r="G572" s="84" t="s">
        <v>311</v>
      </c>
      <c r="H572" s="418">
        <v>6</v>
      </c>
      <c r="I572" s="421">
        <v>0</v>
      </c>
      <c r="J572" s="418">
        <v>6</v>
      </c>
      <c r="K572" s="421">
        <v>0</v>
      </c>
      <c r="L572" s="418"/>
      <c r="M572" s="421"/>
      <c r="O572" s="424">
        <f t="shared" si="349"/>
        <v>12</v>
      </c>
      <c r="P572" s="424">
        <f t="shared" si="350"/>
        <v>0</v>
      </c>
      <c r="Q572" s="424">
        <f t="shared" si="351"/>
        <v>2</v>
      </c>
      <c r="R572" s="424">
        <f t="shared" si="352"/>
        <v>0</v>
      </c>
      <c r="S572" s="424">
        <f t="shared" si="353"/>
        <v>1</v>
      </c>
      <c r="T572" s="424">
        <f t="shared" si="354"/>
        <v>0</v>
      </c>
      <c r="U572" s="77" t="s">
        <v>630</v>
      </c>
    </row>
    <row r="573" spans="2:21" ht="12" hidden="1" thickBot="1" x14ac:dyDescent="0.25">
      <c r="C573" s="414"/>
      <c r="D573" s="416"/>
      <c r="E573" s="99" t="s">
        <v>137</v>
      </c>
      <c r="F573" s="100"/>
      <c r="G573" s="99" t="s">
        <v>137</v>
      </c>
      <c r="H573" s="419"/>
      <c r="I573" s="422"/>
      <c r="J573" s="419"/>
      <c r="K573" s="422"/>
      <c r="L573" s="419"/>
      <c r="M573" s="422"/>
      <c r="O573" s="425"/>
      <c r="P573" s="425"/>
      <c r="Q573" s="425"/>
      <c r="R573" s="425"/>
      <c r="S573" s="425"/>
      <c r="T573" s="425"/>
      <c r="U573" s="77" t="s">
        <v>630</v>
      </c>
    </row>
    <row r="574" spans="2:21" ht="12" hidden="1" thickBot="1" x14ac:dyDescent="0.25">
      <c r="C574" s="415"/>
      <c r="D574" s="417"/>
      <c r="E574" s="84" t="s">
        <v>776</v>
      </c>
      <c r="F574" s="101"/>
      <c r="G574" s="84" t="s">
        <v>777</v>
      </c>
      <c r="H574" s="420"/>
      <c r="I574" s="423"/>
      <c r="J574" s="420"/>
      <c r="K574" s="423"/>
      <c r="L574" s="420"/>
      <c r="M574" s="423"/>
      <c r="O574" s="426"/>
      <c r="P574" s="426"/>
      <c r="Q574" s="426"/>
      <c r="R574" s="426"/>
      <c r="S574" s="426"/>
      <c r="T574" s="426"/>
      <c r="U574" s="77" t="s">
        <v>630</v>
      </c>
    </row>
    <row r="575" spans="2:21" ht="12" hidden="1" thickBot="1" x14ac:dyDescent="0.25">
      <c r="B575" s="295" t="str">
        <f>E568&amp;G568</f>
        <v>ENGİN ARSLAN TEN.AKAYDIN TENİS KULÜBÜ</v>
      </c>
      <c r="G575" s="102"/>
      <c r="H575" s="102"/>
      <c r="O575" s="28">
        <f t="shared" ref="O575:T575" si="355">O570+O571+O572</f>
        <v>28</v>
      </c>
      <c r="P575" s="28">
        <f t="shared" si="355"/>
        <v>12</v>
      </c>
      <c r="Q575" s="29">
        <f t="shared" si="355"/>
        <v>4</v>
      </c>
      <c r="R575" s="28">
        <f t="shared" si="355"/>
        <v>2</v>
      </c>
      <c r="S575" s="28">
        <f t="shared" si="355"/>
        <v>2</v>
      </c>
      <c r="T575" s="28">
        <f t="shared" si="355"/>
        <v>1</v>
      </c>
      <c r="U575" s="77" t="s">
        <v>630</v>
      </c>
    </row>
    <row r="576" spans="2:21" hidden="1" x14ac:dyDescent="0.2">
      <c r="C576" s="427" t="s">
        <v>132</v>
      </c>
      <c r="D576" s="428"/>
      <c r="E576" s="428"/>
      <c r="F576" s="428"/>
      <c r="G576" s="428"/>
      <c r="H576" s="428"/>
      <c r="I576" s="428"/>
      <c r="J576" s="428"/>
      <c r="K576" s="428"/>
      <c r="L576" s="428"/>
      <c r="M576" s="429"/>
      <c r="U576" s="77" t="s">
        <v>630</v>
      </c>
    </row>
    <row r="577" spans="2:21" ht="12" hidden="1" thickBot="1" x14ac:dyDescent="0.25">
      <c r="C577" s="430"/>
      <c r="D577" s="431"/>
      <c r="E577" s="431"/>
      <c r="F577" s="431"/>
      <c r="G577" s="431"/>
      <c r="H577" s="431"/>
      <c r="I577" s="431"/>
      <c r="J577" s="431"/>
      <c r="K577" s="431"/>
      <c r="L577" s="431"/>
      <c r="M577" s="432"/>
      <c r="U577" s="77" t="s">
        <v>630</v>
      </c>
    </row>
    <row r="578" spans="2:21" ht="12" hidden="1" thickBot="1" x14ac:dyDescent="0.25">
      <c r="C578" s="444" t="s">
        <v>79</v>
      </c>
      <c r="D578" s="437"/>
      <c r="E578" s="445" t="s">
        <v>133</v>
      </c>
      <c r="F578" s="446"/>
      <c r="G578" s="80" t="s">
        <v>134</v>
      </c>
      <c r="H578" s="447" t="s">
        <v>135</v>
      </c>
      <c r="I578" s="448"/>
      <c r="J578" s="448"/>
      <c r="K578" s="448"/>
      <c r="L578" s="448"/>
      <c r="M578" s="449"/>
      <c r="R578" s="81"/>
      <c r="S578" s="82"/>
      <c r="T578" s="83"/>
      <c r="U578" s="83" t="s">
        <v>630</v>
      </c>
    </row>
    <row r="579" spans="2:21" ht="12" hidden="1" thickBot="1" x14ac:dyDescent="0.25">
      <c r="C579" s="433">
        <v>45090</v>
      </c>
      <c r="D579" s="434"/>
      <c r="E579" s="435"/>
      <c r="F579" s="409"/>
      <c r="G579" s="84"/>
      <c r="H579" s="435"/>
      <c r="I579" s="408"/>
      <c r="J579" s="408"/>
      <c r="K579" s="408"/>
      <c r="L579" s="408"/>
      <c r="M579" s="409"/>
      <c r="U579" s="77" t="s">
        <v>630</v>
      </c>
    </row>
    <row r="580" spans="2:21" ht="12" hidden="1" thickBot="1" x14ac:dyDescent="0.25">
      <c r="C580" s="435"/>
      <c r="D580" s="408"/>
      <c r="E580" s="408"/>
      <c r="F580" s="408"/>
      <c r="G580" s="408"/>
      <c r="H580" s="408"/>
      <c r="I580" s="408"/>
      <c r="J580" s="408"/>
      <c r="K580" s="408"/>
      <c r="L580" s="408"/>
      <c r="M580" s="409"/>
      <c r="U580" s="77" t="s">
        <v>630</v>
      </c>
    </row>
    <row r="581" spans="2:21" ht="12" hidden="1" thickBot="1" x14ac:dyDescent="0.25">
      <c r="C581" s="85" t="s">
        <v>87</v>
      </c>
      <c r="D581" s="86"/>
      <c r="E581" s="85" t="s">
        <v>136</v>
      </c>
      <c r="F581" s="86" t="s">
        <v>137</v>
      </c>
      <c r="G581" s="85" t="s">
        <v>136</v>
      </c>
      <c r="H581" s="436" t="s">
        <v>108</v>
      </c>
      <c r="I581" s="436"/>
      <c r="J581" s="436"/>
      <c r="K581" s="436"/>
      <c r="L581" s="436"/>
      <c r="M581" s="437"/>
      <c r="U581" s="77" t="s">
        <v>630</v>
      </c>
    </row>
    <row r="582" spans="2:21" ht="12" hidden="1" thickBot="1" x14ac:dyDescent="0.25">
      <c r="C582" s="87"/>
      <c r="D582" s="88">
        <v>4</v>
      </c>
      <c r="E582" s="275" t="s">
        <v>160</v>
      </c>
      <c r="F582" s="88"/>
      <c r="G582" s="275" t="s">
        <v>205</v>
      </c>
      <c r="H582" s="438">
        <f t="shared" ref="H582" si="356">S589</f>
        <v>3</v>
      </c>
      <c r="I582" s="439"/>
      <c r="J582" s="440"/>
      <c r="K582" s="441">
        <f t="shared" ref="K582" si="357">T589</f>
        <v>0</v>
      </c>
      <c r="L582" s="442"/>
      <c r="M582" s="443"/>
      <c r="U582" s="77" t="str">
        <f>IF(H582+K582=3,"BİTTİ","DEVAM")</f>
        <v>BİTTİ</v>
      </c>
    </row>
    <row r="583" spans="2:21" ht="12" hidden="1" thickBot="1" x14ac:dyDescent="0.25">
      <c r="C583" s="91" t="s">
        <v>80</v>
      </c>
      <c r="D583" s="92" t="s">
        <v>138</v>
      </c>
      <c r="E583" s="91" t="s">
        <v>139</v>
      </c>
      <c r="F583" s="92"/>
      <c r="G583" s="91" t="s">
        <v>139</v>
      </c>
      <c r="H583" s="408" t="s">
        <v>140</v>
      </c>
      <c r="I583" s="409"/>
      <c r="J583" s="408" t="s">
        <v>141</v>
      </c>
      <c r="K583" s="409"/>
      <c r="L583" s="410" t="s">
        <v>142</v>
      </c>
      <c r="M583" s="411"/>
      <c r="O583" s="412" t="s">
        <v>143</v>
      </c>
      <c r="P583" s="413"/>
      <c r="Q583" s="412" t="s">
        <v>144</v>
      </c>
      <c r="R583" s="413"/>
      <c r="S583" s="412" t="s">
        <v>138</v>
      </c>
      <c r="T583" s="413"/>
      <c r="U583" s="77" t="s">
        <v>630</v>
      </c>
    </row>
    <row r="584" spans="2:21" ht="12" hidden="1" thickBot="1" x14ac:dyDescent="0.25">
      <c r="C584" s="266">
        <v>0.4375</v>
      </c>
      <c r="D584" s="94" t="s">
        <v>145</v>
      </c>
      <c r="E584" s="84" t="s">
        <v>704</v>
      </c>
      <c r="F584" s="94"/>
      <c r="G584" s="84" t="s">
        <v>277</v>
      </c>
      <c r="H584" s="95">
        <v>6</v>
      </c>
      <c r="I584" s="94">
        <v>1</v>
      </c>
      <c r="J584" s="95">
        <v>6</v>
      </c>
      <c r="K584" s="94">
        <v>1</v>
      </c>
      <c r="L584" s="95"/>
      <c r="M584" s="94"/>
      <c r="O584" s="96">
        <f t="shared" ref="O584:O586" si="358">H584+J584+L584</f>
        <v>12</v>
      </c>
      <c r="P584" s="96">
        <f t="shared" ref="P584:P586" si="359">I584+K584+M584</f>
        <v>2</v>
      </c>
      <c r="Q584" s="96">
        <f t="shared" ref="Q584:Q586" si="360">IF(H584&gt;I584,1,0)+IF(J584&gt;K584,1,0)+IF(L584&gt;M584,1,0)</f>
        <v>2</v>
      </c>
      <c r="R584" s="97">
        <f t="shared" ref="R584:R586" si="361">IF(H584&lt;I584,1,0)+IF(J584&lt;K584,1,0)+IF(L584&lt;M584,1,0)</f>
        <v>0</v>
      </c>
      <c r="S584" s="97">
        <f t="shared" ref="S584:S586" si="362">IF(Q584&gt;R584,1,0)</f>
        <v>1</v>
      </c>
      <c r="T584" s="97">
        <f t="shared" ref="T584:T586" si="363">IF(Q584&lt;R584,1,0)</f>
        <v>0</v>
      </c>
      <c r="U584" s="77" t="s">
        <v>630</v>
      </c>
    </row>
    <row r="585" spans="2:21" ht="12" hidden="1" thickBot="1" x14ac:dyDescent="0.25">
      <c r="C585" s="84"/>
      <c r="D585" s="94" t="s">
        <v>146</v>
      </c>
      <c r="E585" s="84" t="s">
        <v>705</v>
      </c>
      <c r="F585" s="94"/>
      <c r="G585" s="284" t="s">
        <v>276</v>
      </c>
      <c r="H585" s="95">
        <v>6</v>
      </c>
      <c r="I585" s="94">
        <v>0</v>
      </c>
      <c r="J585" s="95">
        <v>6</v>
      </c>
      <c r="K585" s="94">
        <v>0</v>
      </c>
      <c r="L585" s="95"/>
      <c r="M585" s="94"/>
      <c r="O585" s="29">
        <f t="shared" si="358"/>
        <v>12</v>
      </c>
      <c r="P585" s="29">
        <f t="shared" si="359"/>
        <v>0</v>
      </c>
      <c r="Q585" s="29">
        <f t="shared" si="360"/>
        <v>2</v>
      </c>
      <c r="R585" s="28">
        <f t="shared" si="361"/>
        <v>0</v>
      </c>
      <c r="S585" s="28">
        <f t="shared" si="362"/>
        <v>1</v>
      </c>
      <c r="T585" s="28">
        <f t="shared" si="363"/>
        <v>0</v>
      </c>
      <c r="U585" s="77" t="s">
        <v>630</v>
      </c>
    </row>
    <row r="586" spans="2:21" ht="12" hidden="1" customHeight="1" thickBot="1" x14ac:dyDescent="0.25">
      <c r="C586" s="414"/>
      <c r="D586" s="416" t="s">
        <v>147</v>
      </c>
      <c r="E586" s="84" t="s">
        <v>704</v>
      </c>
      <c r="F586" s="98"/>
      <c r="G586" s="284" t="s">
        <v>277</v>
      </c>
      <c r="H586" s="418">
        <v>6</v>
      </c>
      <c r="I586" s="421">
        <v>0</v>
      </c>
      <c r="J586" s="418">
        <v>6</v>
      </c>
      <c r="K586" s="421">
        <v>0</v>
      </c>
      <c r="L586" s="418"/>
      <c r="M586" s="421"/>
      <c r="O586" s="424">
        <f t="shared" si="358"/>
        <v>12</v>
      </c>
      <c r="P586" s="424">
        <f t="shared" si="359"/>
        <v>0</v>
      </c>
      <c r="Q586" s="424">
        <f t="shared" si="360"/>
        <v>2</v>
      </c>
      <c r="R586" s="424">
        <f t="shared" si="361"/>
        <v>0</v>
      </c>
      <c r="S586" s="424">
        <f t="shared" si="362"/>
        <v>1</v>
      </c>
      <c r="T586" s="424">
        <f t="shared" si="363"/>
        <v>0</v>
      </c>
      <c r="U586" s="77" t="s">
        <v>630</v>
      </c>
    </row>
    <row r="587" spans="2:21" ht="12" hidden="1" thickBot="1" x14ac:dyDescent="0.25">
      <c r="C587" s="414"/>
      <c r="D587" s="416"/>
      <c r="E587" s="99" t="s">
        <v>137</v>
      </c>
      <c r="F587" s="100"/>
      <c r="G587" s="283" t="s">
        <v>137</v>
      </c>
      <c r="H587" s="419"/>
      <c r="I587" s="422"/>
      <c r="J587" s="419"/>
      <c r="K587" s="422"/>
      <c r="L587" s="419"/>
      <c r="M587" s="422"/>
      <c r="O587" s="425"/>
      <c r="P587" s="425"/>
      <c r="Q587" s="425"/>
      <c r="R587" s="425"/>
      <c r="S587" s="425"/>
      <c r="T587" s="425"/>
      <c r="U587" s="77" t="s">
        <v>630</v>
      </c>
    </row>
    <row r="588" spans="2:21" ht="12" hidden="1" thickBot="1" x14ac:dyDescent="0.25">
      <c r="C588" s="415"/>
      <c r="D588" s="417"/>
      <c r="E588" s="84" t="s">
        <v>705</v>
      </c>
      <c r="F588" s="101"/>
      <c r="G588" s="84" t="s">
        <v>276</v>
      </c>
      <c r="H588" s="420"/>
      <c r="I588" s="423"/>
      <c r="J588" s="420"/>
      <c r="K588" s="423"/>
      <c r="L588" s="420"/>
      <c r="M588" s="423"/>
      <c r="O588" s="426"/>
      <c r="P588" s="426"/>
      <c r="Q588" s="426"/>
      <c r="R588" s="426"/>
      <c r="S588" s="426"/>
      <c r="T588" s="426"/>
      <c r="U588" s="77" t="s">
        <v>630</v>
      </c>
    </row>
    <row r="589" spans="2:21" ht="12" hidden="1" thickBot="1" x14ac:dyDescent="0.25">
      <c r="B589" s="295" t="str">
        <f>E582&amp;G582</f>
        <v>CAN TENİS SPOR KULÜBÜKARŞIYAKA SPOR KULÜBÜ</v>
      </c>
      <c r="G589" s="102"/>
      <c r="H589" s="102"/>
      <c r="O589" s="28">
        <f t="shared" ref="O589:T589" si="364">O584+O585+O586</f>
        <v>36</v>
      </c>
      <c r="P589" s="28">
        <f t="shared" si="364"/>
        <v>2</v>
      </c>
      <c r="Q589" s="29">
        <f t="shared" si="364"/>
        <v>6</v>
      </c>
      <c r="R589" s="28">
        <f t="shared" si="364"/>
        <v>0</v>
      </c>
      <c r="S589" s="28">
        <f t="shared" si="364"/>
        <v>3</v>
      </c>
      <c r="T589" s="28">
        <f t="shared" si="364"/>
        <v>0</v>
      </c>
      <c r="U589" s="77" t="s">
        <v>630</v>
      </c>
    </row>
    <row r="590" spans="2:21" hidden="1" x14ac:dyDescent="0.2">
      <c r="C590" s="427" t="s">
        <v>132</v>
      </c>
      <c r="D590" s="428"/>
      <c r="E590" s="428"/>
      <c r="F590" s="428"/>
      <c r="G590" s="428"/>
      <c r="H590" s="428"/>
      <c r="I590" s="428"/>
      <c r="J590" s="428"/>
      <c r="K590" s="428"/>
      <c r="L590" s="428"/>
      <c r="M590" s="429"/>
      <c r="U590" s="77" t="s">
        <v>630</v>
      </c>
    </row>
    <row r="591" spans="2:21" ht="12" hidden="1" thickBot="1" x14ac:dyDescent="0.25">
      <c r="C591" s="430"/>
      <c r="D591" s="431"/>
      <c r="E591" s="431"/>
      <c r="F591" s="431"/>
      <c r="G591" s="431"/>
      <c r="H591" s="431"/>
      <c r="I591" s="431"/>
      <c r="J591" s="431"/>
      <c r="K591" s="431"/>
      <c r="L591" s="431"/>
      <c r="M591" s="432"/>
      <c r="U591" s="77" t="s">
        <v>630</v>
      </c>
    </row>
    <row r="592" spans="2:21" ht="12" hidden="1" thickBot="1" x14ac:dyDescent="0.25">
      <c r="C592" s="444" t="s">
        <v>79</v>
      </c>
      <c r="D592" s="437"/>
      <c r="E592" s="445" t="s">
        <v>133</v>
      </c>
      <c r="F592" s="446"/>
      <c r="G592" s="80" t="s">
        <v>134</v>
      </c>
      <c r="H592" s="447" t="s">
        <v>135</v>
      </c>
      <c r="I592" s="448"/>
      <c r="J592" s="448"/>
      <c r="K592" s="448"/>
      <c r="L592" s="448"/>
      <c r="M592" s="449"/>
      <c r="R592" s="81"/>
      <c r="S592" s="82"/>
      <c r="T592" s="83"/>
      <c r="U592" s="83" t="s">
        <v>630</v>
      </c>
    </row>
    <row r="593" spans="2:21" ht="12" hidden="1" thickBot="1" x14ac:dyDescent="0.25">
      <c r="C593" s="433">
        <v>45090</v>
      </c>
      <c r="D593" s="434"/>
      <c r="E593" s="435"/>
      <c r="F593" s="409"/>
      <c r="G593" s="84"/>
      <c r="H593" s="435"/>
      <c r="I593" s="408"/>
      <c r="J593" s="408"/>
      <c r="K593" s="408"/>
      <c r="L593" s="408"/>
      <c r="M593" s="409"/>
      <c r="U593" s="77" t="s">
        <v>630</v>
      </c>
    </row>
    <row r="594" spans="2:21" ht="12" hidden="1" thickBot="1" x14ac:dyDescent="0.25">
      <c r="C594" s="435"/>
      <c r="D594" s="408"/>
      <c r="E594" s="408"/>
      <c r="F594" s="408"/>
      <c r="G594" s="408"/>
      <c r="H594" s="408"/>
      <c r="I594" s="408"/>
      <c r="J594" s="408"/>
      <c r="K594" s="408"/>
      <c r="L594" s="408"/>
      <c r="M594" s="409"/>
      <c r="U594" s="77" t="s">
        <v>630</v>
      </c>
    </row>
    <row r="595" spans="2:21" ht="12" hidden="1" thickBot="1" x14ac:dyDescent="0.25">
      <c r="C595" s="85" t="s">
        <v>87</v>
      </c>
      <c r="D595" s="86"/>
      <c r="E595" s="85" t="s">
        <v>136</v>
      </c>
      <c r="F595" s="86" t="s">
        <v>137</v>
      </c>
      <c r="G595" s="85" t="s">
        <v>136</v>
      </c>
      <c r="H595" s="436" t="s">
        <v>108</v>
      </c>
      <c r="I595" s="436"/>
      <c r="J595" s="436"/>
      <c r="K595" s="436"/>
      <c r="L595" s="436"/>
      <c r="M595" s="437"/>
      <c r="U595" s="77" t="s">
        <v>630</v>
      </c>
    </row>
    <row r="596" spans="2:21" ht="12" hidden="1" thickBot="1" x14ac:dyDescent="0.25">
      <c r="C596" s="87"/>
      <c r="D596" s="88">
        <v>5</v>
      </c>
      <c r="E596" s="275" t="s">
        <v>24</v>
      </c>
      <c r="F596" s="88"/>
      <c r="G596" s="275" t="s">
        <v>43</v>
      </c>
      <c r="H596" s="438">
        <f t="shared" ref="H596" si="365">S603</f>
        <v>2</v>
      </c>
      <c r="I596" s="439"/>
      <c r="J596" s="440"/>
      <c r="K596" s="441">
        <f t="shared" ref="K596" si="366">T603</f>
        <v>1</v>
      </c>
      <c r="L596" s="442"/>
      <c r="M596" s="443"/>
      <c r="U596" s="77" t="str">
        <f>IF(H596+K596=3,"BİTTİ","DEVAM")</f>
        <v>BİTTİ</v>
      </c>
    </row>
    <row r="597" spans="2:21" ht="12" hidden="1" thickBot="1" x14ac:dyDescent="0.25">
      <c r="C597" s="91" t="s">
        <v>80</v>
      </c>
      <c r="D597" s="92" t="s">
        <v>138</v>
      </c>
      <c r="E597" s="91" t="s">
        <v>139</v>
      </c>
      <c r="F597" s="92"/>
      <c r="G597" s="91" t="s">
        <v>139</v>
      </c>
      <c r="H597" s="408" t="s">
        <v>140</v>
      </c>
      <c r="I597" s="409"/>
      <c r="J597" s="408" t="s">
        <v>141</v>
      </c>
      <c r="K597" s="409"/>
      <c r="L597" s="410" t="s">
        <v>142</v>
      </c>
      <c r="M597" s="411"/>
      <c r="O597" s="412" t="s">
        <v>143</v>
      </c>
      <c r="P597" s="413"/>
      <c r="Q597" s="412" t="s">
        <v>144</v>
      </c>
      <c r="R597" s="413"/>
      <c r="S597" s="412" t="s">
        <v>138</v>
      </c>
      <c r="T597" s="413"/>
      <c r="U597" s="77" t="s">
        <v>630</v>
      </c>
    </row>
    <row r="598" spans="2:21" ht="12" hidden="1" thickBot="1" x14ac:dyDescent="0.25">
      <c r="C598" s="266">
        <v>0.4375</v>
      </c>
      <c r="D598" s="94" t="s">
        <v>145</v>
      </c>
      <c r="E598" s="84" t="s">
        <v>500</v>
      </c>
      <c r="F598" s="94"/>
      <c r="G598" s="84" t="s">
        <v>662</v>
      </c>
      <c r="H598" s="95">
        <v>6</v>
      </c>
      <c r="I598" s="94">
        <v>0</v>
      </c>
      <c r="J598" s="95">
        <v>6</v>
      </c>
      <c r="K598" s="94">
        <v>1</v>
      </c>
      <c r="L598" s="95"/>
      <c r="M598" s="94"/>
      <c r="O598" s="96">
        <f t="shared" ref="O598:O600" si="367">H598+J598+L598</f>
        <v>12</v>
      </c>
      <c r="P598" s="96">
        <f t="shared" ref="P598:P600" si="368">I598+K598+M598</f>
        <v>1</v>
      </c>
      <c r="Q598" s="96">
        <f t="shared" ref="Q598:Q600" si="369">IF(H598&gt;I598,1,0)+IF(J598&gt;K598,1,0)+IF(L598&gt;M598,1,0)</f>
        <v>2</v>
      </c>
      <c r="R598" s="97">
        <f t="shared" ref="R598:R600" si="370">IF(H598&lt;I598,1,0)+IF(J598&lt;K598,1,0)+IF(L598&lt;M598,1,0)</f>
        <v>0</v>
      </c>
      <c r="S598" s="97">
        <f t="shared" ref="S598:S600" si="371">IF(Q598&gt;R598,1,0)</f>
        <v>1</v>
      </c>
      <c r="T598" s="97">
        <f t="shared" ref="T598:T600" si="372">IF(Q598&lt;R598,1,0)</f>
        <v>0</v>
      </c>
      <c r="U598" s="77" t="s">
        <v>630</v>
      </c>
    </row>
    <row r="599" spans="2:21" ht="12" hidden="1" thickBot="1" x14ac:dyDescent="0.25">
      <c r="C599" s="84"/>
      <c r="D599" s="94" t="s">
        <v>146</v>
      </c>
      <c r="E599" s="84" t="s">
        <v>663</v>
      </c>
      <c r="F599" s="94"/>
      <c r="G599" s="84" t="s">
        <v>494</v>
      </c>
      <c r="H599" s="95">
        <v>6</v>
      </c>
      <c r="I599" s="94">
        <v>0</v>
      </c>
      <c r="J599" s="95">
        <v>6</v>
      </c>
      <c r="K599" s="94">
        <v>1</v>
      </c>
      <c r="L599" s="289"/>
      <c r="M599" s="94"/>
      <c r="O599" s="29">
        <f t="shared" si="367"/>
        <v>12</v>
      </c>
      <c r="P599" s="29">
        <f t="shared" si="368"/>
        <v>1</v>
      </c>
      <c r="Q599" s="29">
        <f t="shared" si="369"/>
        <v>2</v>
      </c>
      <c r="R599" s="28">
        <f t="shared" si="370"/>
        <v>0</v>
      </c>
      <c r="S599" s="28">
        <f t="shared" si="371"/>
        <v>1</v>
      </c>
      <c r="T599" s="28">
        <f t="shared" si="372"/>
        <v>0</v>
      </c>
      <c r="U599" s="77" t="s">
        <v>630</v>
      </c>
    </row>
    <row r="600" spans="2:21" ht="12" hidden="1" customHeight="1" thickBot="1" x14ac:dyDescent="0.25">
      <c r="C600" s="414"/>
      <c r="D600" s="416" t="s">
        <v>147</v>
      </c>
      <c r="E600" s="84" t="s">
        <v>500</v>
      </c>
      <c r="F600" s="98"/>
      <c r="G600" s="84" t="s">
        <v>664</v>
      </c>
      <c r="H600" s="418">
        <v>0</v>
      </c>
      <c r="I600" s="421">
        <v>6</v>
      </c>
      <c r="J600" s="418">
        <v>0</v>
      </c>
      <c r="K600" s="421">
        <v>6</v>
      </c>
      <c r="L600" s="418"/>
      <c r="M600" s="421"/>
      <c r="O600" s="424">
        <f t="shared" si="367"/>
        <v>0</v>
      </c>
      <c r="P600" s="424">
        <f t="shared" si="368"/>
        <v>12</v>
      </c>
      <c r="Q600" s="424">
        <f t="shared" si="369"/>
        <v>0</v>
      </c>
      <c r="R600" s="424">
        <f t="shared" si="370"/>
        <v>2</v>
      </c>
      <c r="S600" s="424">
        <f t="shared" si="371"/>
        <v>0</v>
      </c>
      <c r="T600" s="424">
        <f t="shared" si="372"/>
        <v>1</v>
      </c>
      <c r="U600" s="77" t="s">
        <v>630</v>
      </c>
    </row>
    <row r="601" spans="2:21" ht="12" hidden="1" thickBot="1" x14ac:dyDescent="0.25">
      <c r="C601" s="414"/>
      <c r="D601" s="416"/>
      <c r="E601" s="99" t="s">
        <v>137</v>
      </c>
      <c r="F601" s="100"/>
      <c r="G601" s="99" t="s">
        <v>137</v>
      </c>
      <c r="H601" s="419"/>
      <c r="I601" s="422"/>
      <c r="J601" s="419"/>
      <c r="K601" s="422"/>
      <c r="L601" s="419"/>
      <c r="M601" s="422"/>
      <c r="O601" s="425"/>
      <c r="P601" s="425"/>
      <c r="Q601" s="425"/>
      <c r="R601" s="425"/>
      <c r="S601" s="425"/>
      <c r="T601" s="425"/>
      <c r="U601" s="77" t="s">
        <v>630</v>
      </c>
    </row>
    <row r="602" spans="2:21" ht="12" hidden="1" thickBot="1" x14ac:dyDescent="0.25">
      <c r="C602" s="415"/>
      <c r="D602" s="417"/>
      <c r="E602" s="84" t="s">
        <v>663</v>
      </c>
      <c r="F602" s="101"/>
      <c r="G602" s="84" t="s">
        <v>665</v>
      </c>
      <c r="H602" s="420"/>
      <c r="I602" s="423"/>
      <c r="J602" s="420"/>
      <c r="K602" s="423"/>
      <c r="L602" s="420"/>
      <c r="M602" s="423"/>
      <c r="O602" s="426"/>
      <c r="P602" s="426"/>
      <c r="Q602" s="426"/>
      <c r="R602" s="426"/>
      <c r="S602" s="426"/>
      <c r="T602" s="426"/>
      <c r="U602" s="77" t="s">
        <v>630</v>
      </c>
    </row>
    <row r="603" spans="2:21" ht="12" hidden="1" thickBot="1" x14ac:dyDescent="0.25">
      <c r="B603" s="295" t="str">
        <f>E596&amp;G596</f>
        <v>FETHİYE TENİS AKADEMİ SPOR KULÜBÜORTACA TENİS SPOR KULÜBÜ</v>
      </c>
      <c r="G603" s="102"/>
      <c r="H603" s="102"/>
      <c r="O603" s="28">
        <f t="shared" ref="O603:T603" si="373">O598+O599+O600</f>
        <v>24</v>
      </c>
      <c r="P603" s="28">
        <f t="shared" si="373"/>
        <v>14</v>
      </c>
      <c r="Q603" s="29">
        <f t="shared" si="373"/>
        <v>4</v>
      </c>
      <c r="R603" s="28">
        <f t="shared" si="373"/>
        <v>2</v>
      </c>
      <c r="S603" s="28">
        <f t="shared" si="373"/>
        <v>2</v>
      </c>
      <c r="T603" s="28">
        <f t="shared" si="373"/>
        <v>1</v>
      </c>
      <c r="U603" s="77" t="s">
        <v>630</v>
      </c>
    </row>
    <row r="604" spans="2:21" hidden="1" x14ac:dyDescent="0.2">
      <c r="C604" s="427" t="s">
        <v>132</v>
      </c>
      <c r="D604" s="428"/>
      <c r="E604" s="428"/>
      <c r="F604" s="428"/>
      <c r="G604" s="428"/>
      <c r="H604" s="428"/>
      <c r="I604" s="428"/>
      <c r="J604" s="428"/>
      <c r="K604" s="428"/>
      <c r="L604" s="428"/>
      <c r="M604" s="429"/>
      <c r="U604" s="77" t="s">
        <v>630</v>
      </c>
    </row>
    <row r="605" spans="2:21" ht="12" hidden="1" thickBot="1" x14ac:dyDescent="0.25">
      <c r="C605" s="430"/>
      <c r="D605" s="431"/>
      <c r="E605" s="431"/>
      <c r="F605" s="431"/>
      <c r="G605" s="431"/>
      <c r="H605" s="431"/>
      <c r="I605" s="431"/>
      <c r="J605" s="431"/>
      <c r="K605" s="431"/>
      <c r="L605" s="431"/>
      <c r="M605" s="432"/>
      <c r="U605" s="77" t="s">
        <v>630</v>
      </c>
    </row>
    <row r="606" spans="2:21" ht="12" hidden="1" thickBot="1" x14ac:dyDescent="0.25">
      <c r="C606" s="444" t="s">
        <v>79</v>
      </c>
      <c r="D606" s="437"/>
      <c r="E606" s="445" t="s">
        <v>133</v>
      </c>
      <c r="F606" s="446"/>
      <c r="G606" s="80" t="s">
        <v>134</v>
      </c>
      <c r="H606" s="447" t="s">
        <v>135</v>
      </c>
      <c r="I606" s="448"/>
      <c r="J606" s="448"/>
      <c r="K606" s="448"/>
      <c r="L606" s="448"/>
      <c r="M606" s="449"/>
      <c r="R606" s="81"/>
      <c r="S606" s="82"/>
      <c r="T606" s="83"/>
      <c r="U606" s="83" t="s">
        <v>630</v>
      </c>
    </row>
    <row r="607" spans="2:21" ht="12" hidden="1" thickBot="1" x14ac:dyDescent="0.25">
      <c r="C607" s="433">
        <v>45090</v>
      </c>
      <c r="D607" s="434"/>
      <c r="E607" s="435"/>
      <c r="F607" s="409"/>
      <c r="G607" s="84"/>
      <c r="H607" s="435"/>
      <c r="I607" s="408"/>
      <c r="J607" s="408"/>
      <c r="K607" s="408"/>
      <c r="L607" s="408"/>
      <c r="M607" s="409"/>
      <c r="U607" s="77" t="s">
        <v>630</v>
      </c>
    </row>
    <row r="608" spans="2:21" ht="12" hidden="1" thickBot="1" x14ac:dyDescent="0.25">
      <c r="C608" s="435"/>
      <c r="D608" s="408"/>
      <c r="E608" s="408"/>
      <c r="F608" s="408"/>
      <c r="G608" s="408"/>
      <c r="H608" s="408"/>
      <c r="I608" s="408"/>
      <c r="J608" s="408"/>
      <c r="K608" s="408"/>
      <c r="L608" s="408"/>
      <c r="M608" s="409"/>
      <c r="U608" s="77" t="s">
        <v>630</v>
      </c>
    </row>
    <row r="609" spans="2:21" ht="12" hidden="1" thickBot="1" x14ac:dyDescent="0.25">
      <c r="C609" s="85" t="s">
        <v>87</v>
      </c>
      <c r="D609" s="86"/>
      <c r="E609" s="85" t="s">
        <v>136</v>
      </c>
      <c r="F609" s="86" t="s">
        <v>137</v>
      </c>
      <c r="G609" s="85" t="s">
        <v>136</v>
      </c>
      <c r="H609" s="436" t="s">
        <v>108</v>
      </c>
      <c r="I609" s="436"/>
      <c r="J609" s="436"/>
      <c r="K609" s="436"/>
      <c r="L609" s="436"/>
      <c r="M609" s="437"/>
      <c r="U609" s="77" t="s">
        <v>630</v>
      </c>
    </row>
    <row r="610" spans="2:21" ht="12" hidden="1" thickBot="1" x14ac:dyDescent="0.25">
      <c r="C610" s="87"/>
      <c r="D610" s="88">
        <v>6</v>
      </c>
      <c r="E610" s="275" t="s">
        <v>42</v>
      </c>
      <c r="F610" s="88"/>
      <c r="G610" s="275" t="s">
        <v>161</v>
      </c>
      <c r="H610" s="438">
        <f t="shared" ref="H610" si="374">S617</f>
        <v>3</v>
      </c>
      <c r="I610" s="439"/>
      <c r="J610" s="440"/>
      <c r="K610" s="441">
        <f t="shared" ref="K610" si="375">T617</f>
        <v>0</v>
      </c>
      <c r="L610" s="442"/>
      <c r="M610" s="443"/>
      <c r="O610" s="77" t="s">
        <v>668</v>
      </c>
      <c r="U610" s="77" t="str">
        <f>IF(H610+K610=3,"BİTTİ","DEVAM")</f>
        <v>BİTTİ</v>
      </c>
    </row>
    <row r="611" spans="2:21" ht="12" hidden="1" thickBot="1" x14ac:dyDescent="0.25">
      <c r="C611" s="91" t="s">
        <v>80</v>
      </c>
      <c r="D611" s="92" t="s">
        <v>138</v>
      </c>
      <c r="E611" s="91" t="s">
        <v>139</v>
      </c>
      <c r="F611" s="92"/>
      <c r="G611" s="91" t="s">
        <v>139</v>
      </c>
      <c r="H611" s="408" t="s">
        <v>140</v>
      </c>
      <c r="I611" s="409"/>
      <c r="J611" s="408" t="s">
        <v>141</v>
      </c>
      <c r="K611" s="409"/>
      <c r="L611" s="410" t="s">
        <v>142</v>
      </c>
      <c r="M611" s="411"/>
      <c r="O611" s="412" t="s">
        <v>143</v>
      </c>
      <c r="P611" s="413"/>
      <c r="Q611" s="412" t="s">
        <v>144</v>
      </c>
      <c r="R611" s="413"/>
      <c r="S611" s="412" t="s">
        <v>138</v>
      </c>
      <c r="T611" s="413"/>
      <c r="U611" s="77" t="s">
        <v>630</v>
      </c>
    </row>
    <row r="612" spans="2:21" ht="12" hidden="1" thickBot="1" x14ac:dyDescent="0.25">
      <c r="C612" s="266">
        <v>0.4375</v>
      </c>
      <c r="D612" s="94" t="s">
        <v>145</v>
      </c>
      <c r="E612" s="84" t="s">
        <v>671</v>
      </c>
      <c r="F612" s="94"/>
      <c r="G612" s="84"/>
      <c r="H612" s="95">
        <v>6</v>
      </c>
      <c r="I612" s="94">
        <v>0</v>
      </c>
      <c r="J612" s="95">
        <v>6</v>
      </c>
      <c r="K612" s="94">
        <v>0</v>
      </c>
      <c r="L612" s="95"/>
      <c r="M612" s="94"/>
      <c r="O612" s="96">
        <f t="shared" ref="O612:O614" si="376">H612+J612+L612</f>
        <v>12</v>
      </c>
      <c r="P612" s="96">
        <f t="shared" ref="P612:P614" si="377">I612+K612+M612</f>
        <v>0</v>
      </c>
      <c r="Q612" s="96">
        <f t="shared" ref="Q612:Q614" si="378">IF(H612&gt;I612,1,0)+IF(J612&gt;K612,1,0)+IF(L612&gt;M612,1,0)</f>
        <v>2</v>
      </c>
      <c r="R612" s="97">
        <f t="shared" ref="R612:R614" si="379">IF(H612&lt;I612,1,0)+IF(J612&lt;K612,1,0)+IF(L612&lt;M612,1,0)</f>
        <v>0</v>
      </c>
      <c r="S612" s="97">
        <f t="shared" ref="S612:S614" si="380">IF(Q612&gt;R612,1,0)</f>
        <v>1</v>
      </c>
      <c r="T612" s="97">
        <f t="shared" ref="T612:T614" si="381">IF(Q612&lt;R612,1,0)</f>
        <v>0</v>
      </c>
      <c r="U612" s="77" t="s">
        <v>630</v>
      </c>
    </row>
    <row r="613" spans="2:21" ht="12" hidden="1" thickBot="1" x14ac:dyDescent="0.25">
      <c r="C613" s="84"/>
      <c r="D613" s="94" t="s">
        <v>146</v>
      </c>
      <c r="E613" s="84" t="s">
        <v>503</v>
      </c>
      <c r="F613" s="94"/>
      <c r="G613" s="84"/>
      <c r="H613" s="95">
        <v>6</v>
      </c>
      <c r="I613" s="94">
        <v>0</v>
      </c>
      <c r="J613" s="95">
        <v>6</v>
      </c>
      <c r="K613" s="94">
        <v>0</v>
      </c>
      <c r="L613" s="95"/>
      <c r="M613" s="94"/>
      <c r="O613" s="29">
        <f t="shared" si="376"/>
        <v>12</v>
      </c>
      <c r="P613" s="29">
        <f t="shared" si="377"/>
        <v>0</v>
      </c>
      <c r="Q613" s="29">
        <f t="shared" si="378"/>
        <v>2</v>
      </c>
      <c r="R613" s="28">
        <f t="shared" si="379"/>
        <v>0</v>
      </c>
      <c r="S613" s="28">
        <f t="shared" si="380"/>
        <v>1</v>
      </c>
      <c r="T613" s="28">
        <f t="shared" si="381"/>
        <v>0</v>
      </c>
      <c r="U613" s="77" t="s">
        <v>630</v>
      </c>
    </row>
    <row r="614" spans="2:21" ht="12" hidden="1" customHeight="1" thickBot="1" x14ac:dyDescent="0.25">
      <c r="C614" s="414"/>
      <c r="D614" s="416" t="s">
        <v>147</v>
      </c>
      <c r="E614" s="84" t="s">
        <v>672</v>
      </c>
      <c r="F614" s="98"/>
      <c r="G614" s="84"/>
      <c r="H614" s="418">
        <v>6</v>
      </c>
      <c r="I614" s="421">
        <v>0</v>
      </c>
      <c r="J614" s="418">
        <v>6</v>
      </c>
      <c r="K614" s="421">
        <v>0</v>
      </c>
      <c r="L614" s="418"/>
      <c r="M614" s="421"/>
      <c r="O614" s="424">
        <f t="shared" si="376"/>
        <v>12</v>
      </c>
      <c r="P614" s="424">
        <f t="shared" si="377"/>
        <v>0</v>
      </c>
      <c r="Q614" s="424">
        <f t="shared" si="378"/>
        <v>2</v>
      </c>
      <c r="R614" s="424">
        <f t="shared" si="379"/>
        <v>0</v>
      </c>
      <c r="S614" s="424">
        <f t="shared" si="380"/>
        <v>1</v>
      </c>
      <c r="T614" s="424">
        <f t="shared" si="381"/>
        <v>0</v>
      </c>
      <c r="U614" s="77" t="s">
        <v>630</v>
      </c>
    </row>
    <row r="615" spans="2:21" ht="12" hidden="1" thickBot="1" x14ac:dyDescent="0.25">
      <c r="C615" s="414"/>
      <c r="D615" s="416"/>
      <c r="E615" s="99" t="s">
        <v>137</v>
      </c>
      <c r="F615" s="100"/>
      <c r="G615" s="99" t="s">
        <v>137</v>
      </c>
      <c r="H615" s="419"/>
      <c r="I615" s="422"/>
      <c r="J615" s="419"/>
      <c r="K615" s="422"/>
      <c r="L615" s="419"/>
      <c r="M615" s="422"/>
      <c r="O615" s="425"/>
      <c r="P615" s="425"/>
      <c r="Q615" s="425"/>
      <c r="R615" s="425"/>
      <c r="S615" s="425"/>
      <c r="T615" s="425"/>
      <c r="U615" s="77" t="s">
        <v>630</v>
      </c>
    </row>
    <row r="616" spans="2:21" ht="12" hidden="1" thickBot="1" x14ac:dyDescent="0.25">
      <c r="C616" s="415"/>
      <c r="D616" s="417"/>
      <c r="E616" s="84" t="s">
        <v>503</v>
      </c>
      <c r="F616" s="101"/>
      <c r="G616" s="84"/>
      <c r="H616" s="420"/>
      <c r="I616" s="423"/>
      <c r="J616" s="420"/>
      <c r="K616" s="423"/>
      <c r="L616" s="420"/>
      <c r="M616" s="423"/>
      <c r="O616" s="426"/>
      <c r="P616" s="426"/>
      <c r="Q616" s="426"/>
      <c r="R616" s="426"/>
      <c r="S616" s="426"/>
      <c r="T616" s="426"/>
      <c r="U616" s="77" t="s">
        <v>630</v>
      </c>
    </row>
    <row r="617" spans="2:21" ht="12" hidden="1" thickBot="1" x14ac:dyDescent="0.25">
      <c r="B617" s="295" t="str">
        <f>E610&amp;G610</f>
        <v>MUĞLA TENİS KULÜBÜFETHİYE TENİS SPOR KULÜBÜ</v>
      </c>
      <c r="G617" s="102"/>
      <c r="H617" s="102"/>
      <c r="O617" s="28">
        <f t="shared" ref="O617:T617" si="382">O612+O613+O614</f>
        <v>36</v>
      </c>
      <c r="P617" s="28">
        <f t="shared" si="382"/>
        <v>0</v>
      </c>
      <c r="Q617" s="29">
        <f t="shared" si="382"/>
        <v>6</v>
      </c>
      <c r="R617" s="28">
        <f t="shared" si="382"/>
        <v>0</v>
      </c>
      <c r="S617" s="28">
        <f t="shared" si="382"/>
        <v>3</v>
      </c>
      <c r="T617" s="28">
        <f t="shared" si="382"/>
        <v>0</v>
      </c>
      <c r="U617" s="77" t="s">
        <v>630</v>
      </c>
    </row>
    <row r="618" spans="2:21" hidden="1" x14ac:dyDescent="0.2">
      <c r="C618" s="427" t="s">
        <v>132</v>
      </c>
      <c r="D618" s="428"/>
      <c r="E618" s="428"/>
      <c r="F618" s="428"/>
      <c r="G618" s="428"/>
      <c r="H618" s="428"/>
      <c r="I618" s="428"/>
      <c r="J618" s="428"/>
      <c r="K618" s="428"/>
      <c r="L618" s="428"/>
      <c r="M618" s="429"/>
      <c r="U618" s="77" t="s">
        <v>630</v>
      </c>
    </row>
    <row r="619" spans="2:21" ht="12" hidden="1" thickBot="1" x14ac:dyDescent="0.25">
      <c r="C619" s="430"/>
      <c r="D619" s="431"/>
      <c r="E619" s="431"/>
      <c r="F619" s="431"/>
      <c r="G619" s="431"/>
      <c r="H619" s="431"/>
      <c r="I619" s="431"/>
      <c r="J619" s="431"/>
      <c r="K619" s="431"/>
      <c r="L619" s="431"/>
      <c r="M619" s="432"/>
      <c r="U619" s="77" t="s">
        <v>630</v>
      </c>
    </row>
    <row r="620" spans="2:21" ht="12" hidden="1" thickBot="1" x14ac:dyDescent="0.25">
      <c r="C620" s="444" t="s">
        <v>79</v>
      </c>
      <c r="D620" s="437"/>
      <c r="E620" s="445" t="s">
        <v>133</v>
      </c>
      <c r="F620" s="446"/>
      <c r="G620" s="80" t="s">
        <v>134</v>
      </c>
      <c r="H620" s="447" t="s">
        <v>135</v>
      </c>
      <c r="I620" s="448"/>
      <c r="J620" s="448"/>
      <c r="K620" s="448"/>
      <c r="L620" s="448"/>
      <c r="M620" s="449"/>
      <c r="R620" s="81"/>
      <c r="S620" s="82"/>
      <c r="T620" s="83"/>
      <c r="U620" s="83" t="s">
        <v>630</v>
      </c>
    </row>
    <row r="621" spans="2:21" ht="12" hidden="1" thickBot="1" x14ac:dyDescent="0.25">
      <c r="C621" s="433">
        <v>45090</v>
      </c>
      <c r="D621" s="434"/>
      <c r="E621" s="435"/>
      <c r="F621" s="409"/>
      <c r="G621" s="84"/>
      <c r="H621" s="435"/>
      <c r="I621" s="408"/>
      <c r="J621" s="408"/>
      <c r="K621" s="408"/>
      <c r="L621" s="408"/>
      <c r="M621" s="409"/>
      <c r="U621" s="77" t="s">
        <v>630</v>
      </c>
    </row>
    <row r="622" spans="2:21" ht="12" hidden="1" thickBot="1" x14ac:dyDescent="0.25">
      <c r="C622" s="435"/>
      <c r="D622" s="408"/>
      <c r="E622" s="408"/>
      <c r="F622" s="408"/>
      <c r="G622" s="408"/>
      <c r="H622" s="408"/>
      <c r="I622" s="408"/>
      <c r="J622" s="408"/>
      <c r="K622" s="408"/>
      <c r="L622" s="408"/>
      <c r="M622" s="409"/>
      <c r="U622" s="77" t="s">
        <v>630</v>
      </c>
    </row>
    <row r="623" spans="2:21" ht="12" hidden="1" thickBot="1" x14ac:dyDescent="0.25">
      <c r="C623" s="85" t="s">
        <v>87</v>
      </c>
      <c r="D623" s="86"/>
      <c r="E623" s="85" t="s">
        <v>136</v>
      </c>
      <c r="F623" s="86" t="s">
        <v>137</v>
      </c>
      <c r="G623" s="85" t="s">
        <v>136</v>
      </c>
      <c r="H623" s="436" t="s">
        <v>108</v>
      </c>
      <c r="I623" s="436"/>
      <c r="J623" s="436"/>
      <c r="K623" s="436"/>
      <c r="L623" s="436"/>
      <c r="M623" s="437"/>
      <c r="U623" s="77" t="s">
        <v>630</v>
      </c>
    </row>
    <row r="624" spans="2:21" ht="12" hidden="1" thickBot="1" x14ac:dyDescent="0.25">
      <c r="C624" s="87"/>
      <c r="D624" s="88">
        <v>7</v>
      </c>
      <c r="E624" s="275" t="s">
        <v>162</v>
      </c>
      <c r="F624" s="88"/>
      <c r="G624" s="275" t="s">
        <v>17</v>
      </c>
      <c r="H624" s="438">
        <f t="shared" ref="H624" si="383">S631</f>
        <v>0</v>
      </c>
      <c r="I624" s="439"/>
      <c r="J624" s="440"/>
      <c r="K624" s="441">
        <f t="shared" ref="K624" si="384">T631</f>
        <v>3</v>
      </c>
      <c r="L624" s="442"/>
      <c r="M624" s="443"/>
      <c r="O624" s="77" t="s">
        <v>668</v>
      </c>
      <c r="U624" s="77" t="str">
        <f>IF(H624+K624=3,"BİTTİ","DEVAM")</f>
        <v>BİTTİ</v>
      </c>
    </row>
    <row r="625" spans="2:21" ht="12" hidden="1" thickBot="1" x14ac:dyDescent="0.25">
      <c r="C625" s="91" t="s">
        <v>80</v>
      </c>
      <c r="D625" s="92" t="s">
        <v>138</v>
      </c>
      <c r="E625" s="91" t="s">
        <v>139</v>
      </c>
      <c r="F625" s="92"/>
      <c r="G625" s="91" t="s">
        <v>139</v>
      </c>
      <c r="H625" s="408" t="s">
        <v>140</v>
      </c>
      <c r="I625" s="409"/>
      <c r="J625" s="408" t="s">
        <v>141</v>
      </c>
      <c r="K625" s="409"/>
      <c r="L625" s="410" t="s">
        <v>142</v>
      </c>
      <c r="M625" s="411"/>
      <c r="O625" s="412" t="s">
        <v>143</v>
      </c>
      <c r="P625" s="413"/>
      <c r="Q625" s="412" t="s">
        <v>144</v>
      </c>
      <c r="R625" s="413"/>
      <c r="S625" s="412" t="s">
        <v>138</v>
      </c>
      <c r="T625" s="413"/>
      <c r="U625" s="77" t="s">
        <v>630</v>
      </c>
    </row>
    <row r="626" spans="2:21" ht="12" hidden="1" thickBot="1" x14ac:dyDescent="0.25">
      <c r="C626" s="266">
        <v>0.4375</v>
      </c>
      <c r="D626" s="94" t="s">
        <v>145</v>
      </c>
      <c r="E626" s="84"/>
      <c r="F626" s="94"/>
      <c r="G626" s="84" t="s">
        <v>491</v>
      </c>
      <c r="H626" s="95">
        <v>0</v>
      </c>
      <c r="I626" s="94">
        <v>6</v>
      </c>
      <c r="J626" s="95">
        <v>0</v>
      </c>
      <c r="K626" s="94">
        <v>6</v>
      </c>
      <c r="L626" s="95"/>
      <c r="M626" s="94"/>
      <c r="O626" s="96">
        <f t="shared" ref="O626:O628" si="385">H626+J626+L626</f>
        <v>0</v>
      </c>
      <c r="P626" s="96">
        <f t="shared" ref="P626:P628" si="386">I626+K626+M626</f>
        <v>12</v>
      </c>
      <c r="Q626" s="96">
        <f t="shared" ref="Q626:Q628" si="387">IF(H626&gt;I626,1,0)+IF(J626&gt;K626,1,0)+IF(L626&gt;M626,1,0)</f>
        <v>0</v>
      </c>
      <c r="R626" s="97">
        <f t="shared" ref="R626:R628" si="388">IF(H626&lt;I626,1,0)+IF(J626&lt;K626,1,0)+IF(L626&lt;M626,1,0)</f>
        <v>2</v>
      </c>
      <c r="S626" s="97">
        <f t="shared" ref="S626:S628" si="389">IF(Q626&gt;R626,1,0)</f>
        <v>0</v>
      </c>
      <c r="T626" s="97">
        <f t="shared" ref="T626:T628" si="390">IF(Q626&lt;R626,1,0)</f>
        <v>1</v>
      </c>
      <c r="U626" s="77" t="s">
        <v>630</v>
      </c>
    </row>
    <row r="627" spans="2:21" ht="12" hidden="1" thickBot="1" x14ac:dyDescent="0.25">
      <c r="C627" s="84"/>
      <c r="D627" s="94" t="s">
        <v>146</v>
      </c>
      <c r="E627" s="84"/>
      <c r="F627" s="94"/>
      <c r="G627" s="84" t="s">
        <v>492</v>
      </c>
      <c r="H627" s="95">
        <v>0</v>
      </c>
      <c r="I627" s="94">
        <v>6</v>
      </c>
      <c r="J627" s="95">
        <v>0</v>
      </c>
      <c r="K627" s="94">
        <v>6</v>
      </c>
      <c r="L627" s="95"/>
      <c r="M627" s="94"/>
      <c r="O627" s="29">
        <f t="shared" si="385"/>
        <v>0</v>
      </c>
      <c r="P627" s="29">
        <f t="shared" si="386"/>
        <v>12</v>
      </c>
      <c r="Q627" s="29">
        <f t="shared" si="387"/>
        <v>0</v>
      </c>
      <c r="R627" s="28">
        <f t="shared" si="388"/>
        <v>2</v>
      </c>
      <c r="S627" s="28">
        <f t="shared" si="389"/>
        <v>0</v>
      </c>
      <c r="T627" s="28">
        <f t="shared" si="390"/>
        <v>1</v>
      </c>
      <c r="U627" s="77" t="s">
        <v>630</v>
      </c>
    </row>
    <row r="628" spans="2:21" ht="12" hidden="1" customHeight="1" thickBot="1" x14ac:dyDescent="0.25">
      <c r="C628" s="414"/>
      <c r="D628" s="416" t="s">
        <v>147</v>
      </c>
      <c r="E628" s="84"/>
      <c r="F628" s="98"/>
      <c r="G628" s="84" t="s">
        <v>491</v>
      </c>
      <c r="H628" s="418">
        <v>0</v>
      </c>
      <c r="I628" s="421">
        <v>6</v>
      </c>
      <c r="J628" s="418">
        <v>0</v>
      </c>
      <c r="K628" s="421">
        <v>6</v>
      </c>
      <c r="L628" s="418"/>
      <c r="M628" s="421"/>
      <c r="O628" s="424">
        <f t="shared" si="385"/>
        <v>0</v>
      </c>
      <c r="P628" s="424">
        <f t="shared" si="386"/>
        <v>12</v>
      </c>
      <c r="Q628" s="424">
        <f t="shared" si="387"/>
        <v>0</v>
      </c>
      <c r="R628" s="424">
        <f t="shared" si="388"/>
        <v>2</v>
      </c>
      <c r="S628" s="424">
        <f t="shared" si="389"/>
        <v>0</v>
      </c>
      <c r="T628" s="424">
        <f t="shared" si="390"/>
        <v>1</v>
      </c>
      <c r="U628" s="77" t="s">
        <v>630</v>
      </c>
    </row>
    <row r="629" spans="2:21" ht="12" hidden="1" thickBot="1" x14ac:dyDescent="0.25">
      <c r="C629" s="414"/>
      <c r="D629" s="416"/>
      <c r="E629" s="99" t="s">
        <v>137</v>
      </c>
      <c r="F629" s="100"/>
      <c r="G629" s="99" t="s">
        <v>137</v>
      </c>
      <c r="H629" s="419"/>
      <c r="I629" s="422"/>
      <c r="J629" s="419"/>
      <c r="K629" s="422"/>
      <c r="L629" s="419"/>
      <c r="M629" s="422"/>
      <c r="O629" s="425"/>
      <c r="P629" s="425"/>
      <c r="Q629" s="425"/>
      <c r="R629" s="425"/>
      <c r="S629" s="425"/>
      <c r="T629" s="425"/>
      <c r="U629" s="77" t="s">
        <v>630</v>
      </c>
    </row>
    <row r="630" spans="2:21" ht="12" hidden="1" thickBot="1" x14ac:dyDescent="0.25">
      <c r="C630" s="415"/>
      <c r="D630" s="417"/>
      <c r="E630" s="84"/>
      <c r="F630" s="101"/>
      <c r="G630" s="84" t="s">
        <v>492</v>
      </c>
      <c r="H630" s="420"/>
      <c r="I630" s="423"/>
      <c r="J630" s="420"/>
      <c r="K630" s="423"/>
      <c r="L630" s="420"/>
      <c r="M630" s="423"/>
      <c r="O630" s="426"/>
      <c r="P630" s="426"/>
      <c r="Q630" s="426"/>
      <c r="R630" s="426"/>
      <c r="S630" s="426"/>
      <c r="T630" s="426"/>
      <c r="U630" s="77" t="s">
        <v>630</v>
      </c>
    </row>
    <row r="631" spans="2:21" ht="12" hidden="1" thickBot="1" x14ac:dyDescent="0.25">
      <c r="B631" s="295" t="str">
        <f>E624&amp;G624</f>
        <v>MARMARİS TENİS AKADEMİSİDALAMAN TENİS SPOR KULÜBÜ</v>
      </c>
      <c r="G631" s="102"/>
      <c r="H631" s="102"/>
      <c r="O631" s="28">
        <f t="shared" ref="O631:T631" si="391">O626+O627+O628</f>
        <v>0</v>
      </c>
      <c r="P631" s="28">
        <f t="shared" si="391"/>
        <v>36</v>
      </c>
      <c r="Q631" s="29">
        <f t="shared" si="391"/>
        <v>0</v>
      </c>
      <c r="R631" s="28">
        <f t="shared" si="391"/>
        <v>6</v>
      </c>
      <c r="S631" s="28">
        <f t="shared" si="391"/>
        <v>0</v>
      </c>
      <c r="T631" s="28">
        <f t="shared" si="391"/>
        <v>3</v>
      </c>
      <c r="U631" s="77" t="s">
        <v>630</v>
      </c>
    </row>
    <row r="632" spans="2:21" hidden="1" x14ac:dyDescent="0.2">
      <c r="C632" s="427" t="s">
        <v>132</v>
      </c>
      <c r="D632" s="428"/>
      <c r="E632" s="428"/>
      <c r="F632" s="428"/>
      <c r="G632" s="428"/>
      <c r="H632" s="428"/>
      <c r="I632" s="428"/>
      <c r="J632" s="428"/>
      <c r="K632" s="428"/>
      <c r="L632" s="428"/>
      <c r="M632" s="429"/>
      <c r="U632" s="77" t="s">
        <v>630</v>
      </c>
    </row>
    <row r="633" spans="2:21" ht="12" hidden="1" thickBot="1" x14ac:dyDescent="0.25">
      <c r="C633" s="430"/>
      <c r="D633" s="431"/>
      <c r="E633" s="431"/>
      <c r="F633" s="431"/>
      <c r="G633" s="431"/>
      <c r="H633" s="431"/>
      <c r="I633" s="431"/>
      <c r="J633" s="431"/>
      <c r="K633" s="431"/>
      <c r="L633" s="431"/>
      <c r="M633" s="432"/>
      <c r="U633" s="77" t="s">
        <v>630</v>
      </c>
    </row>
    <row r="634" spans="2:21" ht="12" hidden="1" thickBot="1" x14ac:dyDescent="0.25">
      <c r="C634" s="444" t="s">
        <v>79</v>
      </c>
      <c r="D634" s="437"/>
      <c r="E634" s="445" t="s">
        <v>133</v>
      </c>
      <c r="F634" s="446"/>
      <c r="G634" s="80" t="s">
        <v>134</v>
      </c>
      <c r="H634" s="447" t="s">
        <v>135</v>
      </c>
      <c r="I634" s="448"/>
      <c r="J634" s="448"/>
      <c r="K634" s="448"/>
      <c r="L634" s="448"/>
      <c r="M634" s="449"/>
      <c r="R634" s="81"/>
      <c r="S634" s="82"/>
      <c r="T634" s="83"/>
      <c r="U634" s="83" t="s">
        <v>630</v>
      </c>
    </row>
    <row r="635" spans="2:21" ht="12" hidden="1" thickBot="1" x14ac:dyDescent="0.25">
      <c r="C635" s="433">
        <v>45090</v>
      </c>
      <c r="D635" s="434"/>
      <c r="E635" s="435"/>
      <c r="F635" s="409"/>
      <c r="G635" s="84"/>
      <c r="H635" s="435"/>
      <c r="I635" s="408"/>
      <c r="J635" s="408"/>
      <c r="K635" s="408"/>
      <c r="L635" s="408"/>
      <c r="M635" s="409"/>
      <c r="U635" s="77" t="s">
        <v>630</v>
      </c>
    </row>
    <row r="636" spans="2:21" ht="12" hidden="1" thickBot="1" x14ac:dyDescent="0.25">
      <c r="C636" s="435"/>
      <c r="D636" s="408"/>
      <c r="E636" s="408"/>
      <c r="F636" s="408"/>
      <c r="G636" s="408"/>
      <c r="H636" s="408"/>
      <c r="I636" s="408"/>
      <c r="J636" s="408"/>
      <c r="K636" s="408"/>
      <c r="L636" s="408"/>
      <c r="M636" s="409"/>
      <c r="U636" s="77" t="s">
        <v>630</v>
      </c>
    </row>
    <row r="637" spans="2:21" ht="12" hidden="1" thickBot="1" x14ac:dyDescent="0.25">
      <c r="C637" s="85" t="s">
        <v>87</v>
      </c>
      <c r="D637" s="86"/>
      <c r="E637" s="85" t="s">
        <v>136</v>
      </c>
      <c r="F637" s="86" t="s">
        <v>137</v>
      </c>
      <c r="G637" s="85" t="s">
        <v>136</v>
      </c>
      <c r="H637" s="436" t="s">
        <v>108</v>
      </c>
      <c r="I637" s="436"/>
      <c r="J637" s="436"/>
      <c r="K637" s="436"/>
      <c r="L637" s="436"/>
      <c r="M637" s="437"/>
      <c r="U637" s="77" t="s">
        <v>630</v>
      </c>
    </row>
    <row r="638" spans="2:21" ht="12" hidden="1" thickBot="1" x14ac:dyDescent="0.25">
      <c r="C638" s="87"/>
      <c r="D638" s="88">
        <v>8</v>
      </c>
      <c r="E638" s="275" t="s">
        <v>1</v>
      </c>
      <c r="F638" s="88"/>
      <c r="G638" s="275" t="s">
        <v>165</v>
      </c>
      <c r="H638" s="438">
        <f t="shared" ref="H638" si="392">S645</f>
        <v>3</v>
      </c>
      <c r="I638" s="439"/>
      <c r="J638" s="440"/>
      <c r="K638" s="441">
        <f t="shared" ref="K638" si="393">T645</f>
        <v>0</v>
      </c>
      <c r="L638" s="442"/>
      <c r="M638" s="443"/>
      <c r="U638" s="77" t="str">
        <f>IF(H638+K638=3,"BİTTİ","DEVAM")</f>
        <v>BİTTİ</v>
      </c>
    </row>
    <row r="639" spans="2:21" ht="12" hidden="1" thickBot="1" x14ac:dyDescent="0.25">
      <c r="C639" s="91" t="s">
        <v>80</v>
      </c>
      <c r="D639" s="92" t="s">
        <v>138</v>
      </c>
      <c r="E639" s="91" t="s">
        <v>139</v>
      </c>
      <c r="F639" s="92"/>
      <c r="G639" s="91" t="s">
        <v>139</v>
      </c>
      <c r="H639" s="408" t="s">
        <v>140</v>
      </c>
      <c r="I639" s="409"/>
      <c r="J639" s="408" t="s">
        <v>141</v>
      </c>
      <c r="K639" s="409"/>
      <c r="L639" s="410" t="s">
        <v>142</v>
      </c>
      <c r="M639" s="411"/>
      <c r="O639" s="412" t="s">
        <v>143</v>
      </c>
      <c r="P639" s="413"/>
      <c r="Q639" s="412" t="s">
        <v>144</v>
      </c>
      <c r="R639" s="413"/>
      <c r="S639" s="412" t="s">
        <v>138</v>
      </c>
      <c r="T639" s="413"/>
      <c r="U639" s="77" t="s">
        <v>630</v>
      </c>
    </row>
    <row r="640" spans="2:21" ht="12" hidden="1" thickBot="1" x14ac:dyDescent="0.25">
      <c r="C640" s="266">
        <v>0.4375</v>
      </c>
      <c r="D640" s="94" t="s">
        <v>145</v>
      </c>
      <c r="E640" s="84" t="s">
        <v>415</v>
      </c>
      <c r="F640" s="94"/>
      <c r="G640" s="84" t="s">
        <v>425</v>
      </c>
      <c r="H640" s="95">
        <v>6</v>
      </c>
      <c r="I640" s="94">
        <v>2</v>
      </c>
      <c r="J640" s="95">
        <v>6</v>
      </c>
      <c r="K640" s="94">
        <v>2</v>
      </c>
      <c r="L640" s="95"/>
      <c r="M640" s="94"/>
      <c r="O640" s="96">
        <f t="shared" ref="O640:O642" si="394">H640+J640+L640</f>
        <v>12</v>
      </c>
      <c r="P640" s="96">
        <f t="shared" ref="P640:P642" si="395">I640+K640+M640</f>
        <v>4</v>
      </c>
      <c r="Q640" s="96">
        <f t="shared" ref="Q640:Q642" si="396">IF(H640&gt;I640,1,0)+IF(J640&gt;K640,1,0)+IF(L640&gt;M640,1,0)</f>
        <v>2</v>
      </c>
      <c r="R640" s="97">
        <f t="shared" ref="R640:R642" si="397">IF(H640&lt;I640,1,0)+IF(J640&lt;K640,1,0)+IF(L640&lt;M640,1,0)</f>
        <v>0</v>
      </c>
      <c r="S640" s="97">
        <f t="shared" ref="S640:S642" si="398">IF(Q640&gt;R640,1,0)</f>
        <v>1</v>
      </c>
      <c r="T640" s="97">
        <f t="shared" ref="T640:T642" si="399">IF(Q640&lt;R640,1,0)</f>
        <v>0</v>
      </c>
      <c r="U640" s="77" t="s">
        <v>630</v>
      </c>
    </row>
    <row r="641" spans="2:21" ht="12" hidden="1" thickBot="1" x14ac:dyDescent="0.25">
      <c r="C641" s="84"/>
      <c r="D641" s="94" t="s">
        <v>146</v>
      </c>
      <c r="E641" s="84" t="s">
        <v>787</v>
      </c>
      <c r="F641" s="94"/>
      <c r="G641" s="84" t="s">
        <v>426</v>
      </c>
      <c r="H641" s="95">
        <v>6</v>
      </c>
      <c r="I641" s="94">
        <v>0</v>
      </c>
      <c r="J641" s="95">
        <v>6</v>
      </c>
      <c r="K641" s="94">
        <v>0</v>
      </c>
      <c r="L641" s="95"/>
      <c r="M641" s="94"/>
      <c r="O641" s="29">
        <f t="shared" si="394"/>
        <v>12</v>
      </c>
      <c r="P641" s="29">
        <f t="shared" si="395"/>
        <v>0</v>
      </c>
      <c r="Q641" s="29">
        <f t="shared" si="396"/>
        <v>2</v>
      </c>
      <c r="R641" s="28">
        <f t="shared" si="397"/>
        <v>0</v>
      </c>
      <c r="S641" s="28">
        <f t="shared" si="398"/>
        <v>1</v>
      </c>
      <c r="T641" s="28">
        <f t="shared" si="399"/>
        <v>0</v>
      </c>
      <c r="U641" s="77" t="s">
        <v>630</v>
      </c>
    </row>
    <row r="642" spans="2:21" ht="12" hidden="1" customHeight="1" thickBot="1" x14ac:dyDescent="0.25">
      <c r="C642" s="414"/>
      <c r="D642" s="416" t="s">
        <v>147</v>
      </c>
      <c r="E642" s="84" t="s">
        <v>415</v>
      </c>
      <c r="F642" s="98"/>
      <c r="G642" s="84" t="s">
        <v>425</v>
      </c>
      <c r="H642" s="418">
        <v>6</v>
      </c>
      <c r="I642" s="421">
        <v>0</v>
      </c>
      <c r="J642" s="418">
        <v>6</v>
      </c>
      <c r="K642" s="421">
        <v>0</v>
      </c>
      <c r="L642" s="418"/>
      <c r="M642" s="421"/>
      <c r="O642" s="424">
        <f t="shared" si="394"/>
        <v>12</v>
      </c>
      <c r="P642" s="424">
        <f t="shared" si="395"/>
        <v>0</v>
      </c>
      <c r="Q642" s="424">
        <f t="shared" si="396"/>
        <v>2</v>
      </c>
      <c r="R642" s="424">
        <f t="shared" si="397"/>
        <v>0</v>
      </c>
      <c r="S642" s="424">
        <f t="shared" si="398"/>
        <v>1</v>
      </c>
      <c r="T642" s="424">
        <f t="shared" si="399"/>
        <v>0</v>
      </c>
      <c r="U642" s="77" t="s">
        <v>630</v>
      </c>
    </row>
    <row r="643" spans="2:21" ht="12" hidden="1" thickBot="1" x14ac:dyDescent="0.25">
      <c r="C643" s="414"/>
      <c r="D643" s="416"/>
      <c r="E643" s="99" t="s">
        <v>137</v>
      </c>
      <c r="F643" s="100"/>
      <c r="G643" s="99" t="s">
        <v>137</v>
      </c>
      <c r="H643" s="419"/>
      <c r="I643" s="422"/>
      <c r="J643" s="419"/>
      <c r="K643" s="422"/>
      <c r="L643" s="419"/>
      <c r="M643" s="422"/>
      <c r="O643" s="425"/>
      <c r="P643" s="425"/>
      <c r="Q643" s="425"/>
      <c r="R643" s="425"/>
      <c r="S643" s="425"/>
      <c r="T643" s="425"/>
      <c r="U643" s="77" t="s">
        <v>630</v>
      </c>
    </row>
    <row r="644" spans="2:21" ht="12" hidden="1" thickBot="1" x14ac:dyDescent="0.25">
      <c r="C644" s="415"/>
      <c r="D644" s="417"/>
      <c r="E644" s="84" t="s">
        <v>787</v>
      </c>
      <c r="F644" s="101"/>
      <c r="G644" s="84" t="s">
        <v>426</v>
      </c>
      <c r="H644" s="420"/>
      <c r="I644" s="423"/>
      <c r="J644" s="420"/>
      <c r="K644" s="423"/>
      <c r="L644" s="420"/>
      <c r="M644" s="423"/>
      <c r="O644" s="426"/>
      <c r="P644" s="426"/>
      <c r="Q644" s="426"/>
      <c r="R644" s="426"/>
      <c r="S644" s="426"/>
      <c r="T644" s="426"/>
      <c r="U644" s="77" t="s">
        <v>630</v>
      </c>
    </row>
    <row r="645" spans="2:21" ht="12" hidden="1" thickBot="1" x14ac:dyDescent="0.25">
      <c r="B645" s="295" t="str">
        <f>E638&amp;G638</f>
        <v>ADIYAMAN GENÇLİK SPOR KULÜBÜADIYAMAN G.MS.K. SPOR KULÜBÜ</v>
      </c>
      <c r="G645" s="102"/>
      <c r="H645" s="102"/>
      <c r="O645" s="28">
        <f t="shared" ref="O645:T645" si="400">O640+O641+O642</f>
        <v>36</v>
      </c>
      <c r="P645" s="28">
        <f t="shared" si="400"/>
        <v>4</v>
      </c>
      <c r="Q645" s="29">
        <f t="shared" si="400"/>
        <v>6</v>
      </c>
      <c r="R645" s="28">
        <f t="shared" si="400"/>
        <v>0</v>
      </c>
      <c r="S645" s="28">
        <f t="shared" si="400"/>
        <v>3</v>
      </c>
      <c r="T645" s="28">
        <f t="shared" si="400"/>
        <v>0</v>
      </c>
      <c r="U645" s="77" t="s">
        <v>630</v>
      </c>
    </row>
    <row r="646" spans="2:21" hidden="1" x14ac:dyDescent="0.2">
      <c r="C646" s="427" t="s">
        <v>132</v>
      </c>
      <c r="D646" s="428"/>
      <c r="E646" s="428"/>
      <c r="F646" s="428"/>
      <c r="G646" s="428"/>
      <c r="H646" s="428"/>
      <c r="I646" s="428"/>
      <c r="J646" s="428"/>
      <c r="K646" s="428"/>
      <c r="L646" s="428"/>
      <c r="M646" s="429"/>
      <c r="U646" s="77" t="s">
        <v>630</v>
      </c>
    </row>
    <row r="647" spans="2:21" ht="12" hidden="1" thickBot="1" x14ac:dyDescent="0.25">
      <c r="C647" s="430"/>
      <c r="D647" s="431"/>
      <c r="E647" s="431"/>
      <c r="F647" s="431"/>
      <c r="G647" s="431"/>
      <c r="H647" s="431"/>
      <c r="I647" s="431"/>
      <c r="J647" s="431"/>
      <c r="K647" s="431"/>
      <c r="L647" s="431"/>
      <c r="M647" s="432"/>
      <c r="U647" s="77" t="s">
        <v>630</v>
      </c>
    </row>
    <row r="648" spans="2:21" ht="12" hidden="1" thickBot="1" x14ac:dyDescent="0.25">
      <c r="C648" s="444" t="s">
        <v>79</v>
      </c>
      <c r="D648" s="437"/>
      <c r="E648" s="445" t="s">
        <v>133</v>
      </c>
      <c r="F648" s="446"/>
      <c r="G648" s="80" t="s">
        <v>134</v>
      </c>
      <c r="H648" s="447" t="s">
        <v>135</v>
      </c>
      <c r="I648" s="448"/>
      <c r="J648" s="448"/>
      <c r="K648" s="448"/>
      <c r="L648" s="448"/>
      <c r="M648" s="449"/>
      <c r="R648" s="81"/>
      <c r="S648" s="82"/>
      <c r="T648" s="83"/>
      <c r="U648" s="83" t="s">
        <v>630</v>
      </c>
    </row>
    <row r="649" spans="2:21" ht="12" hidden="1" thickBot="1" x14ac:dyDescent="0.25">
      <c r="C649" s="433">
        <v>45090</v>
      </c>
      <c r="D649" s="434"/>
      <c r="E649" s="435"/>
      <c r="F649" s="409"/>
      <c r="G649" s="84"/>
      <c r="H649" s="435"/>
      <c r="I649" s="408"/>
      <c r="J649" s="408"/>
      <c r="K649" s="408"/>
      <c r="L649" s="408"/>
      <c r="M649" s="409"/>
      <c r="U649" s="77" t="s">
        <v>630</v>
      </c>
    </row>
    <row r="650" spans="2:21" ht="12" hidden="1" thickBot="1" x14ac:dyDescent="0.25">
      <c r="C650" s="435"/>
      <c r="D650" s="408"/>
      <c r="E650" s="408"/>
      <c r="F650" s="408"/>
      <c r="G650" s="408"/>
      <c r="H650" s="408"/>
      <c r="I650" s="408"/>
      <c r="J650" s="408"/>
      <c r="K650" s="408"/>
      <c r="L650" s="408"/>
      <c r="M650" s="409"/>
      <c r="U650" s="77" t="s">
        <v>630</v>
      </c>
    </row>
    <row r="651" spans="2:21" ht="12" hidden="1" thickBot="1" x14ac:dyDescent="0.25">
      <c r="C651" s="85" t="s">
        <v>87</v>
      </c>
      <c r="D651" s="86"/>
      <c r="E651" s="85" t="s">
        <v>136</v>
      </c>
      <c r="F651" s="86" t="s">
        <v>137</v>
      </c>
      <c r="G651" s="85" t="s">
        <v>136</v>
      </c>
      <c r="H651" s="436" t="s">
        <v>108</v>
      </c>
      <c r="I651" s="436"/>
      <c r="J651" s="436"/>
      <c r="K651" s="436"/>
      <c r="L651" s="436"/>
      <c r="M651" s="437"/>
      <c r="U651" s="77" t="s">
        <v>630</v>
      </c>
    </row>
    <row r="652" spans="2:21" ht="12" hidden="1" thickBot="1" x14ac:dyDescent="0.25">
      <c r="C652" s="87"/>
      <c r="D652" s="88">
        <v>9</v>
      </c>
      <c r="E652" s="275" t="s">
        <v>2</v>
      </c>
      <c r="F652" s="88"/>
      <c r="G652" s="275" t="s">
        <v>3</v>
      </c>
      <c r="H652" s="438">
        <f t="shared" ref="H652" si="401">S659</f>
        <v>0</v>
      </c>
      <c r="I652" s="439"/>
      <c r="J652" s="440"/>
      <c r="K652" s="441">
        <f t="shared" ref="K652" si="402">T659</f>
        <v>3</v>
      </c>
      <c r="L652" s="442"/>
      <c r="M652" s="443"/>
      <c r="U652" s="77" t="str">
        <f>IF(H652+K652=3,"BİTTİ","DEVAM")</f>
        <v>BİTTİ</v>
      </c>
    </row>
    <row r="653" spans="2:21" ht="12" hidden="1" thickBot="1" x14ac:dyDescent="0.25">
      <c r="C653" s="91" t="s">
        <v>80</v>
      </c>
      <c r="D653" s="92" t="s">
        <v>138</v>
      </c>
      <c r="E653" s="91" t="s">
        <v>139</v>
      </c>
      <c r="F653" s="92"/>
      <c r="G653" s="91" t="s">
        <v>139</v>
      </c>
      <c r="H653" s="408" t="s">
        <v>140</v>
      </c>
      <c r="I653" s="409"/>
      <c r="J653" s="408" t="s">
        <v>141</v>
      </c>
      <c r="K653" s="409"/>
      <c r="L653" s="410" t="s">
        <v>142</v>
      </c>
      <c r="M653" s="411"/>
      <c r="O653" s="412" t="s">
        <v>143</v>
      </c>
      <c r="P653" s="413"/>
      <c r="Q653" s="412" t="s">
        <v>144</v>
      </c>
      <c r="R653" s="413"/>
      <c r="S653" s="412" t="s">
        <v>138</v>
      </c>
      <c r="T653" s="413"/>
      <c r="U653" s="77" t="s">
        <v>630</v>
      </c>
    </row>
    <row r="654" spans="2:21" ht="12" hidden="1" thickBot="1" x14ac:dyDescent="0.25">
      <c r="C654" s="266">
        <v>0.4375</v>
      </c>
      <c r="D654" s="94" t="s">
        <v>145</v>
      </c>
      <c r="E654" s="84" t="s">
        <v>417</v>
      </c>
      <c r="F654" s="94"/>
      <c r="G654" s="84" t="s">
        <v>421</v>
      </c>
      <c r="H654" s="95">
        <v>2</v>
      </c>
      <c r="I654" s="94">
        <v>6</v>
      </c>
      <c r="J654" s="95">
        <v>3</v>
      </c>
      <c r="K654" s="94">
        <v>6</v>
      </c>
      <c r="L654" s="95"/>
      <c r="M654" s="94"/>
      <c r="O654" s="96">
        <f t="shared" ref="O654:O656" si="403">H654+J654+L654</f>
        <v>5</v>
      </c>
      <c r="P654" s="96">
        <f t="shared" ref="P654:P656" si="404">I654+K654+M654</f>
        <v>12</v>
      </c>
      <c r="Q654" s="96">
        <f t="shared" ref="Q654:Q656" si="405">IF(H654&gt;I654,1,0)+IF(J654&gt;K654,1,0)+IF(L654&gt;M654,1,0)</f>
        <v>0</v>
      </c>
      <c r="R654" s="97">
        <f t="shared" ref="R654:R656" si="406">IF(H654&lt;I654,1,0)+IF(J654&lt;K654,1,0)+IF(L654&lt;M654,1,0)</f>
        <v>2</v>
      </c>
      <c r="S654" s="97">
        <f t="shared" ref="S654:S656" si="407">IF(Q654&gt;R654,1,0)</f>
        <v>0</v>
      </c>
      <c r="T654" s="97">
        <f t="shared" ref="T654:T656" si="408">IF(Q654&lt;R654,1,0)</f>
        <v>1</v>
      </c>
      <c r="U654" s="77" t="s">
        <v>630</v>
      </c>
    </row>
    <row r="655" spans="2:21" ht="12" hidden="1" thickBot="1" x14ac:dyDescent="0.25">
      <c r="C655" s="84"/>
      <c r="D655" s="94" t="s">
        <v>146</v>
      </c>
      <c r="E655" s="84" t="s">
        <v>788</v>
      </c>
      <c r="F655" s="94"/>
      <c r="G655" s="84" t="s">
        <v>422</v>
      </c>
      <c r="H655" s="95">
        <v>1</v>
      </c>
      <c r="I655" s="94">
        <v>6</v>
      </c>
      <c r="J655" s="95">
        <v>1</v>
      </c>
      <c r="K655" s="94">
        <v>6</v>
      </c>
      <c r="L655" s="95"/>
      <c r="M655" s="94"/>
      <c r="O655" s="29">
        <f t="shared" si="403"/>
        <v>2</v>
      </c>
      <c r="P655" s="29">
        <f t="shared" si="404"/>
        <v>12</v>
      </c>
      <c r="Q655" s="29">
        <f t="shared" si="405"/>
        <v>0</v>
      </c>
      <c r="R655" s="28">
        <f t="shared" si="406"/>
        <v>2</v>
      </c>
      <c r="S655" s="28">
        <f t="shared" si="407"/>
        <v>0</v>
      </c>
      <c r="T655" s="28">
        <f t="shared" si="408"/>
        <v>1</v>
      </c>
      <c r="U655" s="77" t="s">
        <v>630</v>
      </c>
    </row>
    <row r="656" spans="2:21" ht="12" hidden="1" customHeight="1" thickBot="1" x14ac:dyDescent="0.25">
      <c r="C656" s="414"/>
      <c r="D656" s="416" t="s">
        <v>147</v>
      </c>
      <c r="E656" s="84" t="s">
        <v>417</v>
      </c>
      <c r="F656" s="98"/>
      <c r="G656" s="84" t="s">
        <v>421</v>
      </c>
      <c r="H656" s="418">
        <v>2</v>
      </c>
      <c r="I656" s="421">
        <v>6</v>
      </c>
      <c r="J656" s="418">
        <v>3</v>
      </c>
      <c r="K656" s="421">
        <v>6</v>
      </c>
      <c r="L656" s="418"/>
      <c r="M656" s="421"/>
      <c r="O656" s="424">
        <f t="shared" si="403"/>
        <v>5</v>
      </c>
      <c r="P656" s="424">
        <f t="shared" si="404"/>
        <v>12</v>
      </c>
      <c r="Q656" s="424">
        <f t="shared" si="405"/>
        <v>0</v>
      </c>
      <c r="R656" s="424">
        <f t="shared" si="406"/>
        <v>2</v>
      </c>
      <c r="S656" s="424">
        <f t="shared" si="407"/>
        <v>0</v>
      </c>
      <c r="T656" s="424">
        <f t="shared" si="408"/>
        <v>1</v>
      </c>
      <c r="U656" s="77" t="s">
        <v>630</v>
      </c>
    </row>
    <row r="657" spans="2:21" ht="12" hidden="1" thickBot="1" x14ac:dyDescent="0.25">
      <c r="C657" s="414"/>
      <c r="D657" s="416"/>
      <c r="E657" s="99" t="s">
        <v>137</v>
      </c>
      <c r="F657" s="100"/>
      <c r="G657" s="99" t="s">
        <v>137</v>
      </c>
      <c r="H657" s="419"/>
      <c r="I657" s="422"/>
      <c r="J657" s="419"/>
      <c r="K657" s="422"/>
      <c r="L657" s="419"/>
      <c r="M657" s="422"/>
      <c r="O657" s="425"/>
      <c r="P657" s="425"/>
      <c r="Q657" s="425"/>
      <c r="R657" s="425"/>
      <c r="S657" s="425"/>
      <c r="T657" s="425"/>
      <c r="U657" s="77" t="s">
        <v>630</v>
      </c>
    </row>
    <row r="658" spans="2:21" ht="12" hidden="1" thickBot="1" x14ac:dyDescent="0.25">
      <c r="C658" s="415"/>
      <c r="D658" s="417"/>
      <c r="E658" s="84" t="s">
        <v>788</v>
      </c>
      <c r="F658" s="101"/>
      <c r="G658" s="84" t="s">
        <v>422</v>
      </c>
      <c r="H658" s="420"/>
      <c r="I658" s="423"/>
      <c r="J658" s="420"/>
      <c r="K658" s="423"/>
      <c r="L658" s="420"/>
      <c r="M658" s="423"/>
      <c r="O658" s="426"/>
      <c r="P658" s="426"/>
      <c r="Q658" s="426"/>
      <c r="R658" s="426"/>
      <c r="S658" s="426"/>
      <c r="T658" s="426"/>
      <c r="U658" s="77" t="s">
        <v>630</v>
      </c>
    </row>
    <row r="659" spans="2:21" ht="12" hidden="1" thickBot="1" x14ac:dyDescent="0.25">
      <c r="B659" s="295" t="str">
        <f>E652&amp;G652</f>
        <v>ADIYAMAN TENİS VE HENTBOL SPOR KULÜBÜADIYAMAN YURDUM GENÇLİK VE SPOR KULÜBÜ</v>
      </c>
      <c r="G659" s="102"/>
      <c r="H659" s="102"/>
      <c r="O659" s="28">
        <f t="shared" ref="O659:T659" si="409">O654+O655+O656</f>
        <v>12</v>
      </c>
      <c r="P659" s="28">
        <f t="shared" si="409"/>
        <v>36</v>
      </c>
      <c r="Q659" s="29">
        <f t="shared" si="409"/>
        <v>0</v>
      </c>
      <c r="R659" s="28">
        <f t="shared" si="409"/>
        <v>6</v>
      </c>
      <c r="S659" s="28">
        <f t="shared" si="409"/>
        <v>0</v>
      </c>
      <c r="T659" s="28">
        <f t="shared" si="409"/>
        <v>3</v>
      </c>
      <c r="U659" s="77" t="s">
        <v>630</v>
      </c>
    </row>
    <row r="660" spans="2:21" hidden="1" x14ac:dyDescent="0.2">
      <c r="C660" s="427" t="s">
        <v>132</v>
      </c>
      <c r="D660" s="428"/>
      <c r="E660" s="428"/>
      <c r="F660" s="428"/>
      <c r="G660" s="428"/>
      <c r="H660" s="428"/>
      <c r="I660" s="428"/>
      <c r="J660" s="428"/>
      <c r="K660" s="428"/>
      <c r="L660" s="428"/>
      <c r="M660" s="429"/>
      <c r="U660" s="77" t="s">
        <v>630</v>
      </c>
    </row>
    <row r="661" spans="2:21" ht="12" hidden="1" thickBot="1" x14ac:dyDescent="0.25">
      <c r="C661" s="430"/>
      <c r="D661" s="431"/>
      <c r="E661" s="431"/>
      <c r="F661" s="431"/>
      <c r="G661" s="431"/>
      <c r="H661" s="431"/>
      <c r="I661" s="431"/>
      <c r="J661" s="431"/>
      <c r="K661" s="431"/>
      <c r="L661" s="431"/>
      <c r="M661" s="432"/>
      <c r="U661" s="77" t="s">
        <v>630</v>
      </c>
    </row>
    <row r="662" spans="2:21" ht="12" hidden="1" thickBot="1" x14ac:dyDescent="0.25">
      <c r="C662" s="444" t="s">
        <v>79</v>
      </c>
      <c r="D662" s="437"/>
      <c r="E662" s="445" t="s">
        <v>133</v>
      </c>
      <c r="F662" s="446"/>
      <c r="G662" s="80" t="s">
        <v>134</v>
      </c>
      <c r="H662" s="447" t="s">
        <v>135</v>
      </c>
      <c r="I662" s="448"/>
      <c r="J662" s="448"/>
      <c r="K662" s="448"/>
      <c r="L662" s="448"/>
      <c r="M662" s="449"/>
      <c r="R662" s="81"/>
      <c r="S662" s="82"/>
      <c r="T662" s="83"/>
      <c r="U662" s="83" t="s">
        <v>630</v>
      </c>
    </row>
    <row r="663" spans="2:21" ht="12" hidden="1" thickBot="1" x14ac:dyDescent="0.25">
      <c r="C663" s="433">
        <v>45090</v>
      </c>
      <c r="D663" s="434"/>
      <c r="E663" s="435"/>
      <c r="F663" s="409"/>
      <c r="G663" s="84"/>
      <c r="H663" s="435"/>
      <c r="I663" s="408"/>
      <c r="J663" s="408"/>
      <c r="K663" s="408"/>
      <c r="L663" s="408"/>
      <c r="M663" s="409"/>
      <c r="U663" s="77" t="s">
        <v>630</v>
      </c>
    </row>
    <row r="664" spans="2:21" ht="12" hidden="1" thickBot="1" x14ac:dyDescent="0.25">
      <c r="C664" s="435"/>
      <c r="D664" s="408"/>
      <c r="E664" s="408"/>
      <c r="F664" s="408"/>
      <c r="G664" s="408"/>
      <c r="H664" s="408"/>
      <c r="I664" s="408"/>
      <c r="J664" s="408"/>
      <c r="K664" s="408"/>
      <c r="L664" s="408"/>
      <c r="M664" s="409"/>
      <c r="U664" s="77" t="s">
        <v>630</v>
      </c>
    </row>
    <row r="665" spans="2:21" ht="12" hidden="1" thickBot="1" x14ac:dyDescent="0.25">
      <c r="C665" s="85" t="s">
        <v>87</v>
      </c>
      <c r="D665" s="86"/>
      <c r="E665" s="85" t="s">
        <v>136</v>
      </c>
      <c r="F665" s="86" t="s">
        <v>137</v>
      </c>
      <c r="G665" s="85" t="s">
        <v>136</v>
      </c>
      <c r="H665" s="436" t="s">
        <v>108</v>
      </c>
      <c r="I665" s="436"/>
      <c r="J665" s="436"/>
      <c r="K665" s="436"/>
      <c r="L665" s="436"/>
      <c r="M665" s="437"/>
      <c r="U665" s="77" t="s">
        <v>630</v>
      </c>
    </row>
    <row r="666" spans="2:21" ht="12" hidden="1" thickBot="1" x14ac:dyDescent="0.25">
      <c r="C666" s="87"/>
      <c r="D666" s="88">
        <v>10</v>
      </c>
      <c r="E666" s="275" t="s">
        <v>163</v>
      </c>
      <c r="F666" s="88"/>
      <c r="G666" s="275" t="s">
        <v>164</v>
      </c>
      <c r="H666" s="438">
        <f t="shared" ref="H666" si="410">S673</f>
        <v>3</v>
      </c>
      <c r="I666" s="439"/>
      <c r="J666" s="440"/>
      <c r="K666" s="441">
        <f t="shared" ref="K666" si="411">T673</f>
        <v>0</v>
      </c>
      <c r="L666" s="442"/>
      <c r="M666" s="443"/>
      <c r="U666" s="77" t="str">
        <f>IF(H666+K666=3,"BİTTİ","DEVAM")</f>
        <v>BİTTİ</v>
      </c>
    </row>
    <row r="667" spans="2:21" ht="12" hidden="1" thickBot="1" x14ac:dyDescent="0.25">
      <c r="C667" s="91" t="s">
        <v>80</v>
      </c>
      <c r="D667" s="92" t="s">
        <v>138</v>
      </c>
      <c r="E667" s="91" t="s">
        <v>139</v>
      </c>
      <c r="F667" s="92"/>
      <c r="G667" s="91" t="s">
        <v>139</v>
      </c>
      <c r="H667" s="408" t="s">
        <v>140</v>
      </c>
      <c r="I667" s="409"/>
      <c r="J667" s="408" t="s">
        <v>141</v>
      </c>
      <c r="K667" s="409"/>
      <c r="L667" s="410" t="s">
        <v>142</v>
      </c>
      <c r="M667" s="411"/>
      <c r="O667" s="412" t="s">
        <v>143</v>
      </c>
      <c r="P667" s="413"/>
      <c r="Q667" s="412" t="s">
        <v>144</v>
      </c>
      <c r="R667" s="413"/>
      <c r="S667" s="412" t="s">
        <v>138</v>
      </c>
      <c r="T667" s="413"/>
      <c r="U667" s="77" t="s">
        <v>630</v>
      </c>
    </row>
    <row r="668" spans="2:21" ht="12" hidden="1" thickBot="1" x14ac:dyDescent="0.25">
      <c r="C668" s="266">
        <v>0.4375</v>
      </c>
      <c r="D668" s="94" t="s">
        <v>145</v>
      </c>
      <c r="E668" s="84" t="s">
        <v>789</v>
      </c>
      <c r="F668" s="94"/>
      <c r="G668" s="84" t="s">
        <v>419</v>
      </c>
      <c r="H668" s="95">
        <v>6</v>
      </c>
      <c r="I668" s="94">
        <v>3</v>
      </c>
      <c r="J668" s="95">
        <v>6</v>
      </c>
      <c r="K668" s="94">
        <v>4</v>
      </c>
      <c r="L668" s="95"/>
      <c r="M668" s="94"/>
      <c r="O668" s="96">
        <f t="shared" ref="O668:O670" si="412">H668+J668+L668</f>
        <v>12</v>
      </c>
      <c r="P668" s="96">
        <f t="shared" ref="P668:P670" si="413">I668+K668+M668</f>
        <v>7</v>
      </c>
      <c r="Q668" s="96">
        <f t="shared" ref="Q668:Q670" si="414">IF(H668&gt;I668,1,0)+IF(J668&gt;K668,1,0)+IF(L668&gt;M668,1,0)</f>
        <v>2</v>
      </c>
      <c r="R668" s="97">
        <f t="shared" ref="R668:R670" si="415">IF(H668&lt;I668,1,0)+IF(J668&lt;K668,1,0)+IF(L668&lt;M668,1,0)</f>
        <v>0</v>
      </c>
      <c r="S668" s="97">
        <f t="shared" ref="S668:S670" si="416">IF(Q668&gt;R668,1,0)</f>
        <v>1</v>
      </c>
      <c r="T668" s="97">
        <f t="shared" ref="T668:T670" si="417">IF(Q668&lt;R668,1,0)</f>
        <v>0</v>
      </c>
      <c r="U668" s="77" t="s">
        <v>630</v>
      </c>
    </row>
    <row r="669" spans="2:21" ht="12" hidden="1" thickBot="1" x14ac:dyDescent="0.25">
      <c r="C669" s="84"/>
      <c r="D669" s="94" t="s">
        <v>146</v>
      </c>
      <c r="E669" s="84" t="s">
        <v>424</v>
      </c>
      <c r="F669" s="94"/>
      <c r="G669" s="84" t="s">
        <v>420</v>
      </c>
      <c r="H669" s="95">
        <v>6</v>
      </c>
      <c r="I669" s="94">
        <v>1</v>
      </c>
      <c r="J669" s="95">
        <v>6</v>
      </c>
      <c r="K669" s="94">
        <v>1</v>
      </c>
      <c r="L669" s="95"/>
      <c r="M669" s="94"/>
      <c r="O669" s="29">
        <f t="shared" si="412"/>
        <v>12</v>
      </c>
      <c r="P669" s="29">
        <f t="shared" si="413"/>
        <v>2</v>
      </c>
      <c r="Q669" s="29">
        <f t="shared" si="414"/>
        <v>2</v>
      </c>
      <c r="R669" s="28">
        <f t="shared" si="415"/>
        <v>0</v>
      </c>
      <c r="S669" s="28">
        <f t="shared" si="416"/>
        <v>1</v>
      </c>
      <c r="T669" s="28">
        <f t="shared" si="417"/>
        <v>0</v>
      </c>
      <c r="U669" s="77" t="s">
        <v>630</v>
      </c>
    </row>
    <row r="670" spans="2:21" ht="12" hidden="1" customHeight="1" thickBot="1" x14ac:dyDescent="0.25">
      <c r="C670" s="414"/>
      <c r="D670" s="416" t="s">
        <v>147</v>
      </c>
      <c r="E670" s="84" t="s">
        <v>789</v>
      </c>
      <c r="F670" s="98"/>
      <c r="G670" s="84" t="s">
        <v>419</v>
      </c>
      <c r="H670" s="418">
        <v>6</v>
      </c>
      <c r="I670" s="421">
        <v>2</v>
      </c>
      <c r="J670" s="418">
        <v>6</v>
      </c>
      <c r="K670" s="421">
        <v>3</v>
      </c>
      <c r="L670" s="418"/>
      <c r="M670" s="421"/>
      <c r="O670" s="424">
        <f t="shared" si="412"/>
        <v>12</v>
      </c>
      <c r="P670" s="424">
        <f t="shared" si="413"/>
        <v>5</v>
      </c>
      <c r="Q670" s="424">
        <f t="shared" si="414"/>
        <v>2</v>
      </c>
      <c r="R670" s="424">
        <f t="shared" si="415"/>
        <v>0</v>
      </c>
      <c r="S670" s="424">
        <f t="shared" si="416"/>
        <v>1</v>
      </c>
      <c r="T670" s="424">
        <f t="shared" si="417"/>
        <v>0</v>
      </c>
      <c r="U670" s="77" t="s">
        <v>630</v>
      </c>
    </row>
    <row r="671" spans="2:21" ht="12" hidden="1" thickBot="1" x14ac:dyDescent="0.25">
      <c r="C671" s="414"/>
      <c r="D671" s="416"/>
      <c r="E671" s="99" t="s">
        <v>137</v>
      </c>
      <c r="F671" s="100"/>
      <c r="G671" s="99" t="s">
        <v>137</v>
      </c>
      <c r="H671" s="419"/>
      <c r="I671" s="422"/>
      <c r="J671" s="419"/>
      <c r="K671" s="422"/>
      <c r="L671" s="419"/>
      <c r="M671" s="422"/>
      <c r="O671" s="425"/>
      <c r="P671" s="425"/>
      <c r="Q671" s="425"/>
      <c r="R671" s="425"/>
      <c r="S671" s="425"/>
      <c r="T671" s="425"/>
      <c r="U671" s="77" t="s">
        <v>630</v>
      </c>
    </row>
    <row r="672" spans="2:21" ht="12" hidden="1" thickBot="1" x14ac:dyDescent="0.25">
      <c r="C672" s="415"/>
      <c r="D672" s="417"/>
      <c r="E672" s="84" t="s">
        <v>424</v>
      </c>
      <c r="F672" s="101"/>
      <c r="G672" s="84" t="s">
        <v>420</v>
      </c>
      <c r="H672" s="420"/>
      <c r="I672" s="423"/>
      <c r="J672" s="420"/>
      <c r="K672" s="423"/>
      <c r="L672" s="420"/>
      <c r="M672" s="423"/>
      <c r="O672" s="426"/>
      <c r="P672" s="426"/>
      <c r="Q672" s="426"/>
      <c r="R672" s="426"/>
      <c r="S672" s="426"/>
      <c r="T672" s="426"/>
      <c r="U672" s="77" t="s">
        <v>630</v>
      </c>
    </row>
    <row r="673" spans="2:21" ht="12" hidden="1" thickBot="1" x14ac:dyDescent="0.25">
      <c r="B673" s="295" t="str">
        <f>E666&amp;G666</f>
        <v>ADIYAMAN DOĞA ATICILIK VE A.SPOR KULÜBÜADIYAMAN TENİS DAĞCILIK SPOR KULÜBÜ</v>
      </c>
      <c r="G673" s="102"/>
      <c r="H673" s="102"/>
      <c r="O673" s="28">
        <f t="shared" ref="O673:T673" si="418">O668+O669+O670</f>
        <v>36</v>
      </c>
      <c r="P673" s="28">
        <f t="shared" si="418"/>
        <v>14</v>
      </c>
      <c r="Q673" s="29">
        <f t="shared" si="418"/>
        <v>6</v>
      </c>
      <c r="R673" s="28">
        <f t="shared" si="418"/>
        <v>0</v>
      </c>
      <c r="S673" s="28">
        <f t="shared" si="418"/>
        <v>3</v>
      </c>
      <c r="T673" s="28">
        <f t="shared" si="418"/>
        <v>0</v>
      </c>
      <c r="U673" s="77" t="s">
        <v>630</v>
      </c>
    </row>
    <row r="674" spans="2:21" hidden="1" x14ac:dyDescent="0.2">
      <c r="C674" s="427" t="s">
        <v>132</v>
      </c>
      <c r="D674" s="428"/>
      <c r="E674" s="428"/>
      <c r="F674" s="428"/>
      <c r="G674" s="428"/>
      <c r="H674" s="428"/>
      <c r="I674" s="428"/>
      <c r="J674" s="428"/>
      <c r="K674" s="428"/>
      <c r="L674" s="428"/>
      <c r="M674" s="429"/>
      <c r="U674" s="77" t="s">
        <v>630</v>
      </c>
    </row>
    <row r="675" spans="2:21" ht="12" hidden="1" thickBot="1" x14ac:dyDescent="0.25">
      <c r="C675" s="430"/>
      <c r="D675" s="431"/>
      <c r="E675" s="431"/>
      <c r="F675" s="431"/>
      <c r="G675" s="431"/>
      <c r="H675" s="431"/>
      <c r="I675" s="431"/>
      <c r="J675" s="431"/>
      <c r="K675" s="431"/>
      <c r="L675" s="431"/>
      <c r="M675" s="432"/>
      <c r="U675" s="77" t="s">
        <v>630</v>
      </c>
    </row>
    <row r="676" spans="2:21" ht="12" hidden="1" thickBot="1" x14ac:dyDescent="0.25">
      <c r="C676" s="444" t="s">
        <v>79</v>
      </c>
      <c r="D676" s="437"/>
      <c r="E676" s="445" t="s">
        <v>133</v>
      </c>
      <c r="F676" s="446"/>
      <c r="G676" s="80" t="s">
        <v>134</v>
      </c>
      <c r="H676" s="447" t="s">
        <v>135</v>
      </c>
      <c r="I676" s="448"/>
      <c r="J676" s="448"/>
      <c r="K676" s="448"/>
      <c r="L676" s="448"/>
      <c r="M676" s="449"/>
      <c r="R676" s="81"/>
      <c r="S676" s="82"/>
      <c r="T676" s="83"/>
      <c r="U676" s="83" t="s">
        <v>630</v>
      </c>
    </row>
    <row r="677" spans="2:21" ht="12" hidden="1" thickBot="1" x14ac:dyDescent="0.25">
      <c r="C677" s="433">
        <v>45090</v>
      </c>
      <c r="D677" s="434"/>
      <c r="E677" s="435"/>
      <c r="F677" s="409"/>
      <c r="G677" s="84"/>
      <c r="H677" s="435"/>
      <c r="I677" s="408"/>
      <c r="J677" s="408"/>
      <c r="K677" s="408"/>
      <c r="L677" s="408"/>
      <c r="M677" s="409"/>
      <c r="U677" s="77" t="s">
        <v>630</v>
      </c>
    </row>
    <row r="678" spans="2:21" ht="12" hidden="1" thickBot="1" x14ac:dyDescent="0.25">
      <c r="C678" s="435"/>
      <c r="D678" s="408"/>
      <c r="E678" s="408"/>
      <c r="F678" s="408"/>
      <c r="G678" s="408"/>
      <c r="H678" s="408"/>
      <c r="I678" s="408"/>
      <c r="J678" s="408"/>
      <c r="K678" s="408"/>
      <c r="L678" s="408"/>
      <c r="M678" s="409"/>
      <c r="U678" s="77" t="s">
        <v>630</v>
      </c>
    </row>
    <row r="679" spans="2:21" ht="12" hidden="1" thickBot="1" x14ac:dyDescent="0.25">
      <c r="C679" s="85" t="s">
        <v>87</v>
      </c>
      <c r="D679" s="86"/>
      <c r="E679" s="85" t="s">
        <v>136</v>
      </c>
      <c r="F679" s="86" t="s">
        <v>137</v>
      </c>
      <c r="G679" s="85" t="s">
        <v>136</v>
      </c>
      <c r="H679" s="436" t="s">
        <v>108</v>
      </c>
      <c r="I679" s="436"/>
      <c r="J679" s="436"/>
      <c r="K679" s="436"/>
      <c r="L679" s="436"/>
      <c r="M679" s="437"/>
      <c r="U679" s="77" t="s">
        <v>630</v>
      </c>
    </row>
    <row r="680" spans="2:21" ht="12" hidden="1" thickBot="1" x14ac:dyDescent="0.25">
      <c r="C680" s="87"/>
      <c r="D680" s="88">
        <v>11</v>
      </c>
      <c r="E680" s="275" t="s">
        <v>6</v>
      </c>
      <c r="F680" s="88"/>
      <c r="G680" s="275" t="s">
        <v>7</v>
      </c>
      <c r="H680" s="438">
        <f t="shared" ref="H680" si="419">S687</f>
        <v>3</v>
      </c>
      <c r="I680" s="439"/>
      <c r="J680" s="440"/>
      <c r="K680" s="441">
        <f t="shared" ref="K680" si="420">T687</f>
        <v>0</v>
      </c>
      <c r="L680" s="442"/>
      <c r="M680" s="443"/>
      <c r="U680" s="77" t="str">
        <f>IF(H680+K680=3,"BİTTİ","DEVAM")</f>
        <v>BİTTİ</v>
      </c>
    </row>
    <row r="681" spans="2:21" ht="12" hidden="1" thickBot="1" x14ac:dyDescent="0.25">
      <c r="C681" s="91" t="s">
        <v>80</v>
      </c>
      <c r="D681" s="92" t="s">
        <v>138</v>
      </c>
      <c r="E681" s="91" t="s">
        <v>139</v>
      </c>
      <c r="F681" s="92"/>
      <c r="G681" s="91" t="s">
        <v>139</v>
      </c>
      <c r="H681" s="408" t="s">
        <v>140</v>
      </c>
      <c r="I681" s="409"/>
      <c r="J681" s="408" t="s">
        <v>141</v>
      </c>
      <c r="K681" s="409"/>
      <c r="L681" s="410" t="s">
        <v>142</v>
      </c>
      <c r="M681" s="411"/>
      <c r="O681" s="412" t="s">
        <v>143</v>
      </c>
      <c r="P681" s="413"/>
      <c r="Q681" s="412" t="s">
        <v>144</v>
      </c>
      <c r="R681" s="413"/>
      <c r="S681" s="412" t="s">
        <v>138</v>
      </c>
      <c r="T681" s="413"/>
      <c r="U681" s="77" t="s">
        <v>630</v>
      </c>
    </row>
    <row r="682" spans="2:21" ht="12" hidden="1" thickBot="1" x14ac:dyDescent="0.25">
      <c r="C682" s="266">
        <v>0.4375</v>
      </c>
      <c r="D682" s="94" t="s">
        <v>145</v>
      </c>
      <c r="E682" s="84" t="s">
        <v>727</v>
      </c>
      <c r="F682" s="94"/>
      <c r="G682" s="84" t="s">
        <v>728</v>
      </c>
      <c r="H682" s="95">
        <v>6</v>
      </c>
      <c r="I682" s="94">
        <v>1</v>
      </c>
      <c r="J682" s="95">
        <v>6</v>
      </c>
      <c r="K682" s="94">
        <v>2</v>
      </c>
      <c r="L682" s="95"/>
      <c r="M682" s="94"/>
      <c r="O682" s="96">
        <f t="shared" ref="O682:O684" si="421">H682+J682+L682</f>
        <v>12</v>
      </c>
      <c r="P682" s="96">
        <f t="shared" ref="P682:P684" si="422">I682+K682+M682</f>
        <v>3</v>
      </c>
      <c r="Q682" s="96">
        <f t="shared" ref="Q682:Q684" si="423">IF(H682&gt;I682,1,0)+IF(J682&gt;K682,1,0)+IF(L682&gt;M682,1,0)</f>
        <v>2</v>
      </c>
      <c r="R682" s="97">
        <f t="shared" ref="R682:R684" si="424">IF(H682&lt;I682,1,0)+IF(J682&lt;K682,1,0)+IF(L682&lt;M682,1,0)</f>
        <v>0</v>
      </c>
      <c r="S682" s="97">
        <f t="shared" ref="S682:S684" si="425">IF(Q682&gt;R682,1,0)</f>
        <v>1</v>
      </c>
      <c r="T682" s="97">
        <f t="shared" ref="T682:T684" si="426">IF(Q682&lt;R682,1,0)</f>
        <v>0</v>
      </c>
      <c r="U682" s="77" t="s">
        <v>630</v>
      </c>
    </row>
    <row r="683" spans="2:21" ht="12" hidden="1" thickBot="1" x14ac:dyDescent="0.25">
      <c r="C683" s="84"/>
      <c r="D683" s="94" t="s">
        <v>146</v>
      </c>
      <c r="E683" s="84" t="s">
        <v>726</v>
      </c>
      <c r="F683" s="94"/>
      <c r="G683" s="284" t="s">
        <v>729</v>
      </c>
      <c r="H683" s="95">
        <v>6</v>
      </c>
      <c r="I683" s="94">
        <v>3</v>
      </c>
      <c r="J683" s="95">
        <v>6</v>
      </c>
      <c r="K683" s="94">
        <v>0</v>
      </c>
      <c r="L683" s="95"/>
      <c r="M683" s="94"/>
      <c r="O683" s="29">
        <f t="shared" si="421"/>
        <v>12</v>
      </c>
      <c r="P683" s="29">
        <f t="shared" si="422"/>
        <v>3</v>
      </c>
      <c r="Q683" s="29">
        <f t="shared" si="423"/>
        <v>2</v>
      </c>
      <c r="R683" s="28">
        <f t="shared" si="424"/>
        <v>0</v>
      </c>
      <c r="S683" s="28">
        <f t="shared" si="425"/>
        <v>1</v>
      </c>
      <c r="T683" s="28">
        <f t="shared" si="426"/>
        <v>0</v>
      </c>
      <c r="U683" s="77" t="s">
        <v>630</v>
      </c>
    </row>
    <row r="684" spans="2:21" ht="12" hidden="1" customHeight="1" thickBot="1" x14ac:dyDescent="0.25">
      <c r="C684" s="414"/>
      <c r="D684" s="416" t="s">
        <v>147</v>
      </c>
      <c r="E684" s="84" t="s">
        <v>727</v>
      </c>
      <c r="F684" s="98"/>
      <c r="G684" s="284" t="s">
        <v>728</v>
      </c>
      <c r="H684" s="418">
        <v>6</v>
      </c>
      <c r="I684" s="421">
        <v>4</v>
      </c>
      <c r="J684" s="418">
        <v>6</v>
      </c>
      <c r="K684" s="421">
        <v>3</v>
      </c>
      <c r="L684" s="418"/>
      <c r="M684" s="421"/>
      <c r="O684" s="424">
        <f t="shared" si="421"/>
        <v>12</v>
      </c>
      <c r="P684" s="424">
        <f t="shared" si="422"/>
        <v>7</v>
      </c>
      <c r="Q684" s="424">
        <f t="shared" si="423"/>
        <v>2</v>
      </c>
      <c r="R684" s="424">
        <f t="shared" si="424"/>
        <v>0</v>
      </c>
      <c r="S684" s="424">
        <f t="shared" si="425"/>
        <v>1</v>
      </c>
      <c r="T684" s="424">
        <f t="shared" si="426"/>
        <v>0</v>
      </c>
      <c r="U684" s="77" t="s">
        <v>630</v>
      </c>
    </row>
    <row r="685" spans="2:21" ht="12" hidden="1" thickBot="1" x14ac:dyDescent="0.25">
      <c r="C685" s="414"/>
      <c r="D685" s="416"/>
      <c r="E685" s="99" t="s">
        <v>137</v>
      </c>
      <c r="F685" s="100"/>
      <c r="G685" s="283" t="s">
        <v>137</v>
      </c>
      <c r="H685" s="419"/>
      <c r="I685" s="422"/>
      <c r="J685" s="419"/>
      <c r="K685" s="422"/>
      <c r="L685" s="419"/>
      <c r="M685" s="422"/>
      <c r="O685" s="425"/>
      <c r="P685" s="425"/>
      <c r="Q685" s="425"/>
      <c r="R685" s="425"/>
      <c r="S685" s="425"/>
      <c r="T685" s="425"/>
      <c r="U685" s="77" t="s">
        <v>630</v>
      </c>
    </row>
    <row r="686" spans="2:21" ht="12" hidden="1" thickBot="1" x14ac:dyDescent="0.25">
      <c r="C686" s="415"/>
      <c r="D686" s="417"/>
      <c r="E686" s="84" t="s">
        <v>726</v>
      </c>
      <c r="F686" s="101"/>
      <c r="G686" s="84" t="s">
        <v>729</v>
      </c>
      <c r="H686" s="420"/>
      <c r="I686" s="423"/>
      <c r="J686" s="420"/>
      <c r="K686" s="423"/>
      <c r="L686" s="420"/>
      <c r="M686" s="423"/>
      <c r="O686" s="426"/>
      <c r="P686" s="426"/>
      <c r="Q686" s="426"/>
      <c r="R686" s="426"/>
      <c r="S686" s="426"/>
      <c r="T686" s="426"/>
      <c r="U686" s="77" t="s">
        <v>630</v>
      </c>
    </row>
    <row r="687" spans="2:21" ht="12" hidden="1" thickBot="1" x14ac:dyDescent="0.25">
      <c r="B687" s="295" t="str">
        <f>E680&amp;G680</f>
        <v>AĞRI GENÇLİK SPOR KULÜBÜ DERNEĞİAĞRI TENİS VE YÜZME SPOR KULÜBÜ</v>
      </c>
      <c r="G687" s="102"/>
      <c r="H687" s="102"/>
      <c r="O687" s="28">
        <f t="shared" ref="O687:T687" si="427">O682+O683+O684</f>
        <v>36</v>
      </c>
      <c r="P687" s="28">
        <f t="shared" si="427"/>
        <v>13</v>
      </c>
      <c r="Q687" s="29">
        <f t="shared" si="427"/>
        <v>6</v>
      </c>
      <c r="R687" s="28">
        <f t="shared" si="427"/>
        <v>0</v>
      </c>
      <c r="S687" s="28">
        <f t="shared" si="427"/>
        <v>3</v>
      </c>
      <c r="T687" s="28">
        <f t="shared" si="427"/>
        <v>0</v>
      </c>
      <c r="U687" s="77" t="s">
        <v>630</v>
      </c>
    </row>
    <row r="688" spans="2:21" hidden="1" x14ac:dyDescent="0.2">
      <c r="C688" s="427" t="s">
        <v>132</v>
      </c>
      <c r="D688" s="428"/>
      <c r="E688" s="428"/>
      <c r="F688" s="428"/>
      <c r="G688" s="428"/>
      <c r="H688" s="428"/>
      <c r="I688" s="428"/>
      <c r="J688" s="428"/>
      <c r="K688" s="428"/>
      <c r="L688" s="428"/>
      <c r="M688" s="429"/>
      <c r="U688" s="77" t="s">
        <v>630</v>
      </c>
    </row>
    <row r="689" spans="2:21" ht="12" hidden="1" thickBot="1" x14ac:dyDescent="0.25">
      <c r="C689" s="430"/>
      <c r="D689" s="431"/>
      <c r="E689" s="431"/>
      <c r="F689" s="431"/>
      <c r="G689" s="431"/>
      <c r="H689" s="431"/>
      <c r="I689" s="431"/>
      <c r="J689" s="431"/>
      <c r="K689" s="431"/>
      <c r="L689" s="431"/>
      <c r="M689" s="432"/>
      <c r="U689" s="77" t="s">
        <v>630</v>
      </c>
    </row>
    <row r="690" spans="2:21" ht="12" hidden="1" thickBot="1" x14ac:dyDescent="0.25">
      <c r="C690" s="444" t="s">
        <v>79</v>
      </c>
      <c r="D690" s="437"/>
      <c r="E690" s="445" t="s">
        <v>133</v>
      </c>
      <c r="F690" s="446"/>
      <c r="G690" s="80" t="s">
        <v>134</v>
      </c>
      <c r="H690" s="447" t="s">
        <v>135</v>
      </c>
      <c r="I690" s="448"/>
      <c r="J690" s="448"/>
      <c r="K690" s="448"/>
      <c r="L690" s="448"/>
      <c r="M690" s="449"/>
      <c r="R690" s="81"/>
      <c r="S690" s="82"/>
      <c r="T690" s="83"/>
      <c r="U690" s="83" t="s">
        <v>630</v>
      </c>
    </row>
    <row r="691" spans="2:21" ht="12" hidden="1" thickBot="1" x14ac:dyDescent="0.25">
      <c r="C691" s="433">
        <v>45090</v>
      </c>
      <c r="D691" s="434"/>
      <c r="E691" s="435"/>
      <c r="F691" s="409"/>
      <c r="G691" s="84"/>
      <c r="H691" s="435"/>
      <c r="I691" s="408"/>
      <c r="J691" s="408"/>
      <c r="K691" s="408"/>
      <c r="L691" s="408"/>
      <c r="M691" s="409"/>
      <c r="U691" s="77" t="s">
        <v>630</v>
      </c>
    </row>
    <row r="692" spans="2:21" ht="12" hidden="1" thickBot="1" x14ac:dyDescent="0.25">
      <c r="C692" s="435"/>
      <c r="D692" s="408"/>
      <c r="E692" s="408"/>
      <c r="F692" s="408"/>
      <c r="G692" s="408"/>
      <c r="H692" s="408"/>
      <c r="I692" s="408"/>
      <c r="J692" s="408"/>
      <c r="K692" s="408"/>
      <c r="L692" s="408"/>
      <c r="M692" s="409"/>
      <c r="U692" s="77" t="s">
        <v>630</v>
      </c>
    </row>
    <row r="693" spans="2:21" ht="12" hidden="1" thickBot="1" x14ac:dyDescent="0.25">
      <c r="C693" s="85" t="s">
        <v>87</v>
      </c>
      <c r="D693" s="86"/>
      <c r="E693" s="85" t="s">
        <v>136</v>
      </c>
      <c r="F693" s="86" t="s">
        <v>137</v>
      </c>
      <c r="G693" s="85" t="s">
        <v>136</v>
      </c>
      <c r="H693" s="436" t="s">
        <v>108</v>
      </c>
      <c r="I693" s="436"/>
      <c r="J693" s="436"/>
      <c r="K693" s="436"/>
      <c r="L693" s="436"/>
      <c r="M693" s="437"/>
      <c r="U693" s="77" t="s">
        <v>630</v>
      </c>
    </row>
    <row r="694" spans="2:21" ht="12" hidden="1" thickBot="1" x14ac:dyDescent="0.25">
      <c r="C694" s="87"/>
      <c r="D694" s="88">
        <v>12</v>
      </c>
      <c r="E694" s="275" t="s">
        <v>5</v>
      </c>
      <c r="F694" s="88"/>
      <c r="G694" s="275" t="s">
        <v>166</v>
      </c>
      <c r="H694" s="438">
        <f t="shared" ref="H694" si="428">S701</f>
        <v>3</v>
      </c>
      <c r="I694" s="439"/>
      <c r="J694" s="440"/>
      <c r="K694" s="441">
        <f t="shared" ref="K694" si="429">T701</f>
        <v>0</v>
      </c>
      <c r="L694" s="442"/>
      <c r="M694" s="443"/>
      <c r="U694" s="77" t="str">
        <f>IF(H694+K694=3,"BİTTİ","DEVAM")</f>
        <v>BİTTİ</v>
      </c>
    </row>
    <row r="695" spans="2:21" ht="12" hidden="1" thickBot="1" x14ac:dyDescent="0.25">
      <c r="C695" s="91" t="s">
        <v>80</v>
      </c>
      <c r="D695" s="92" t="s">
        <v>138</v>
      </c>
      <c r="E695" s="91" t="s">
        <v>139</v>
      </c>
      <c r="F695" s="92"/>
      <c r="G695" s="91" t="s">
        <v>139</v>
      </c>
      <c r="H695" s="408" t="s">
        <v>140</v>
      </c>
      <c r="I695" s="409"/>
      <c r="J695" s="408" t="s">
        <v>141</v>
      </c>
      <c r="K695" s="409"/>
      <c r="L695" s="410" t="s">
        <v>142</v>
      </c>
      <c r="M695" s="411"/>
      <c r="O695" s="412" t="s">
        <v>143</v>
      </c>
      <c r="P695" s="413"/>
      <c r="Q695" s="412" t="s">
        <v>144</v>
      </c>
      <c r="R695" s="413"/>
      <c r="S695" s="412" t="s">
        <v>138</v>
      </c>
      <c r="T695" s="413"/>
      <c r="U695" s="77" t="s">
        <v>630</v>
      </c>
    </row>
    <row r="696" spans="2:21" ht="12" hidden="1" thickBot="1" x14ac:dyDescent="0.25">
      <c r="C696" s="266">
        <v>0.4375</v>
      </c>
      <c r="D696" s="94" t="s">
        <v>145</v>
      </c>
      <c r="E696" s="84" t="s">
        <v>718</v>
      </c>
      <c r="F696" s="94"/>
      <c r="G696" s="84" t="s">
        <v>720</v>
      </c>
      <c r="H696" s="95">
        <v>6</v>
      </c>
      <c r="I696" s="94">
        <v>1</v>
      </c>
      <c r="J696" s="95">
        <v>6</v>
      </c>
      <c r="K696" s="94">
        <v>1</v>
      </c>
      <c r="L696" s="95"/>
      <c r="M696" s="94"/>
      <c r="O696" s="96">
        <f t="shared" ref="O696:O698" si="430">H696+J696+L696</f>
        <v>12</v>
      </c>
      <c r="P696" s="96">
        <f t="shared" ref="P696:P698" si="431">I696+K696+M696</f>
        <v>2</v>
      </c>
      <c r="Q696" s="96">
        <f t="shared" ref="Q696:Q698" si="432">IF(H696&gt;I696,1,0)+IF(J696&gt;K696,1,0)+IF(L696&gt;M696,1,0)</f>
        <v>2</v>
      </c>
      <c r="R696" s="97">
        <f t="shared" ref="R696:R698" si="433">IF(H696&lt;I696,1,0)+IF(J696&lt;K696,1,0)+IF(L696&lt;M696,1,0)</f>
        <v>0</v>
      </c>
      <c r="S696" s="97">
        <f t="shared" ref="S696:S698" si="434">IF(Q696&gt;R696,1,0)</f>
        <v>1</v>
      </c>
      <c r="T696" s="97">
        <f t="shared" ref="T696:T698" si="435">IF(Q696&lt;R696,1,0)</f>
        <v>0</v>
      </c>
      <c r="U696" s="77" t="s">
        <v>630</v>
      </c>
    </row>
    <row r="697" spans="2:21" ht="12" hidden="1" thickBot="1" x14ac:dyDescent="0.25">
      <c r="C697" s="84"/>
      <c r="D697" s="94" t="s">
        <v>146</v>
      </c>
      <c r="E697" s="84" t="s">
        <v>719</v>
      </c>
      <c r="F697" s="94"/>
      <c r="G697" s="284" t="s">
        <v>721</v>
      </c>
      <c r="H697" s="95">
        <v>6</v>
      </c>
      <c r="I697" s="94">
        <v>4</v>
      </c>
      <c r="J697" s="95">
        <v>6</v>
      </c>
      <c r="K697" s="94">
        <v>4</v>
      </c>
      <c r="L697" s="95"/>
      <c r="M697" s="94"/>
      <c r="O697" s="29">
        <f t="shared" si="430"/>
        <v>12</v>
      </c>
      <c r="P697" s="29">
        <f t="shared" si="431"/>
        <v>8</v>
      </c>
      <c r="Q697" s="29">
        <f t="shared" si="432"/>
        <v>2</v>
      </c>
      <c r="R697" s="28">
        <f t="shared" si="433"/>
        <v>0</v>
      </c>
      <c r="S697" s="28">
        <f t="shared" si="434"/>
        <v>1</v>
      </c>
      <c r="T697" s="28">
        <f t="shared" si="435"/>
        <v>0</v>
      </c>
      <c r="U697" s="77" t="s">
        <v>630</v>
      </c>
    </row>
    <row r="698" spans="2:21" ht="12" hidden="1" customHeight="1" thickBot="1" x14ac:dyDescent="0.25">
      <c r="C698" s="414"/>
      <c r="D698" s="416" t="s">
        <v>147</v>
      </c>
      <c r="E698" s="84" t="s">
        <v>719</v>
      </c>
      <c r="F698" s="98"/>
      <c r="G698" s="284" t="s">
        <v>720</v>
      </c>
      <c r="H698" s="418">
        <v>6</v>
      </c>
      <c r="I698" s="421">
        <v>3</v>
      </c>
      <c r="J698" s="418">
        <v>6</v>
      </c>
      <c r="K698" s="421">
        <v>2</v>
      </c>
      <c r="L698" s="418"/>
      <c r="M698" s="421"/>
      <c r="O698" s="424">
        <f t="shared" si="430"/>
        <v>12</v>
      </c>
      <c r="P698" s="424">
        <f t="shared" si="431"/>
        <v>5</v>
      </c>
      <c r="Q698" s="424">
        <f t="shared" si="432"/>
        <v>2</v>
      </c>
      <c r="R698" s="424">
        <f t="shared" si="433"/>
        <v>0</v>
      </c>
      <c r="S698" s="424">
        <f t="shared" si="434"/>
        <v>1</v>
      </c>
      <c r="T698" s="424">
        <f t="shared" si="435"/>
        <v>0</v>
      </c>
      <c r="U698" s="77" t="s">
        <v>630</v>
      </c>
    </row>
    <row r="699" spans="2:21" ht="12" hidden="1" thickBot="1" x14ac:dyDescent="0.25">
      <c r="C699" s="414"/>
      <c r="D699" s="416"/>
      <c r="E699" s="99" t="s">
        <v>137</v>
      </c>
      <c r="F699" s="100"/>
      <c r="G699" s="283" t="s">
        <v>137</v>
      </c>
      <c r="H699" s="419"/>
      <c r="I699" s="422"/>
      <c r="J699" s="419"/>
      <c r="K699" s="422"/>
      <c r="L699" s="419"/>
      <c r="M699" s="422"/>
      <c r="O699" s="425"/>
      <c r="P699" s="425"/>
      <c r="Q699" s="425"/>
      <c r="R699" s="425"/>
      <c r="S699" s="425"/>
      <c r="T699" s="425"/>
      <c r="U699" s="77" t="s">
        <v>630</v>
      </c>
    </row>
    <row r="700" spans="2:21" ht="12" hidden="1" thickBot="1" x14ac:dyDescent="0.25">
      <c r="C700" s="415"/>
      <c r="D700" s="417"/>
      <c r="E700" s="84" t="s">
        <v>718</v>
      </c>
      <c r="F700" s="101"/>
      <c r="G700" s="84" t="s">
        <v>721</v>
      </c>
      <c r="H700" s="420"/>
      <c r="I700" s="423"/>
      <c r="J700" s="420"/>
      <c r="K700" s="423"/>
      <c r="L700" s="420"/>
      <c r="M700" s="423"/>
      <c r="O700" s="426"/>
      <c r="P700" s="426"/>
      <c r="Q700" s="426"/>
      <c r="R700" s="426"/>
      <c r="S700" s="426"/>
      <c r="T700" s="426"/>
      <c r="U700" s="77" t="s">
        <v>630</v>
      </c>
    </row>
    <row r="701" spans="2:21" ht="12" hidden="1" thickBot="1" x14ac:dyDescent="0.25">
      <c r="B701" s="295" t="str">
        <f>E694&amp;G694</f>
        <v>AĞRI DAĞI TENİS KULÜBÜAĞRI GENÇLİK HİZMETLERİ SPOR KULÜBÜ</v>
      </c>
      <c r="G701" s="102"/>
      <c r="H701" s="102"/>
      <c r="O701" s="28">
        <f t="shared" ref="O701:T701" si="436">O696+O697+O698</f>
        <v>36</v>
      </c>
      <c r="P701" s="28">
        <f t="shared" si="436"/>
        <v>15</v>
      </c>
      <c r="Q701" s="29">
        <f t="shared" si="436"/>
        <v>6</v>
      </c>
      <c r="R701" s="28">
        <f t="shared" si="436"/>
        <v>0</v>
      </c>
      <c r="S701" s="28">
        <f t="shared" si="436"/>
        <v>3</v>
      </c>
      <c r="T701" s="28">
        <f t="shared" si="436"/>
        <v>0</v>
      </c>
      <c r="U701" s="77" t="s">
        <v>630</v>
      </c>
    </row>
    <row r="702" spans="2:21" hidden="1" x14ac:dyDescent="0.2">
      <c r="C702" s="427" t="s">
        <v>132</v>
      </c>
      <c r="D702" s="428"/>
      <c r="E702" s="428"/>
      <c r="F702" s="428"/>
      <c r="G702" s="428"/>
      <c r="H702" s="428"/>
      <c r="I702" s="428"/>
      <c r="J702" s="428"/>
      <c r="K702" s="428"/>
      <c r="L702" s="428"/>
      <c r="M702" s="429"/>
      <c r="U702" s="77" t="s">
        <v>630</v>
      </c>
    </row>
    <row r="703" spans="2:21" ht="12" hidden="1" thickBot="1" x14ac:dyDescent="0.25">
      <c r="C703" s="430"/>
      <c r="D703" s="431"/>
      <c r="E703" s="431"/>
      <c r="F703" s="431"/>
      <c r="G703" s="431"/>
      <c r="H703" s="431"/>
      <c r="I703" s="431"/>
      <c r="J703" s="431"/>
      <c r="K703" s="431"/>
      <c r="L703" s="431"/>
      <c r="M703" s="432"/>
      <c r="U703" s="77" t="s">
        <v>630</v>
      </c>
    </row>
    <row r="704" spans="2:21" ht="12" hidden="1" thickBot="1" x14ac:dyDescent="0.25">
      <c r="C704" s="444" t="s">
        <v>79</v>
      </c>
      <c r="D704" s="437"/>
      <c r="E704" s="445" t="s">
        <v>133</v>
      </c>
      <c r="F704" s="446"/>
      <c r="G704" s="80" t="s">
        <v>134</v>
      </c>
      <c r="H704" s="447" t="s">
        <v>135</v>
      </c>
      <c r="I704" s="448"/>
      <c r="J704" s="448"/>
      <c r="K704" s="448"/>
      <c r="L704" s="448"/>
      <c r="M704" s="449"/>
      <c r="R704" s="81"/>
      <c r="S704" s="82"/>
      <c r="T704" s="83"/>
      <c r="U704" s="83" t="s">
        <v>630</v>
      </c>
    </row>
    <row r="705" spans="2:21" ht="12" hidden="1" thickBot="1" x14ac:dyDescent="0.25">
      <c r="C705" s="433">
        <v>45090</v>
      </c>
      <c r="D705" s="434"/>
      <c r="E705" s="435"/>
      <c r="F705" s="409"/>
      <c r="G705" s="84"/>
      <c r="H705" s="435"/>
      <c r="I705" s="408"/>
      <c r="J705" s="408"/>
      <c r="K705" s="408"/>
      <c r="L705" s="408"/>
      <c r="M705" s="409"/>
      <c r="U705" s="77" t="s">
        <v>630</v>
      </c>
    </row>
    <row r="706" spans="2:21" ht="12" hidden="1" thickBot="1" x14ac:dyDescent="0.25">
      <c r="C706" s="435"/>
      <c r="D706" s="408"/>
      <c r="E706" s="408"/>
      <c r="F706" s="408"/>
      <c r="G706" s="408"/>
      <c r="H706" s="408"/>
      <c r="I706" s="408"/>
      <c r="J706" s="408"/>
      <c r="K706" s="408"/>
      <c r="L706" s="408"/>
      <c r="M706" s="409"/>
      <c r="U706" s="77" t="s">
        <v>630</v>
      </c>
    </row>
    <row r="707" spans="2:21" ht="12" hidden="1" thickBot="1" x14ac:dyDescent="0.25">
      <c r="C707" s="85" t="s">
        <v>87</v>
      </c>
      <c r="D707" s="86"/>
      <c r="E707" s="85" t="s">
        <v>136</v>
      </c>
      <c r="F707" s="86" t="s">
        <v>137</v>
      </c>
      <c r="G707" s="85" t="s">
        <v>136</v>
      </c>
      <c r="H707" s="436" t="s">
        <v>108</v>
      </c>
      <c r="I707" s="436"/>
      <c r="J707" s="436"/>
      <c r="K707" s="436"/>
      <c r="L707" s="436"/>
      <c r="M707" s="437"/>
      <c r="U707" s="77" t="s">
        <v>630</v>
      </c>
    </row>
    <row r="708" spans="2:21" ht="12" hidden="1" thickBot="1" x14ac:dyDescent="0.25">
      <c r="C708" s="87"/>
      <c r="D708" s="88">
        <v>13</v>
      </c>
      <c r="E708" s="275" t="s">
        <v>15</v>
      </c>
      <c r="F708" s="88"/>
      <c r="G708" s="275" t="s">
        <v>169</v>
      </c>
      <c r="H708" s="438">
        <f t="shared" ref="H708" si="437">S715</f>
        <v>3</v>
      </c>
      <c r="I708" s="439"/>
      <c r="J708" s="440"/>
      <c r="K708" s="441">
        <f t="shared" ref="K708" si="438">T715</f>
        <v>0</v>
      </c>
      <c r="L708" s="442"/>
      <c r="M708" s="443"/>
      <c r="U708" s="77" t="str">
        <f>IF(H708+K708=3,"BİTTİ","DEVAM")</f>
        <v>BİTTİ</v>
      </c>
    </row>
    <row r="709" spans="2:21" ht="12" hidden="1" thickBot="1" x14ac:dyDescent="0.25">
      <c r="C709" s="91" t="s">
        <v>80</v>
      </c>
      <c r="D709" s="92" t="s">
        <v>138</v>
      </c>
      <c r="E709" s="91" t="s">
        <v>139</v>
      </c>
      <c r="F709" s="92"/>
      <c r="G709" s="91" t="s">
        <v>139</v>
      </c>
      <c r="H709" s="408" t="s">
        <v>140</v>
      </c>
      <c r="I709" s="409"/>
      <c r="J709" s="408" t="s">
        <v>141</v>
      </c>
      <c r="K709" s="409"/>
      <c r="L709" s="410" t="s">
        <v>142</v>
      </c>
      <c r="M709" s="411"/>
      <c r="O709" s="412" t="s">
        <v>143</v>
      </c>
      <c r="P709" s="413"/>
      <c r="Q709" s="412" t="s">
        <v>144</v>
      </c>
      <c r="R709" s="413"/>
      <c r="S709" s="412" t="s">
        <v>138</v>
      </c>
      <c r="T709" s="413"/>
      <c r="U709" s="77" t="s">
        <v>630</v>
      </c>
    </row>
    <row r="710" spans="2:21" ht="12" hidden="1" thickBot="1" x14ac:dyDescent="0.25">
      <c r="C710" s="266">
        <v>0.4375</v>
      </c>
      <c r="D710" s="94" t="s">
        <v>145</v>
      </c>
      <c r="E710" s="84" t="s">
        <v>445</v>
      </c>
      <c r="F710" s="94"/>
      <c r="G710" s="84" t="s">
        <v>453</v>
      </c>
      <c r="H710" s="95">
        <v>6</v>
      </c>
      <c r="I710" s="94">
        <v>1</v>
      </c>
      <c r="J710" s="95">
        <v>6</v>
      </c>
      <c r="K710" s="94">
        <v>1</v>
      </c>
      <c r="L710" s="95"/>
      <c r="M710" s="94"/>
      <c r="O710" s="96">
        <f t="shared" ref="O710:O712" si="439">H710+J710+L710</f>
        <v>12</v>
      </c>
      <c r="P710" s="96">
        <f t="shared" ref="P710:P712" si="440">I710+K710+M710</f>
        <v>2</v>
      </c>
      <c r="Q710" s="96">
        <f t="shared" ref="Q710:Q712" si="441">IF(H710&gt;I710,1,0)+IF(J710&gt;K710,1,0)+IF(L710&gt;M710,1,0)</f>
        <v>2</v>
      </c>
      <c r="R710" s="97">
        <f t="shared" ref="R710:R712" si="442">IF(H710&lt;I710,1,0)+IF(J710&lt;K710,1,0)+IF(L710&lt;M710,1,0)</f>
        <v>0</v>
      </c>
      <c r="S710" s="97">
        <f t="shared" ref="S710:S712" si="443">IF(Q710&gt;R710,1,0)</f>
        <v>1</v>
      </c>
      <c r="T710" s="97">
        <f t="shared" ref="T710:T712" si="444">IF(Q710&lt;R710,1,0)</f>
        <v>0</v>
      </c>
      <c r="U710" s="77" t="s">
        <v>630</v>
      </c>
    </row>
    <row r="711" spans="2:21" ht="12" hidden="1" thickBot="1" x14ac:dyDescent="0.25">
      <c r="C711" s="84"/>
      <c r="D711" s="94" t="s">
        <v>146</v>
      </c>
      <c r="E711" s="84" t="s">
        <v>444</v>
      </c>
      <c r="F711" s="94"/>
      <c r="G711" s="284" t="s">
        <v>454</v>
      </c>
      <c r="H711" s="95">
        <v>6</v>
      </c>
      <c r="I711" s="94">
        <v>0</v>
      </c>
      <c r="J711" s="95">
        <v>6</v>
      </c>
      <c r="K711" s="94">
        <v>1</v>
      </c>
      <c r="L711" s="95"/>
      <c r="M711" s="94"/>
      <c r="O711" s="29">
        <f t="shared" si="439"/>
        <v>12</v>
      </c>
      <c r="P711" s="29">
        <f t="shared" si="440"/>
        <v>1</v>
      </c>
      <c r="Q711" s="29">
        <f t="shared" si="441"/>
        <v>2</v>
      </c>
      <c r="R711" s="28">
        <f t="shared" si="442"/>
        <v>0</v>
      </c>
      <c r="S711" s="28">
        <f t="shared" si="443"/>
        <v>1</v>
      </c>
      <c r="T711" s="28">
        <f t="shared" si="444"/>
        <v>0</v>
      </c>
      <c r="U711" s="77" t="s">
        <v>630</v>
      </c>
    </row>
    <row r="712" spans="2:21" ht="12" hidden="1" customHeight="1" thickBot="1" x14ac:dyDescent="0.25">
      <c r="C712" s="414"/>
      <c r="D712" s="416" t="s">
        <v>147</v>
      </c>
      <c r="E712" s="84" t="s">
        <v>444</v>
      </c>
      <c r="F712" s="98"/>
      <c r="G712" s="284" t="s">
        <v>453</v>
      </c>
      <c r="H712" s="418">
        <v>6</v>
      </c>
      <c r="I712" s="421">
        <v>1</v>
      </c>
      <c r="J712" s="418">
        <v>6</v>
      </c>
      <c r="K712" s="421">
        <v>1</v>
      </c>
      <c r="L712" s="418"/>
      <c r="M712" s="421"/>
      <c r="O712" s="424">
        <f t="shared" si="439"/>
        <v>12</v>
      </c>
      <c r="P712" s="424">
        <f t="shared" si="440"/>
        <v>2</v>
      </c>
      <c r="Q712" s="424">
        <f t="shared" si="441"/>
        <v>2</v>
      </c>
      <c r="R712" s="424">
        <f t="shared" si="442"/>
        <v>0</v>
      </c>
      <c r="S712" s="424">
        <f t="shared" si="443"/>
        <v>1</v>
      </c>
      <c r="T712" s="424">
        <f t="shared" si="444"/>
        <v>0</v>
      </c>
      <c r="U712" s="77" t="s">
        <v>630</v>
      </c>
    </row>
    <row r="713" spans="2:21" ht="12" hidden="1" thickBot="1" x14ac:dyDescent="0.25">
      <c r="C713" s="414"/>
      <c r="D713" s="416"/>
      <c r="E713" s="99" t="s">
        <v>137</v>
      </c>
      <c r="F713" s="100"/>
      <c r="G713" s="283" t="s">
        <v>137</v>
      </c>
      <c r="H713" s="419"/>
      <c r="I713" s="422"/>
      <c r="J713" s="419"/>
      <c r="K713" s="422"/>
      <c r="L713" s="419"/>
      <c r="M713" s="422"/>
      <c r="O713" s="425"/>
      <c r="P713" s="425"/>
      <c r="Q713" s="425"/>
      <c r="R713" s="425"/>
      <c r="S713" s="425"/>
      <c r="T713" s="425"/>
      <c r="U713" s="77" t="s">
        <v>630</v>
      </c>
    </row>
    <row r="714" spans="2:21" ht="12" hidden="1" thickBot="1" x14ac:dyDescent="0.25">
      <c r="C714" s="415"/>
      <c r="D714" s="417"/>
      <c r="E714" s="84" t="s">
        <v>443</v>
      </c>
      <c r="F714" s="101"/>
      <c r="G714" s="84" t="s">
        <v>760</v>
      </c>
      <c r="H714" s="420"/>
      <c r="I714" s="423"/>
      <c r="J714" s="420"/>
      <c r="K714" s="423"/>
      <c r="L714" s="420"/>
      <c r="M714" s="423"/>
      <c r="O714" s="426"/>
      <c r="P714" s="426"/>
      <c r="Q714" s="426"/>
      <c r="R714" s="426"/>
      <c r="S714" s="426"/>
      <c r="T714" s="426"/>
      <c r="U714" s="77" t="s">
        <v>630</v>
      </c>
    </row>
    <row r="715" spans="2:21" ht="12" hidden="1" thickBot="1" x14ac:dyDescent="0.25">
      <c r="B715" s="295" t="str">
        <f>E708&amp;G708</f>
        <v>BATMAN PETROL SPOR KULÜBÜBATMAN BAŞAKŞEHİR SPOR KULÜBÜ</v>
      </c>
      <c r="G715" s="102"/>
      <c r="H715" s="102"/>
      <c r="O715" s="28">
        <f t="shared" ref="O715:T715" si="445">O710+O711+O712</f>
        <v>36</v>
      </c>
      <c r="P715" s="28">
        <f t="shared" si="445"/>
        <v>5</v>
      </c>
      <c r="Q715" s="29">
        <f t="shared" si="445"/>
        <v>6</v>
      </c>
      <c r="R715" s="28">
        <f t="shared" si="445"/>
        <v>0</v>
      </c>
      <c r="S715" s="28">
        <f t="shared" si="445"/>
        <v>3</v>
      </c>
      <c r="T715" s="28">
        <f t="shared" si="445"/>
        <v>0</v>
      </c>
      <c r="U715" s="77" t="s">
        <v>630</v>
      </c>
    </row>
    <row r="716" spans="2:21" hidden="1" x14ac:dyDescent="0.2">
      <c r="C716" s="427" t="s">
        <v>132</v>
      </c>
      <c r="D716" s="428"/>
      <c r="E716" s="428"/>
      <c r="F716" s="428"/>
      <c r="G716" s="428"/>
      <c r="H716" s="428"/>
      <c r="I716" s="428"/>
      <c r="J716" s="428"/>
      <c r="K716" s="428"/>
      <c r="L716" s="428"/>
      <c r="M716" s="429"/>
      <c r="U716" s="77" t="s">
        <v>630</v>
      </c>
    </row>
    <row r="717" spans="2:21" ht="12" hidden="1" thickBot="1" x14ac:dyDescent="0.25">
      <c r="C717" s="430"/>
      <c r="D717" s="431"/>
      <c r="E717" s="431"/>
      <c r="F717" s="431"/>
      <c r="G717" s="431"/>
      <c r="H717" s="431"/>
      <c r="I717" s="431"/>
      <c r="J717" s="431"/>
      <c r="K717" s="431"/>
      <c r="L717" s="431"/>
      <c r="M717" s="432"/>
      <c r="U717" s="77" t="s">
        <v>630</v>
      </c>
    </row>
    <row r="718" spans="2:21" ht="12" hidden="1" thickBot="1" x14ac:dyDescent="0.25">
      <c r="C718" s="444" t="s">
        <v>79</v>
      </c>
      <c r="D718" s="437"/>
      <c r="E718" s="445" t="s">
        <v>133</v>
      </c>
      <c r="F718" s="446"/>
      <c r="G718" s="80" t="s">
        <v>134</v>
      </c>
      <c r="H718" s="447" t="s">
        <v>135</v>
      </c>
      <c r="I718" s="448"/>
      <c r="J718" s="448"/>
      <c r="K718" s="448"/>
      <c r="L718" s="448"/>
      <c r="M718" s="449"/>
      <c r="R718" s="81"/>
      <c r="S718" s="82"/>
      <c r="T718" s="83"/>
      <c r="U718" s="83" t="s">
        <v>630</v>
      </c>
    </row>
    <row r="719" spans="2:21" ht="12" hidden="1" thickBot="1" x14ac:dyDescent="0.25">
      <c r="C719" s="433">
        <v>45090</v>
      </c>
      <c r="D719" s="434"/>
      <c r="E719" s="435"/>
      <c r="F719" s="409"/>
      <c r="G719" s="84"/>
      <c r="H719" s="435"/>
      <c r="I719" s="408"/>
      <c r="J719" s="408"/>
      <c r="K719" s="408"/>
      <c r="L719" s="408"/>
      <c r="M719" s="409"/>
      <c r="U719" s="77" t="s">
        <v>630</v>
      </c>
    </row>
    <row r="720" spans="2:21" ht="12" hidden="1" thickBot="1" x14ac:dyDescent="0.25">
      <c r="C720" s="435"/>
      <c r="D720" s="408"/>
      <c r="E720" s="408"/>
      <c r="F720" s="408"/>
      <c r="G720" s="408"/>
      <c r="H720" s="408"/>
      <c r="I720" s="408"/>
      <c r="J720" s="408"/>
      <c r="K720" s="408"/>
      <c r="L720" s="408"/>
      <c r="M720" s="409"/>
      <c r="U720" s="77" t="s">
        <v>630</v>
      </c>
    </row>
    <row r="721" spans="2:21" ht="12" hidden="1" thickBot="1" x14ac:dyDescent="0.25">
      <c r="C721" s="85" t="s">
        <v>87</v>
      </c>
      <c r="D721" s="86"/>
      <c r="E721" s="85" t="s">
        <v>136</v>
      </c>
      <c r="F721" s="86" t="s">
        <v>137</v>
      </c>
      <c r="G721" s="85" t="s">
        <v>136</v>
      </c>
      <c r="H721" s="436" t="s">
        <v>108</v>
      </c>
      <c r="I721" s="436"/>
      <c r="J721" s="436"/>
      <c r="K721" s="436"/>
      <c r="L721" s="436"/>
      <c r="M721" s="437"/>
      <c r="U721" s="77" t="s">
        <v>630</v>
      </c>
    </row>
    <row r="722" spans="2:21" ht="12" hidden="1" thickBot="1" x14ac:dyDescent="0.25">
      <c r="C722" s="87"/>
      <c r="D722" s="88">
        <v>14</v>
      </c>
      <c r="E722" s="275" t="s">
        <v>8</v>
      </c>
      <c r="F722" s="88"/>
      <c r="G722" s="275" t="s">
        <v>225</v>
      </c>
      <c r="H722" s="438">
        <f t="shared" ref="H722" si="446">S729</f>
        <v>0</v>
      </c>
      <c r="I722" s="439"/>
      <c r="J722" s="440"/>
      <c r="K722" s="441">
        <f t="shared" ref="K722" si="447">T729</f>
        <v>3</v>
      </c>
      <c r="L722" s="442"/>
      <c r="M722" s="443"/>
      <c r="U722" s="77" t="str">
        <f>IF(H722+K722=3,"BİTTİ","DEVAM")</f>
        <v>BİTTİ</v>
      </c>
    </row>
    <row r="723" spans="2:21" ht="12" hidden="1" thickBot="1" x14ac:dyDescent="0.25">
      <c r="C723" s="91" t="s">
        <v>80</v>
      </c>
      <c r="D723" s="92" t="s">
        <v>138</v>
      </c>
      <c r="E723" s="91" t="s">
        <v>139</v>
      </c>
      <c r="F723" s="92"/>
      <c r="G723" s="91" t="s">
        <v>139</v>
      </c>
      <c r="H723" s="408" t="s">
        <v>140</v>
      </c>
      <c r="I723" s="409"/>
      <c r="J723" s="408" t="s">
        <v>141</v>
      </c>
      <c r="K723" s="409"/>
      <c r="L723" s="410" t="s">
        <v>142</v>
      </c>
      <c r="M723" s="411"/>
      <c r="O723" s="412" t="s">
        <v>143</v>
      </c>
      <c r="P723" s="413"/>
      <c r="Q723" s="412" t="s">
        <v>144</v>
      </c>
      <c r="R723" s="413"/>
      <c r="S723" s="412" t="s">
        <v>138</v>
      </c>
      <c r="T723" s="413"/>
      <c r="U723" s="77" t="s">
        <v>630</v>
      </c>
    </row>
    <row r="724" spans="2:21" ht="12" hidden="1" thickBot="1" x14ac:dyDescent="0.25">
      <c r="C724" s="266">
        <v>0.4375</v>
      </c>
      <c r="D724" s="94" t="s">
        <v>145</v>
      </c>
      <c r="E724" s="84" t="s">
        <v>761</v>
      </c>
      <c r="F724" s="94"/>
      <c r="G724" s="84" t="s">
        <v>763</v>
      </c>
      <c r="H724" s="95">
        <v>0</v>
      </c>
      <c r="I724" s="94">
        <v>6</v>
      </c>
      <c r="J724" s="95">
        <v>1</v>
      </c>
      <c r="K724" s="94">
        <v>6</v>
      </c>
      <c r="L724" s="95"/>
      <c r="M724" s="94"/>
      <c r="O724" s="96">
        <f t="shared" ref="O724:O726" si="448">H724+J724+L724</f>
        <v>1</v>
      </c>
      <c r="P724" s="96">
        <f t="shared" ref="P724:P726" si="449">I724+K724+M724</f>
        <v>12</v>
      </c>
      <c r="Q724" s="96">
        <f t="shared" ref="Q724:Q726" si="450">IF(H724&gt;I724,1,0)+IF(J724&gt;K724,1,0)+IF(L724&gt;M724,1,0)</f>
        <v>0</v>
      </c>
      <c r="R724" s="97">
        <f t="shared" ref="R724:R726" si="451">IF(H724&lt;I724,1,0)+IF(J724&lt;K724,1,0)+IF(L724&lt;M724,1,0)</f>
        <v>2</v>
      </c>
      <c r="S724" s="97">
        <f t="shared" ref="S724:S726" si="452">IF(Q724&gt;R724,1,0)</f>
        <v>0</v>
      </c>
      <c r="T724" s="97">
        <f t="shared" ref="T724:T726" si="453">IF(Q724&lt;R724,1,0)</f>
        <v>1</v>
      </c>
      <c r="U724" s="77" t="s">
        <v>630</v>
      </c>
    </row>
    <row r="725" spans="2:21" ht="12" hidden="1" thickBot="1" x14ac:dyDescent="0.25">
      <c r="C725" s="84"/>
      <c r="D725" s="94" t="s">
        <v>146</v>
      </c>
      <c r="E725" s="84" t="s">
        <v>456</v>
      </c>
      <c r="F725" s="94"/>
      <c r="G725" s="284" t="s">
        <v>447</v>
      </c>
      <c r="H725" s="95">
        <v>2</v>
      </c>
      <c r="I725" s="94">
        <v>6</v>
      </c>
      <c r="J725" s="95">
        <v>1</v>
      </c>
      <c r="K725" s="94">
        <v>6</v>
      </c>
      <c r="L725" s="95"/>
      <c r="M725" s="94"/>
      <c r="O725" s="29">
        <f t="shared" si="448"/>
        <v>3</v>
      </c>
      <c r="P725" s="29">
        <f t="shared" si="449"/>
        <v>12</v>
      </c>
      <c r="Q725" s="29">
        <f t="shared" si="450"/>
        <v>0</v>
      </c>
      <c r="R725" s="28">
        <f t="shared" si="451"/>
        <v>2</v>
      </c>
      <c r="S725" s="28">
        <f t="shared" si="452"/>
        <v>0</v>
      </c>
      <c r="T725" s="28">
        <f t="shared" si="453"/>
        <v>1</v>
      </c>
      <c r="U725" s="77" t="s">
        <v>630</v>
      </c>
    </row>
    <row r="726" spans="2:21" ht="12" hidden="1" customHeight="1" thickBot="1" x14ac:dyDescent="0.25">
      <c r="C726" s="414"/>
      <c r="D726" s="416" t="s">
        <v>147</v>
      </c>
      <c r="E726" s="84" t="s">
        <v>456</v>
      </c>
      <c r="F726" s="98"/>
      <c r="G726" s="284" t="s">
        <v>447</v>
      </c>
      <c r="H726" s="418">
        <v>2</v>
      </c>
      <c r="I726" s="421">
        <v>6</v>
      </c>
      <c r="J726" s="418">
        <v>2</v>
      </c>
      <c r="K726" s="421">
        <v>6</v>
      </c>
      <c r="L726" s="418"/>
      <c r="M726" s="421"/>
      <c r="O726" s="424">
        <f t="shared" si="448"/>
        <v>4</v>
      </c>
      <c r="P726" s="424">
        <f t="shared" si="449"/>
        <v>12</v>
      </c>
      <c r="Q726" s="424">
        <f t="shared" si="450"/>
        <v>0</v>
      </c>
      <c r="R726" s="424">
        <f t="shared" si="451"/>
        <v>2</v>
      </c>
      <c r="S726" s="424">
        <f t="shared" si="452"/>
        <v>0</v>
      </c>
      <c r="T726" s="424">
        <f t="shared" si="453"/>
        <v>1</v>
      </c>
      <c r="U726" s="77" t="s">
        <v>630</v>
      </c>
    </row>
    <row r="727" spans="2:21" ht="12" hidden="1" thickBot="1" x14ac:dyDescent="0.25">
      <c r="C727" s="414"/>
      <c r="D727" s="416"/>
      <c r="E727" s="99" t="s">
        <v>137</v>
      </c>
      <c r="F727" s="100"/>
      <c r="G727" s="283" t="s">
        <v>137</v>
      </c>
      <c r="H727" s="419"/>
      <c r="I727" s="422"/>
      <c r="J727" s="419"/>
      <c r="K727" s="422"/>
      <c r="L727" s="419"/>
      <c r="M727" s="422"/>
      <c r="O727" s="425"/>
      <c r="P727" s="425"/>
      <c r="Q727" s="425"/>
      <c r="R727" s="425"/>
      <c r="S727" s="425"/>
      <c r="T727" s="425"/>
      <c r="U727" s="77" t="s">
        <v>630</v>
      </c>
    </row>
    <row r="728" spans="2:21" ht="12" hidden="1" thickBot="1" x14ac:dyDescent="0.25">
      <c r="C728" s="415"/>
      <c r="D728" s="417"/>
      <c r="E728" s="84" t="s">
        <v>762</v>
      </c>
      <c r="F728" s="101"/>
      <c r="G728" s="84" t="s">
        <v>448</v>
      </c>
      <c r="H728" s="420"/>
      <c r="I728" s="423"/>
      <c r="J728" s="420"/>
      <c r="K728" s="423"/>
      <c r="L728" s="420"/>
      <c r="M728" s="423"/>
      <c r="O728" s="426"/>
      <c r="P728" s="426"/>
      <c r="Q728" s="426"/>
      <c r="R728" s="426"/>
      <c r="S728" s="426"/>
      <c r="T728" s="426"/>
      <c r="U728" s="77" t="s">
        <v>630</v>
      </c>
    </row>
    <row r="729" spans="2:21" ht="12" hidden="1" thickBot="1" x14ac:dyDescent="0.25">
      <c r="B729" s="295" t="str">
        <f>E722&amp;G722</f>
        <v>AİLE VE SOSYAL POLİTİKALAR GENÇLİK SPOR DEBATMAN MEZOPOTAMYA GENÇLİK SPOR KULÜBÜ</v>
      </c>
      <c r="G729" s="102"/>
      <c r="H729" s="102"/>
      <c r="O729" s="28">
        <f t="shared" ref="O729:T729" si="454">O724+O725+O726</f>
        <v>8</v>
      </c>
      <c r="P729" s="28">
        <f t="shared" si="454"/>
        <v>36</v>
      </c>
      <c r="Q729" s="29">
        <f t="shared" si="454"/>
        <v>0</v>
      </c>
      <c r="R729" s="28">
        <f t="shared" si="454"/>
        <v>6</v>
      </c>
      <c r="S729" s="28">
        <f t="shared" si="454"/>
        <v>0</v>
      </c>
      <c r="T729" s="28">
        <f t="shared" si="454"/>
        <v>3</v>
      </c>
      <c r="U729" s="77" t="s">
        <v>630</v>
      </c>
    </row>
    <row r="730" spans="2:21" hidden="1" x14ac:dyDescent="0.2">
      <c r="C730" s="427" t="s">
        <v>132</v>
      </c>
      <c r="D730" s="428"/>
      <c r="E730" s="428"/>
      <c r="F730" s="428"/>
      <c r="G730" s="428"/>
      <c r="H730" s="428"/>
      <c r="I730" s="428"/>
      <c r="J730" s="428"/>
      <c r="K730" s="428"/>
      <c r="L730" s="428"/>
      <c r="M730" s="429"/>
      <c r="U730" s="77" t="s">
        <v>630</v>
      </c>
    </row>
    <row r="731" spans="2:21" ht="12" hidden="1" thickBot="1" x14ac:dyDescent="0.25">
      <c r="C731" s="430"/>
      <c r="D731" s="431"/>
      <c r="E731" s="431"/>
      <c r="F731" s="431"/>
      <c r="G731" s="431"/>
      <c r="H731" s="431"/>
      <c r="I731" s="431"/>
      <c r="J731" s="431"/>
      <c r="K731" s="431"/>
      <c r="L731" s="431"/>
      <c r="M731" s="432"/>
      <c r="U731" s="77" t="s">
        <v>630</v>
      </c>
    </row>
    <row r="732" spans="2:21" ht="12" hidden="1" thickBot="1" x14ac:dyDescent="0.25">
      <c r="C732" s="444" t="s">
        <v>79</v>
      </c>
      <c r="D732" s="437"/>
      <c r="E732" s="445" t="s">
        <v>133</v>
      </c>
      <c r="F732" s="446"/>
      <c r="G732" s="80" t="s">
        <v>134</v>
      </c>
      <c r="H732" s="447" t="s">
        <v>135</v>
      </c>
      <c r="I732" s="448"/>
      <c r="J732" s="448"/>
      <c r="K732" s="448"/>
      <c r="L732" s="448"/>
      <c r="M732" s="449"/>
      <c r="R732" s="81"/>
      <c r="S732" s="82"/>
      <c r="T732" s="83"/>
      <c r="U732" s="83" t="s">
        <v>630</v>
      </c>
    </row>
    <row r="733" spans="2:21" ht="12" hidden="1" thickBot="1" x14ac:dyDescent="0.25">
      <c r="C733" s="433">
        <v>45090</v>
      </c>
      <c r="D733" s="434"/>
      <c r="E733" s="435"/>
      <c r="F733" s="409"/>
      <c r="G733" s="84"/>
      <c r="H733" s="435"/>
      <c r="I733" s="408"/>
      <c r="J733" s="408"/>
      <c r="K733" s="408"/>
      <c r="L733" s="408"/>
      <c r="M733" s="409"/>
      <c r="U733" s="77" t="s">
        <v>630</v>
      </c>
    </row>
    <row r="734" spans="2:21" ht="12" hidden="1" thickBot="1" x14ac:dyDescent="0.25">
      <c r="C734" s="435"/>
      <c r="D734" s="408"/>
      <c r="E734" s="408"/>
      <c r="F734" s="408"/>
      <c r="G734" s="408"/>
      <c r="H734" s="408"/>
      <c r="I734" s="408"/>
      <c r="J734" s="408"/>
      <c r="K734" s="408"/>
      <c r="L734" s="408"/>
      <c r="M734" s="409"/>
      <c r="U734" s="77" t="s">
        <v>630</v>
      </c>
    </row>
    <row r="735" spans="2:21" ht="12" hidden="1" thickBot="1" x14ac:dyDescent="0.25">
      <c r="C735" s="85" t="s">
        <v>87</v>
      </c>
      <c r="D735" s="86"/>
      <c r="E735" s="85" t="s">
        <v>136</v>
      </c>
      <c r="F735" s="86" t="s">
        <v>137</v>
      </c>
      <c r="G735" s="85" t="s">
        <v>136</v>
      </c>
      <c r="H735" s="436" t="s">
        <v>108</v>
      </c>
      <c r="I735" s="436"/>
      <c r="J735" s="436"/>
      <c r="K735" s="436"/>
      <c r="L735" s="436"/>
      <c r="M735" s="437"/>
      <c r="U735" s="77" t="s">
        <v>630</v>
      </c>
    </row>
    <row r="736" spans="2:21" ht="12" hidden="1" thickBot="1" x14ac:dyDescent="0.25">
      <c r="C736" s="87"/>
      <c r="D736" s="88">
        <v>15</v>
      </c>
      <c r="E736" s="275" t="s">
        <v>0</v>
      </c>
      <c r="F736" s="88"/>
      <c r="G736" s="275" t="s">
        <v>14</v>
      </c>
      <c r="H736" s="438">
        <f t="shared" ref="H736" si="455">S743</f>
        <v>3</v>
      </c>
      <c r="I736" s="439"/>
      <c r="J736" s="440"/>
      <c r="K736" s="441">
        <f t="shared" ref="K736" si="456">T743</f>
        <v>0</v>
      </c>
      <c r="L736" s="442"/>
      <c r="M736" s="443"/>
      <c r="U736" s="77" t="str">
        <f>IF(H736+K736=3,"BİTTİ","DEVAM")</f>
        <v>BİTTİ</v>
      </c>
    </row>
    <row r="737" spans="2:21" ht="12" hidden="1" thickBot="1" x14ac:dyDescent="0.25">
      <c r="C737" s="91" t="s">
        <v>80</v>
      </c>
      <c r="D737" s="92" t="s">
        <v>138</v>
      </c>
      <c r="E737" s="91" t="s">
        <v>139</v>
      </c>
      <c r="F737" s="92"/>
      <c r="G737" s="91" t="s">
        <v>139</v>
      </c>
      <c r="H737" s="408" t="s">
        <v>140</v>
      </c>
      <c r="I737" s="409"/>
      <c r="J737" s="408" t="s">
        <v>141</v>
      </c>
      <c r="K737" s="409"/>
      <c r="L737" s="410" t="s">
        <v>142</v>
      </c>
      <c r="M737" s="411"/>
      <c r="O737" s="412" t="s">
        <v>143</v>
      </c>
      <c r="P737" s="413"/>
      <c r="Q737" s="412" t="s">
        <v>144</v>
      </c>
      <c r="R737" s="413"/>
      <c r="S737" s="412" t="s">
        <v>138</v>
      </c>
      <c r="T737" s="413"/>
      <c r="U737" s="77" t="s">
        <v>630</v>
      </c>
    </row>
    <row r="738" spans="2:21" ht="12" hidden="1" thickBot="1" x14ac:dyDescent="0.25">
      <c r="C738" s="266">
        <v>0.4375</v>
      </c>
      <c r="D738" s="94" t="s">
        <v>145</v>
      </c>
      <c r="E738" s="84" t="s">
        <v>759</v>
      </c>
      <c r="F738" s="94"/>
      <c r="G738" s="84" t="s">
        <v>449</v>
      </c>
      <c r="H738" s="95">
        <v>6</v>
      </c>
      <c r="I738" s="94">
        <v>2</v>
      </c>
      <c r="J738" s="95">
        <v>6</v>
      </c>
      <c r="K738" s="94">
        <v>2</v>
      </c>
      <c r="L738" s="95"/>
      <c r="M738" s="94"/>
      <c r="O738" s="96">
        <f t="shared" ref="O738:O740" si="457">H738+J738+L738</f>
        <v>12</v>
      </c>
      <c r="P738" s="96">
        <f t="shared" ref="P738:P740" si="458">I738+K738+M738</f>
        <v>4</v>
      </c>
      <c r="Q738" s="96">
        <f t="shared" ref="Q738:Q740" si="459">IF(H738&gt;I738,1,0)+IF(J738&gt;K738,1,0)+IF(L738&gt;M738,1,0)</f>
        <v>2</v>
      </c>
      <c r="R738" s="97">
        <f t="shared" ref="R738:R740" si="460">IF(H738&lt;I738,1,0)+IF(J738&lt;K738,1,0)+IF(L738&lt;M738,1,0)</f>
        <v>0</v>
      </c>
      <c r="S738" s="97">
        <f t="shared" ref="S738:S740" si="461">IF(Q738&gt;R738,1,0)</f>
        <v>1</v>
      </c>
      <c r="T738" s="97">
        <f t="shared" ref="T738:T740" si="462">IF(Q738&lt;R738,1,0)</f>
        <v>0</v>
      </c>
      <c r="U738" s="77" t="s">
        <v>630</v>
      </c>
    </row>
    <row r="739" spans="2:21" ht="12" hidden="1" thickBot="1" x14ac:dyDescent="0.25">
      <c r="C739" s="84"/>
      <c r="D739" s="94" t="s">
        <v>146</v>
      </c>
      <c r="E739" s="84" t="s">
        <v>458</v>
      </c>
      <c r="F739" s="94"/>
      <c r="G739" s="284" t="s">
        <v>757</v>
      </c>
      <c r="H739" s="95">
        <v>6</v>
      </c>
      <c r="I739" s="94">
        <v>3</v>
      </c>
      <c r="J739" s="95">
        <v>6</v>
      </c>
      <c r="K739" s="94">
        <v>2</v>
      </c>
      <c r="L739" s="95"/>
      <c r="M739" s="94"/>
      <c r="O739" s="29">
        <f t="shared" si="457"/>
        <v>12</v>
      </c>
      <c r="P739" s="29">
        <f t="shared" si="458"/>
        <v>5</v>
      </c>
      <c r="Q739" s="29">
        <f t="shared" si="459"/>
        <v>2</v>
      </c>
      <c r="R739" s="28">
        <f t="shared" si="460"/>
        <v>0</v>
      </c>
      <c r="S739" s="28">
        <f t="shared" si="461"/>
        <v>1</v>
      </c>
      <c r="T739" s="28">
        <f t="shared" si="462"/>
        <v>0</v>
      </c>
      <c r="U739" s="77" t="s">
        <v>630</v>
      </c>
    </row>
    <row r="740" spans="2:21" ht="12" hidden="1" customHeight="1" thickBot="1" x14ac:dyDescent="0.25">
      <c r="C740" s="414"/>
      <c r="D740" s="416" t="s">
        <v>147</v>
      </c>
      <c r="E740" s="84" t="s">
        <v>458</v>
      </c>
      <c r="F740" s="98"/>
      <c r="G740" s="284" t="s">
        <v>757</v>
      </c>
      <c r="H740" s="418">
        <v>6</v>
      </c>
      <c r="I740" s="421">
        <v>2</v>
      </c>
      <c r="J740" s="418">
        <v>6</v>
      </c>
      <c r="K740" s="421">
        <v>2</v>
      </c>
      <c r="L740" s="418"/>
      <c r="M740" s="421"/>
      <c r="O740" s="424">
        <f t="shared" si="457"/>
        <v>12</v>
      </c>
      <c r="P740" s="424">
        <f t="shared" si="458"/>
        <v>4</v>
      </c>
      <c r="Q740" s="424">
        <f t="shared" si="459"/>
        <v>2</v>
      </c>
      <c r="R740" s="424">
        <f t="shared" si="460"/>
        <v>0</v>
      </c>
      <c r="S740" s="424">
        <f t="shared" si="461"/>
        <v>1</v>
      </c>
      <c r="T740" s="424">
        <f t="shared" si="462"/>
        <v>0</v>
      </c>
      <c r="U740" s="77" t="s">
        <v>630</v>
      </c>
    </row>
    <row r="741" spans="2:21" ht="12" hidden="1" thickBot="1" x14ac:dyDescent="0.25">
      <c r="C741" s="414"/>
      <c r="D741" s="416"/>
      <c r="E741" s="99" t="s">
        <v>137</v>
      </c>
      <c r="F741" s="100"/>
      <c r="G741" s="283" t="s">
        <v>137</v>
      </c>
      <c r="H741" s="419"/>
      <c r="I741" s="422"/>
      <c r="J741" s="419"/>
      <c r="K741" s="422"/>
      <c r="L741" s="419"/>
      <c r="M741" s="422"/>
      <c r="O741" s="425"/>
      <c r="P741" s="425"/>
      <c r="Q741" s="425"/>
      <c r="R741" s="425"/>
      <c r="S741" s="425"/>
      <c r="T741" s="425"/>
      <c r="U741" s="77" t="s">
        <v>630</v>
      </c>
    </row>
    <row r="742" spans="2:21" ht="12" hidden="1" thickBot="1" x14ac:dyDescent="0.25">
      <c r="C742" s="415"/>
      <c r="D742" s="417"/>
      <c r="E742" s="84" t="s">
        <v>457</v>
      </c>
      <c r="F742" s="101"/>
      <c r="G742" s="84" t="s">
        <v>758</v>
      </c>
      <c r="H742" s="420"/>
      <c r="I742" s="423"/>
      <c r="J742" s="420"/>
      <c r="K742" s="423"/>
      <c r="L742" s="420"/>
      <c r="M742" s="423"/>
      <c r="O742" s="426"/>
      <c r="P742" s="426"/>
      <c r="Q742" s="426"/>
      <c r="R742" s="426"/>
      <c r="S742" s="426"/>
      <c r="T742" s="426"/>
      <c r="U742" s="77" t="s">
        <v>630</v>
      </c>
    </row>
    <row r="743" spans="2:21" ht="12" hidden="1" thickBot="1" x14ac:dyDescent="0.25">
      <c r="B743" s="295" t="str">
        <f>E736&amp;G736</f>
        <v>1955 BATMAN BELEDİYE SPOR KULÜBÜBATMAN GENÇLİK SPOR KULÜBÜ DERNEĞİ</v>
      </c>
      <c r="G743" s="102"/>
      <c r="H743" s="102"/>
      <c r="O743" s="28">
        <f t="shared" ref="O743:T743" si="463">O738+O739+O740</f>
        <v>36</v>
      </c>
      <c r="P743" s="28">
        <f t="shared" si="463"/>
        <v>13</v>
      </c>
      <c r="Q743" s="29">
        <f t="shared" si="463"/>
        <v>6</v>
      </c>
      <c r="R743" s="28">
        <f t="shared" si="463"/>
        <v>0</v>
      </c>
      <c r="S743" s="28">
        <f t="shared" si="463"/>
        <v>3</v>
      </c>
      <c r="T743" s="28">
        <f t="shared" si="463"/>
        <v>0</v>
      </c>
      <c r="U743" s="77" t="s">
        <v>630</v>
      </c>
    </row>
    <row r="744" spans="2:21" hidden="1" x14ac:dyDescent="0.2">
      <c r="C744" s="427" t="s">
        <v>132</v>
      </c>
      <c r="D744" s="428"/>
      <c r="E744" s="428"/>
      <c r="F744" s="428"/>
      <c r="G744" s="428"/>
      <c r="H744" s="428"/>
      <c r="I744" s="428"/>
      <c r="J744" s="428"/>
      <c r="K744" s="428"/>
      <c r="L744" s="428"/>
      <c r="M744" s="429"/>
      <c r="U744" s="77" t="s">
        <v>630</v>
      </c>
    </row>
    <row r="745" spans="2:21" ht="12" hidden="1" thickBot="1" x14ac:dyDescent="0.25">
      <c r="C745" s="430"/>
      <c r="D745" s="431"/>
      <c r="E745" s="431"/>
      <c r="F745" s="431"/>
      <c r="G745" s="431"/>
      <c r="H745" s="431"/>
      <c r="I745" s="431"/>
      <c r="J745" s="431"/>
      <c r="K745" s="431"/>
      <c r="L745" s="431"/>
      <c r="M745" s="432"/>
      <c r="U745" s="77" t="s">
        <v>630</v>
      </c>
    </row>
    <row r="746" spans="2:21" ht="12" hidden="1" thickBot="1" x14ac:dyDescent="0.25">
      <c r="C746" s="444" t="s">
        <v>79</v>
      </c>
      <c r="D746" s="437"/>
      <c r="E746" s="445" t="s">
        <v>133</v>
      </c>
      <c r="F746" s="446"/>
      <c r="G746" s="80" t="s">
        <v>134</v>
      </c>
      <c r="H746" s="447" t="s">
        <v>135</v>
      </c>
      <c r="I746" s="448"/>
      <c r="J746" s="448"/>
      <c r="K746" s="448"/>
      <c r="L746" s="448"/>
      <c r="M746" s="449"/>
      <c r="R746" s="81"/>
      <c r="S746" s="82"/>
      <c r="T746" s="83"/>
      <c r="U746" s="83" t="s">
        <v>630</v>
      </c>
    </row>
    <row r="747" spans="2:21" ht="12" hidden="1" thickBot="1" x14ac:dyDescent="0.25">
      <c r="C747" s="433">
        <v>45090</v>
      </c>
      <c r="D747" s="434"/>
      <c r="E747" s="435"/>
      <c r="F747" s="409"/>
      <c r="G747" s="84"/>
      <c r="H747" s="435"/>
      <c r="I747" s="408"/>
      <c r="J747" s="408"/>
      <c r="K747" s="408"/>
      <c r="L747" s="408"/>
      <c r="M747" s="409"/>
      <c r="U747" s="77" t="s">
        <v>630</v>
      </c>
    </row>
    <row r="748" spans="2:21" ht="12" hidden="1" thickBot="1" x14ac:dyDescent="0.25">
      <c r="C748" s="435"/>
      <c r="D748" s="408"/>
      <c r="E748" s="408"/>
      <c r="F748" s="408"/>
      <c r="G748" s="408"/>
      <c r="H748" s="408"/>
      <c r="I748" s="408"/>
      <c r="J748" s="408"/>
      <c r="K748" s="408"/>
      <c r="L748" s="408"/>
      <c r="M748" s="409"/>
      <c r="U748" s="77" t="s">
        <v>630</v>
      </c>
    </row>
    <row r="749" spans="2:21" ht="12" hidden="1" thickBot="1" x14ac:dyDescent="0.25">
      <c r="C749" s="85" t="s">
        <v>87</v>
      </c>
      <c r="D749" s="86"/>
      <c r="E749" s="85" t="s">
        <v>136</v>
      </c>
      <c r="F749" s="86" t="s">
        <v>137</v>
      </c>
      <c r="G749" s="85" t="s">
        <v>136</v>
      </c>
      <c r="H749" s="436" t="s">
        <v>108</v>
      </c>
      <c r="I749" s="436"/>
      <c r="J749" s="436"/>
      <c r="K749" s="436"/>
      <c r="L749" s="436"/>
      <c r="M749" s="437"/>
      <c r="U749" s="77" t="s">
        <v>630</v>
      </c>
    </row>
    <row r="750" spans="2:21" ht="12" hidden="1" thickBot="1" x14ac:dyDescent="0.25">
      <c r="C750" s="87"/>
      <c r="D750" s="88">
        <v>16</v>
      </c>
      <c r="E750" s="275" t="s">
        <v>167</v>
      </c>
      <c r="F750" s="88"/>
      <c r="G750" s="275" t="s">
        <v>168</v>
      </c>
      <c r="H750" s="438">
        <f t="shared" ref="H750" si="464">S757</f>
        <v>0</v>
      </c>
      <c r="I750" s="439"/>
      <c r="J750" s="440"/>
      <c r="K750" s="441">
        <f t="shared" ref="K750" si="465">T757</f>
        <v>3</v>
      </c>
      <c r="L750" s="442"/>
      <c r="M750" s="443"/>
      <c r="U750" s="77" t="str">
        <f>IF(H750+K750=3,"BİTTİ","DEVAM")</f>
        <v>BİTTİ</v>
      </c>
    </row>
    <row r="751" spans="2:21" ht="12" hidden="1" thickBot="1" x14ac:dyDescent="0.25">
      <c r="C751" s="91" t="s">
        <v>80</v>
      </c>
      <c r="D751" s="92" t="s">
        <v>138</v>
      </c>
      <c r="E751" s="91" t="s">
        <v>139</v>
      </c>
      <c r="F751" s="92"/>
      <c r="G751" s="91" t="s">
        <v>139</v>
      </c>
      <c r="H751" s="408" t="s">
        <v>140</v>
      </c>
      <c r="I751" s="409"/>
      <c r="J751" s="408" t="s">
        <v>141</v>
      </c>
      <c r="K751" s="409"/>
      <c r="L751" s="410" t="s">
        <v>142</v>
      </c>
      <c r="M751" s="411"/>
      <c r="O751" s="412" t="s">
        <v>143</v>
      </c>
      <c r="P751" s="413"/>
      <c r="Q751" s="412" t="s">
        <v>144</v>
      </c>
      <c r="R751" s="413"/>
      <c r="S751" s="412" t="s">
        <v>138</v>
      </c>
      <c r="T751" s="413"/>
      <c r="U751" s="77" t="s">
        <v>630</v>
      </c>
    </row>
    <row r="752" spans="2:21" ht="12" hidden="1" thickBot="1" x14ac:dyDescent="0.25">
      <c r="C752" s="266">
        <v>0.4375</v>
      </c>
      <c r="D752" s="94" t="s">
        <v>145</v>
      </c>
      <c r="E752" s="84" t="s">
        <v>451</v>
      </c>
      <c r="F752" s="94"/>
      <c r="G752" s="84" t="s">
        <v>754</v>
      </c>
      <c r="H752" s="95">
        <v>3</v>
      </c>
      <c r="I752" s="94">
        <v>6</v>
      </c>
      <c r="J752" s="95">
        <v>3</v>
      </c>
      <c r="K752" s="94">
        <v>6</v>
      </c>
      <c r="L752" s="95"/>
      <c r="M752" s="94"/>
      <c r="O752" s="96">
        <f t="shared" ref="O752:O754" si="466">H752+J752+L752</f>
        <v>6</v>
      </c>
      <c r="P752" s="96">
        <f t="shared" ref="P752:P754" si="467">I752+K752+M752</f>
        <v>12</v>
      </c>
      <c r="Q752" s="96">
        <f t="shared" ref="Q752:Q754" si="468">IF(H752&gt;I752,1,0)+IF(J752&gt;K752,1,0)+IF(L752&gt;M752,1,0)</f>
        <v>0</v>
      </c>
      <c r="R752" s="97">
        <f t="shared" ref="R752:R754" si="469">IF(H752&lt;I752,1,0)+IF(J752&lt;K752,1,0)+IF(L752&lt;M752,1,0)</f>
        <v>2</v>
      </c>
      <c r="S752" s="97">
        <f t="shared" ref="S752:S754" si="470">IF(Q752&gt;R752,1,0)</f>
        <v>0</v>
      </c>
      <c r="T752" s="97">
        <f t="shared" ref="T752:T754" si="471">IF(Q752&lt;R752,1,0)</f>
        <v>1</v>
      </c>
      <c r="U752" s="77" t="s">
        <v>630</v>
      </c>
    </row>
    <row r="753" spans="2:21" ht="12" hidden="1" thickBot="1" x14ac:dyDescent="0.25">
      <c r="C753" s="84"/>
      <c r="D753" s="94" t="s">
        <v>146</v>
      </c>
      <c r="E753" s="84" t="s">
        <v>452</v>
      </c>
      <c r="F753" s="94"/>
      <c r="G753" s="284" t="s">
        <v>460</v>
      </c>
      <c r="H753" s="95">
        <v>2</v>
      </c>
      <c r="I753" s="94">
        <v>6</v>
      </c>
      <c r="J753" s="95">
        <v>1</v>
      </c>
      <c r="K753" s="94">
        <v>6</v>
      </c>
      <c r="L753" s="95"/>
      <c r="M753" s="94"/>
      <c r="O753" s="29">
        <f t="shared" si="466"/>
        <v>3</v>
      </c>
      <c r="P753" s="29">
        <f t="shared" si="467"/>
        <v>12</v>
      </c>
      <c r="Q753" s="29">
        <f t="shared" si="468"/>
        <v>0</v>
      </c>
      <c r="R753" s="28">
        <f t="shared" si="469"/>
        <v>2</v>
      </c>
      <c r="S753" s="28">
        <f t="shared" si="470"/>
        <v>0</v>
      </c>
      <c r="T753" s="28">
        <f t="shared" si="471"/>
        <v>1</v>
      </c>
      <c r="U753" s="77" t="s">
        <v>630</v>
      </c>
    </row>
    <row r="754" spans="2:21" ht="12" hidden="1" customHeight="1" thickBot="1" x14ac:dyDescent="0.25">
      <c r="C754" s="414"/>
      <c r="D754" s="416" t="s">
        <v>147</v>
      </c>
      <c r="E754" s="84" t="s">
        <v>452</v>
      </c>
      <c r="F754" s="98"/>
      <c r="G754" s="284" t="s">
        <v>755</v>
      </c>
      <c r="H754" s="418">
        <v>2</v>
      </c>
      <c r="I754" s="421">
        <v>6</v>
      </c>
      <c r="J754" s="418">
        <v>2</v>
      </c>
      <c r="K754" s="421">
        <v>6</v>
      </c>
      <c r="L754" s="418"/>
      <c r="M754" s="421"/>
      <c r="O754" s="424">
        <f t="shared" si="466"/>
        <v>4</v>
      </c>
      <c r="P754" s="424">
        <f t="shared" si="467"/>
        <v>12</v>
      </c>
      <c r="Q754" s="424">
        <f t="shared" si="468"/>
        <v>0</v>
      </c>
      <c r="R754" s="424">
        <f t="shared" si="469"/>
        <v>2</v>
      </c>
      <c r="S754" s="424">
        <f t="shared" si="470"/>
        <v>0</v>
      </c>
      <c r="T754" s="424">
        <f t="shared" si="471"/>
        <v>1</v>
      </c>
      <c r="U754" s="77" t="s">
        <v>630</v>
      </c>
    </row>
    <row r="755" spans="2:21" ht="12" hidden="1" thickBot="1" x14ac:dyDescent="0.25">
      <c r="C755" s="414"/>
      <c r="D755" s="416"/>
      <c r="E755" s="99" t="s">
        <v>137</v>
      </c>
      <c r="F755" s="100"/>
      <c r="G755" s="283" t="s">
        <v>137</v>
      </c>
      <c r="H755" s="419"/>
      <c r="I755" s="422"/>
      <c r="J755" s="419"/>
      <c r="K755" s="422"/>
      <c r="L755" s="419"/>
      <c r="M755" s="422"/>
      <c r="O755" s="425"/>
      <c r="P755" s="425"/>
      <c r="Q755" s="425"/>
      <c r="R755" s="425"/>
      <c r="S755" s="425"/>
      <c r="T755" s="425"/>
      <c r="U755" s="77" t="s">
        <v>630</v>
      </c>
    </row>
    <row r="756" spans="2:21" ht="12" hidden="1" thickBot="1" x14ac:dyDescent="0.25">
      <c r="C756" s="415"/>
      <c r="D756" s="417"/>
      <c r="E756" s="84" t="s">
        <v>756</v>
      </c>
      <c r="F756" s="101"/>
      <c r="G756" s="84" t="s">
        <v>460</v>
      </c>
      <c r="H756" s="420"/>
      <c r="I756" s="423"/>
      <c r="J756" s="420"/>
      <c r="K756" s="423"/>
      <c r="L756" s="420"/>
      <c r="M756" s="423"/>
      <c r="O756" s="426"/>
      <c r="P756" s="426"/>
      <c r="Q756" s="426"/>
      <c r="R756" s="426"/>
      <c r="S756" s="426"/>
      <c r="T756" s="426"/>
      <c r="U756" s="77" t="s">
        <v>630</v>
      </c>
    </row>
    <row r="757" spans="2:21" ht="12" hidden="1" thickBot="1" x14ac:dyDescent="0.25">
      <c r="B757" s="295" t="str">
        <f>E750&amp;G750</f>
        <v>BATMAN 19 MAYIS GENÇLİK SPOR KULÜBÜBATMAN YURDUM GENÇLİK SPOR KULÜBÜ</v>
      </c>
      <c r="G757" s="102"/>
      <c r="H757" s="102"/>
      <c r="O757" s="28">
        <f t="shared" ref="O757:T757" si="472">O752+O753+O754</f>
        <v>13</v>
      </c>
      <c r="P757" s="28">
        <f t="shared" si="472"/>
        <v>36</v>
      </c>
      <c r="Q757" s="29">
        <f t="shared" si="472"/>
        <v>0</v>
      </c>
      <c r="R757" s="28">
        <f t="shared" si="472"/>
        <v>6</v>
      </c>
      <c r="S757" s="28">
        <f t="shared" si="472"/>
        <v>0</v>
      </c>
      <c r="T757" s="28">
        <f t="shared" si="472"/>
        <v>3</v>
      </c>
      <c r="U757" s="77" t="s">
        <v>630</v>
      </c>
    </row>
    <row r="758" spans="2:21" hidden="1" x14ac:dyDescent="0.2">
      <c r="C758" s="427" t="s">
        <v>132</v>
      </c>
      <c r="D758" s="428"/>
      <c r="E758" s="428"/>
      <c r="F758" s="428"/>
      <c r="G758" s="428"/>
      <c r="H758" s="428"/>
      <c r="I758" s="428"/>
      <c r="J758" s="428"/>
      <c r="K758" s="428"/>
      <c r="L758" s="428"/>
      <c r="M758" s="429"/>
      <c r="U758" s="77" t="s">
        <v>630</v>
      </c>
    </row>
    <row r="759" spans="2:21" ht="12" hidden="1" thickBot="1" x14ac:dyDescent="0.25">
      <c r="C759" s="430"/>
      <c r="D759" s="431"/>
      <c r="E759" s="431"/>
      <c r="F759" s="431"/>
      <c r="G759" s="431"/>
      <c r="H759" s="431"/>
      <c r="I759" s="431"/>
      <c r="J759" s="431"/>
      <c r="K759" s="431"/>
      <c r="L759" s="431"/>
      <c r="M759" s="432"/>
      <c r="U759" s="77" t="s">
        <v>630</v>
      </c>
    </row>
    <row r="760" spans="2:21" ht="12" hidden="1" thickBot="1" x14ac:dyDescent="0.25">
      <c r="C760" s="444" t="s">
        <v>79</v>
      </c>
      <c r="D760" s="437"/>
      <c r="E760" s="445" t="s">
        <v>133</v>
      </c>
      <c r="F760" s="446"/>
      <c r="G760" s="80" t="s">
        <v>134</v>
      </c>
      <c r="H760" s="447" t="s">
        <v>135</v>
      </c>
      <c r="I760" s="448"/>
      <c r="J760" s="448"/>
      <c r="K760" s="448"/>
      <c r="L760" s="448"/>
      <c r="M760" s="449"/>
      <c r="R760" s="81"/>
      <c r="S760" s="82"/>
      <c r="T760" s="83"/>
      <c r="U760" s="83" t="s">
        <v>630</v>
      </c>
    </row>
    <row r="761" spans="2:21" ht="12" hidden="1" thickBot="1" x14ac:dyDescent="0.25">
      <c r="C761" s="433">
        <v>45090</v>
      </c>
      <c r="D761" s="434"/>
      <c r="E761" s="435"/>
      <c r="F761" s="409"/>
      <c r="G761" s="84"/>
      <c r="H761" s="435"/>
      <c r="I761" s="408"/>
      <c r="J761" s="408"/>
      <c r="K761" s="408"/>
      <c r="L761" s="408"/>
      <c r="M761" s="409"/>
      <c r="U761" s="77" t="s">
        <v>630</v>
      </c>
    </row>
    <row r="762" spans="2:21" ht="12" hidden="1" thickBot="1" x14ac:dyDescent="0.25">
      <c r="C762" s="435"/>
      <c r="D762" s="408"/>
      <c r="E762" s="408"/>
      <c r="F762" s="408"/>
      <c r="G762" s="408"/>
      <c r="H762" s="408"/>
      <c r="I762" s="408"/>
      <c r="J762" s="408"/>
      <c r="K762" s="408"/>
      <c r="L762" s="408"/>
      <c r="M762" s="409"/>
      <c r="U762" s="77" t="s">
        <v>630</v>
      </c>
    </row>
    <row r="763" spans="2:21" ht="12" hidden="1" thickBot="1" x14ac:dyDescent="0.25">
      <c r="C763" s="85" t="s">
        <v>87</v>
      </c>
      <c r="D763" s="86"/>
      <c r="E763" s="85" t="s">
        <v>136</v>
      </c>
      <c r="F763" s="86" t="s">
        <v>137</v>
      </c>
      <c r="G763" s="85" t="s">
        <v>136</v>
      </c>
      <c r="H763" s="436" t="s">
        <v>108</v>
      </c>
      <c r="I763" s="436"/>
      <c r="J763" s="436"/>
      <c r="K763" s="436"/>
      <c r="L763" s="436"/>
      <c r="M763" s="437"/>
      <c r="U763" s="77" t="s">
        <v>630</v>
      </c>
    </row>
    <row r="764" spans="2:21" ht="12" hidden="1" thickBot="1" x14ac:dyDescent="0.25">
      <c r="C764" s="87"/>
      <c r="D764" s="88">
        <v>17</v>
      </c>
      <c r="E764" s="275" t="s">
        <v>10</v>
      </c>
      <c r="F764" s="88"/>
      <c r="G764" s="275" t="s">
        <v>172</v>
      </c>
      <c r="H764" s="438">
        <f t="shared" ref="H764" si="473">S771</f>
        <v>3</v>
      </c>
      <c r="I764" s="439"/>
      <c r="J764" s="440"/>
      <c r="K764" s="441">
        <f t="shared" ref="K764" si="474">T771</f>
        <v>0</v>
      </c>
      <c r="L764" s="442"/>
      <c r="M764" s="443"/>
      <c r="U764" s="77" t="str">
        <f>IF(H764+K764=3,"BİTTİ","DEVAM")</f>
        <v>BİTTİ</v>
      </c>
    </row>
    <row r="765" spans="2:21" ht="12" hidden="1" thickBot="1" x14ac:dyDescent="0.25">
      <c r="C765" s="91" t="s">
        <v>80</v>
      </c>
      <c r="D765" s="92" t="s">
        <v>138</v>
      </c>
      <c r="E765" s="91" t="s">
        <v>139</v>
      </c>
      <c r="F765" s="92"/>
      <c r="G765" s="91" t="s">
        <v>139</v>
      </c>
      <c r="H765" s="408" t="s">
        <v>140</v>
      </c>
      <c r="I765" s="409"/>
      <c r="J765" s="408" t="s">
        <v>141</v>
      </c>
      <c r="K765" s="409"/>
      <c r="L765" s="410" t="s">
        <v>142</v>
      </c>
      <c r="M765" s="411"/>
      <c r="O765" s="412" t="s">
        <v>143</v>
      </c>
      <c r="P765" s="413"/>
      <c r="Q765" s="412" t="s">
        <v>144</v>
      </c>
      <c r="R765" s="413"/>
      <c r="S765" s="412" t="s">
        <v>138</v>
      </c>
      <c r="T765" s="413"/>
      <c r="U765" s="77" t="s">
        <v>630</v>
      </c>
    </row>
    <row r="766" spans="2:21" ht="12" hidden="1" thickBot="1" x14ac:dyDescent="0.25">
      <c r="C766" s="266">
        <v>0.4375</v>
      </c>
      <c r="D766" s="94" t="s">
        <v>145</v>
      </c>
      <c r="E766" s="84" t="s">
        <v>848</v>
      </c>
      <c r="F766" s="94"/>
      <c r="G766" s="84" t="s">
        <v>590</v>
      </c>
      <c r="H766" s="95">
        <v>6</v>
      </c>
      <c r="I766" s="94">
        <v>2</v>
      </c>
      <c r="J766" s="95">
        <v>4</v>
      </c>
      <c r="K766" s="94">
        <v>6</v>
      </c>
      <c r="L766" s="95">
        <v>10</v>
      </c>
      <c r="M766" s="94">
        <v>3</v>
      </c>
      <c r="O766" s="96">
        <f t="shared" ref="O766:O768" si="475">H766+J766+L766</f>
        <v>20</v>
      </c>
      <c r="P766" s="96">
        <f t="shared" ref="P766:P768" si="476">I766+K766+M766</f>
        <v>11</v>
      </c>
      <c r="Q766" s="96">
        <f t="shared" ref="Q766:Q768" si="477">IF(H766&gt;I766,1,0)+IF(J766&gt;K766,1,0)+IF(L766&gt;M766,1,0)</f>
        <v>2</v>
      </c>
      <c r="R766" s="97">
        <f t="shared" ref="R766:R768" si="478">IF(H766&lt;I766,1,0)+IF(J766&lt;K766,1,0)+IF(L766&lt;M766,1,0)</f>
        <v>1</v>
      </c>
      <c r="S766" s="97">
        <f t="shared" ref="S766:S768" si="479">IF(Q766&gt;R766,1,0)</f>
        <v>1</v>
      </c>
      <c r="T766" s="97">
        <f t="shared" ref="T766:T768" si="480">IF(Q766&lt;R766,1,0)</f>
        <v>0</v>
      </c>
      <c r="U766" s="77" t="s">
        <v>630</v>
      </c>
    </row>
    <row r="767" spans="2:21" ht="12" hidden="1" thickBot="1" x14ac:dyDescent="0.25">
      <c r="C767" s="84"/>
      <c r="D767" s="94" t="s">
        <v>146</v>
      </c>
      <c r="E767" s="84" t="s">
        <v>849</v>
      </c>
      <c r="F767" s="94"/>
      <c r="G767" s="284" t="s">
        <v>592</v>
      </c>
      <c r="H767" s="95">
        <v>6</v>
      </c>
      <c r="I767" s="94">
        <v>1</v>
      </c>
      <c r="J767" s="95">
        <v>6</v>
      </c>
      <c r="K767" s="94">
        <v>0</v>
      </c>
      <c r="L767" s="95"/>
      <c r="M767" s="94"/>
      <c r="O767" s="29">
        <f t="shared" si="475"/>
        <v>12</v>
      </c>
      <c r="P767" s="29">
        <f t="shared" si="476"/>
        <v>1</v>
      </c>
      <c r="Q767" s="29">
        <f t="shared" si="477"/>
        <v>2</v>
      </c>
      <c r="R767" s="28">
        <f t="shared" si="478"/>
        <v>0</v>
      </c>
      <c r="S767" s="28">
        <f t="shared" si="479"/>
        <v>1</v>
      </c>
      <c r="T767" s="28">
        <f t="shared" si="480"/>
        <v>0</v>
      </c>
      <c r="U767" s="77" t="s">
        <v>630</v>
      </c>
    </row>
    <row r="768" spans="2:21" ht="12" hidden="1" customHeight="1" thickBot="1" x14ac:dyDescent="0.25">
      <c r="C768" s="414"/>
      <c r="D768" s="416" t="s">
        <v>147</v>
      </c>
      <c r="E768" s="84" t="s">
        <v>850</v>
      </c>
      <c r="F768" s="98"/>
      <c r="G768" s="284" t="s">
        <v>590</v>
      </c>
      <c r="H768" s="418">
        <v>6</v>
      </c>
      <c r="I768" s="421">
        <v>0</v>
      </c>
      <c r="J768" s="418">
        <v>6</v>
      </c>
      <c r="K768" s="421">
        <v>0</v>
      </c>
      <c r="L768" s="418"/>
      <c r="M768" s="421"/>
      <c r="O768" s="424">
        <f t="shared" si="475"/>
        <v>12</v>
      </c>
      <c r="P768" s="424">
        <f t="shared" si="476"/>
        <v>0</v>
      </c>
      <c r="Q768" s="424">
        <f t="shared" si="477"/>
        <v>2</v>
      </c>
      <c r="R768" s="424">
        <f t="shared" si="478"/>
        <v>0</v>
      </c>
      <c r="S768" s="424">
        <f t="shared" si="479"/>
        <v>1</v>
      </c>
      <c r="T768" s="424">
        <f t="shared" si="480"/>
        <v>0</v>
      </c>
      <c r="U768" s="77" t="s">
        <v>630</v>
      </c>
    </row>
    <row r="769" spans="2:21" ht="12" hidden="1" thickBot="1" x14ac:dyDescent="0.25">
      <c r="C769" s="414"/>
      <c r="D769" s="416"/>
      <c r="E769" s="99" t="s">
        <v>137</v>
      </c>
      <c r="F769" s="100"/>
      <c r="G769" s="283" t="s">
        <v>137</v>
      </c>
      <c r="H769" s="419"/>
      <c r="I769" s="422"/>
      <c r="J769" s="419"/>
      <c r="K769" s="422"/>
      <c r="L769" s="419"/>
      <c r="M769" s="422"/>
      <c r="O769" s="425"/>
      <c r="P769" s="425"/>
      <c r="Q769" s="425"/>
      <c r="R769" s="425"/>
      <c r="S769" s="425"/>
      <c r="T769" s="425"/>
      <c r="U769" s="77" t="s">
        <v>630</v>
      </c>
    </row>
    <row r="770" spans="2:21" ht="12" hidden="1" thickBot="1" x14ac:dyDescent="0.25">
      <c r="C770" s="415"/>
      <c r="D770" s="417"/>
      <c r="E770" s="84" t="s">
        <v>849</v>
      </c>
      <c r="F770" s="101"/>
      <c r="G770" s="84" t="s">
        <v>592</v>
      </c>
      <c r="H770" s="420"/>
      <c r="I770" s="423"/>
      <c r="J770" s="420"/>
      <c r="K770" s="423"/>
      <c r="L770" s="420"/>
      <c r="M770" s="423"/>
      <c r="O770" s="426"/>
      <c r="P770" s="426"/>
      <c r="Q770" s="426"/>
      <c r="R770" s="426"/>
      <c r="S770" s="426"/>
      <c r="T770" s="426"/>
      <c r="U770" s="77" t="s">
        <v>630</v>
      </c>
    </row>
    <row r="771" spans="2:21" ht="12" hidden="1" thickBot="1" x14ac:dyDescent="0.25">
      <c r="B771" s="295" t="str">
        <f>E764&amp;G764</f>
        <v>AMİDA AKADEMİ GENÇLİK VE SPOR KULÜBÜDİYARBAKIR TENİS VE YÜZME KULÜBÜ</v>
      </c>
      <c r="G771" s="102"/>
      <c r="H771" s="102"/>
      <c r="O771" s="28">
        <f t="shared" ref="O771:T771" si="481">O766+O767+O768</f>
        <v>44</v>
      </c>
      <c r="P771" s="28">
        <f t="shared" si="481"/>
        <v>12</v>
      </c>
      <c r="Q771" s="29">
        <f t="shared" si="481"/>
        <v>6</v>
      </c>
      <c r="R771" s="28">
        <f t="shared" si="481"/>
        <v>1</v>
      </c>
      <c r="S771" s="28">
        <f t="shared" si="481"/>
        <v>3</v>
      </c>
      <c r="T771" s="28">
        <f t="shared" si="481"/>
        <v>0</v>
      </c>
      <c r="U771" s="77" t="s">
        <v>630</v>
      </c>
    </row>
    <row r="772" spans="2:21" hidden="1" x14ac:dyDescent="0.2">
      <c r="C772" s="427" t="s">
        <v>132</v>
      </c>
      <c r="D772" s="428"/>
      <c r="E772" s="428"/>
      <c r="F772" s="428"/>
      <c r="G772" s="428"/>
      <c r="H772" s="428"/>
      <c r="I772" s="428"/>
      <c r="J772" s="428"/>
      <c r="K772" s="428"/>
      <c r="L772" s="428"/>
      <c r="M772" s="429"/>
      <c r="U772" s="77" t="s">
        <v>630</v>
      </c>
    </row>
    <row r="773" spans="2:21" ht="12" hidden="1" thickBot="1" x14ac:dyDescent="0.25">
      <c r="C773" s="430"/>
      <c r="D773" s="431"/>
      <c r="E773" s="431"/>
      <c r="F773" s="431"/>
      <c r="G773" s="431"/>
      <c r="H773" s="431"/>
      <c r="I773" s="431"/>
      <c r="J773" s="431"/>
      <c r="K773" s="431"/>
      <c r="L773" s="431"/>
      <c r="M773" s="432"/>
      <c r="U773" s="77" t="s">
        <v>630</v>
      </c>
    </row>
    <row r="774" spans="2:21" ht="12" hidden="1" thickBot="1" x14ac:dyDescent="0.25">
      <c r="C774" s="444" t="s">
        <v>79</v>
      </c>
      <c r="D774" s="437"/>
      <c r="E774" s="445" t="s">
        <v>133</v>
      </c>
      <c r="F774" s="446"/>
      <c r="G774" s="80" t="s">
        <v>134</v>
      </c>
      <c r="H774" s="447" t="s">
        <v>135</v>
      </c>
      <c r="I774" s="448"/>
      <c r="J774" s="448"/>
      <c r="K774" s="448"/>
      <c r="L774" s="448"/>
      <c r="M774" s="449"/>
      <c r="R774" s="81"/>
      <c r="S774" s="82"/>
      <c r="T774" s="83"/>
      <c r="U774" s="83" t="s">
        <v>630</v>
      </c>
    </row>
    <row r="775" spans="2:21" ht="12" hidden="1" thickBot="1" x14ac:dyDescent="0.25">
      <c r="C775" s="433">
        <v>45090</v>
      </c>
      <c r="D775" s="434"/>
      <c r="E775" s="435"/>
      <c r="F775" s="409"/>
      <c r="G775" s="84"/>
      <c r="H775" s="435"/>
      <c r="I775" s="408"/>
      <c r="J775" s="408"/>
      <c r="K775" s="408"/>
      <c r="L775" s="408"/>
      <c r="M775" s="409"/>
      <c r="U775" s="77" t="s">
        <v>630</v>
      </c>
    </row>
    <row r="776" spans="2:21" ht="12" hidden="1" thickBot="1" x14ac:dyDescent="0.25">
      <c r="C776" s="435"/>
      <c r="D776" s="408"/>
      <c r="E776" s="408"/>
      <c r="F776" s="408"/>
      <c r="G776" s="408"/>
      <c r="H776" s="408"/>
      <c r="I776" s="408"/>
      <c r="J776" s="408"/>
      <c r="K776" s="408"/>
      <c r="L776" s="408"/>
      <c r="M776" s="409"/>
      <c r="U776" s="77" t="s">
        <v>630</v>
      </c>
    </row>
    <row r="777" spans="2:21" ht="12" hidden="1" thickBot="1" x14ac:dyDescent="0.25">
      <c r="C777" s="85" t="s">
        <v>87</v>
      </c>
      <c r="D777" s="86"/>
      <c r="E777" s="85" t="s">
        <v>136</v>
      </c>
      <c r="F777" s="86" t="s">
        <v>137</v>
      </c>
      <c r="G777" s="85" t="s">
        <v>136</v>
      </c>
      <c r="H777" s="436" t="s">
        <v>108</v>
      </c>
      <c r="I777" s="436"/>
      <c r="J777" s="436"/>
      <c r="K777" s="436"/>
      <c r="L777" s="436"/>
      <c r="M777" s="437"/>
      <c r="U777" s="77" t="s">
        <v>630</v>
      </c>
    </row>
    <row r="778" spans="2:21" ht="12" hidden="1" thickBot="1" x14ac:dyDescent="0.25">
      <c r="C778" s="87"/>
      <c r="D778" s="88">
        <v>18</v>
      </c>
      <c r="E778" s="275" t="s">
        <v>175</v>
      </c>
      <c r="F778" s="88"/>
      <c r="G778" s="275" t="s">
        <v>177</v>
      </c>
      <c r="H778" s="438">
        <f t="shared" ref="H778" si="482">S785</f>
        <v>3</v>
      </c>
      <c r="I778" s="439"/>
      <c r="J778" s="440"/>
      <c r="K778" s="441">
        <f t="shared" ref="K778" si="483">T785</f>
        <v>0</v>
      </c>
      <c r="L778" s="442"/>
      <c r="M778" s="443"/>
      <c r="U778" s="77" t="str">
        <f>IF(H778+K778=3,"BİTTİ","DEVAM")</f>
        <v>BİTTİ</v>
      </c>
    </row>
    <row r="779" spans="2:21" ht="12" hidden="1" thickBot="1" x14ac:dyDescent="0.25">
      <c r="C779" s="91" t="s">
        <v>80</v>
      </c>
      <c r="D779" s="92" t="s">
        <v>138</v>
      </c>
      <c r="E779" s="91" t="s">
        <v>139</v>
      </c>
      <c r="F779" s="92"/>
      <c r="G779" s="91" t="s">
        <v>139</v>
      </c>
      <c r="H779" s="408" t="s">
        <v>140</v>
      </c>
      <c r="I779" s="409"/>
      <c r="J779" s="408" t="s">
        <v>141</v>
      </c>
      <c r="K779" s="409"/>
      <c r="L779" s="410" t="s">
        <v>142</v>
      </c>
      <c r="M779" s="411"/>
      <c r="O779" s="412" t="s">
        <v>143</v>
      </c>
      <c r="P779" s="413"/>
      <c r="Q779" s="412" t="s">
        <v>144</v>
      </c>
      <c r="R779" s="413"/>
      <c r="S779" s="412" t="s">
        <v>138</v>
      </c>
      <c r="T779" s="413"/>
      <c r="U779" s="77" t="s">
        <v>630</v>
      </c>
    </row>
    <row r="780" spans="2:21" ht="12" hidden="1" thickBot="1" x14ac:dyDescent="0.25">
      <c r="C780" s="266">
        <v>0.4375</v>
      </c>
      <c r="D780" s="94" t="s">
        <v>145</v>
      </c>
      <c r="E780" s="84" t="s">
        <v>831</v>
      </c>
      <c r="F780" s="94"/>
      <c r="G780" s="84" t="s">
        <v>640</v>
      </c>
      <c r="H780" s="95">
        <v>6</v>
      </c>
      <c r="I780" s="94">
        <v>0</v>
      </c>
      <c r="J780" s="95">
        <v>6</v>
      </c>
      <c r="K780" s="94">
        <v>0</v>
      </c>
      <c r="L780" s="95"/>
      <c r="M780" s="94"/>
      <c r="O780" s="96">
        <f t="shared" ref="O780:O782" si="484">H780+J780+L780</f>
        <v>12</v>
      </c>
      <c r="P780" s="96">
        <f t="shared" ref="P780:P782" si="485">I780+K780+M780</f>
        <v>0</v>
      </c>
      <c r="Q780" s="96">
        <f t="shared" ref="Q780:Q782" si="486">IF(H780&gt;I780,1,0)+IF(J780&gt;K780,1,0)+IF(L780&gt;M780,1,0)</f>
        <v>2</v>
      </c>
      <c r="R780" s="97">
        <f t="shared" ref="R780:R782" si="487">IF(H780&lt;I780,1,0)+IF(J780&lt;K780,1,0)+IF(L780&lt;M780,1,0)</f>
        <v>0</v>
      </c>
      <c r="S780" s="97">
        <f t="shared" ref="S780:S782" si="488">IF(Q780&gt;R780,1,0)</f>
        <v>1</v>
      </c>
      <c r="T780" s="97">
        <f t="shared" ref="T780:T782" si="489">IF(Q780&lt;R780,1,0)</f>
        <v>0</v>
      </c>
      <c r="U780" s="77" t="s">
        <v>630</v>
      </c>
    </row>
    <row r="781" spans="2:21" ht="12" hidden="1" thickBot="1" x14ac:dyDescent="0.25">
      <c r="C781" s="84"/>
      <c r="D781" s="94" t="s">
        <v>146</v>
      </c>
      <c r="E781" s="84" t="s">
        <v>832</v>
      </c>
      <c r="F781" s="94"/>
      <c r="G781" s="84" t="s">
        <v>641</v>
      </c>
      <c r="H781" s="95">
        <v>6</v>
      </c>
      <c r="I781" s="94">
        <v>0</v>
      </c>
      <c r="J781" s="95">
        <v>6</v>
      </c>
      <c r="K781" s="94">
        <v>0</v>
      </c>
      <c r="L781" s="95"/>
      <c r="M781" s="94"/>
      <c r="O781" s="29">
        <f t="shared" si="484"/>
        <v>12</v>
      </c>
      <c r="P781" s="29">
        <f t="shared" si="485"/>
        <v>0</v>
      </c>
      <c r="Q781" s="29">
        <f t="shared" si="486"/>
        <v>2</v>
      </c>
      <c r="R781" s="28">
        <f t="shared" si="487"/>
        <v>0</v>
      </c>
      <c r="S781" s="28">
        <f t="shared" si="488"/>
        <v>1</v>
      </c>
      <c r="T781" s="28">
        <f t="shared" si="489"/>
        <v>0</v>
      </c>
      <c r="U781" s="77" t="s">
        <v>630</v>
      </c>
    </row>
    <row r="782" spans="2:21" ht="12" hidden="1" customHeight="1" thickBot="1" x14ac:dyDescent="0.25">
      <c r="C782" s="414"/>
      <c r="D782" s="416" t="s">
        <v>147</v>
      </c>
      <c r="E782" s="84" t="s">
        <v>833</v>
      </c>
      <c r="F782" s="98"/>
      <c r="G782" s="84" t="s">
        <v>642</v>
      </c>
      <c r="H782" s="418">
        <v>6</v>
      </c>
      <c r="I782" s="421">
        <v>2</v>
      </c>
      <c r="J782" s="418">
        <v>6</v>
      </c>
      <c r="K782" s="421">
        <v>2</v>
      </c>
      <c r="L782" s="418"/>
      <c r="M782" s="421"/>
      <c r="O782" s="424">
        <f t="shared" si="484"/>
        <v>12</v>
      </c>
      <c r="P782" s="424">
        <f t="shared" si="485"/>
        <v>4</v>
      </c>
      <c r="Q782" s="424">
        <f t="shared" si="486"/>
        <v>2</v>
      </c>
      <c r="R782" s="424">
        <f t="shared" si="487"/>
        <v>0</v>
      </c>
      <c r="S782" s="424">
        <f t="shared" si="488"/>
        <v>1</v>
      </c>
      <c r="T782" s="424">
        <f t="shared" si="489"/>
        <v>0</v>
      </c>
      <c r="U782" s="77" t="s">
        <v>630</v>
      </c>
    </row>
    <row r="783" spans="2:21" ht="12" hidden="1" thickBot="1" x14ac:dyDescent="0.25">
      <c r="C783" s="414"/>
      <c r="D783" s="416"/>
      <c r="E783" s="99" t="s">
        <v>137</v>
      </c>
      <c r="F783" s="100"/>
      <c r="G783" s="99" t="s">
        <v>137</v>
      </c>
      <c r="H783" s="419"/>
      <c r="I783" s="422"/>
      <c r="J783" s="419"/>
      <c r="K783" s="422"/>
      <c r="L783" s="419"/>
      <c r="M783" s="422"/>
      <c r="O783" s="425"/>
      <c r="P783" s="425"/>
      <c r="Q783" s="425"/>
      <c r="R783" s="425"/>
      <c r="S783" s="425"/>
      <c r="T783" s="425"/>
      <c r="U783" s="77" t="s">
        <v>630</v>
      </c>
    </row>
    <row r="784" spans="2:21" ht="12" hidden="1" thickBot="1" x14ac:dyDescent="0.25">
      <c r="C784" s="415"/>
      <c r="D784" s="417"/>
      <c r="E784" s="84" t="s">
        <v>832</v>
      </c>
      <c r="F784" s="101"/>
      <c r="G784" s="84" t="s">
        <v>641</v>
      </c>
      <c r="H784" s="420"/>
      <c r="I784" s="423"/>
      <c r="J784" s="420"/>
      <c r="K784" s="423"/>
      <c r="L784" s="420"/>
      <c r="M784" s="423"/>
      <c r="O784" s="426"/>
      <c r="P784" s="426"/>
      <c r="Q784" s="426"/>
      <c r="R784" s="426"/>
      <c r="S784" s="426"/>
      <c r="T784" s="426"/>
      <c r="U784" s="77" t="s">
        <v>630</v>
      </c>
    </row>
    <row r="785" spans="2:21" ht="12" hidden="1" thickBot="1" x14ac:dyDescent="0.25">
      <c r="B785" s="295" t="str">
        <f>E778&amp;G778</f>
        <v>CİMİN SİYAH İNCİ SPOR KULÜBÜÜZÜMLÜ BELEDİYESİ SPOR KULÜBÜ</v>
      </c>
      <c r="G785" s="102"/>
      <c r="H785" s="102"/>
      <c r="O785" s="28">
        <f t="shared" ref="O785:T785" si="490">O780+O781+O782</f>
        <v>36</v>
      </c>
      <c r="P785" s="28">
        <f t="shared" si="490"/>
        <v>4</v>
      </c>
      <c r="Q785" s="29">
        <f t="shared" si="490"/>
        <v>6</v>
      </c>
      <c r="R785" s="28">
        <f t="shared" si="490"/>
        <v>0</v>
      </c>
      <c r="S785" s="28">
        <f t="shared" si="490"/>
        <v>3</v>
      </c>
      <c r="T785" s="28">
        <f t="shared" si="490"/>
        <v>0</v>
      </c>
      <c r="U785" s="77" t="s">
        <v>630</v>
      </c>
    </row>
    <row r="786" spans="2:21" hidden="1" x14ac:dyDescent="0.2">
      <c r="C786" s="427" t="s">
        <v>132</v>
      </c>
      <c r="D786" s="428"/>
      <c r="E786" s="428"/>
      <c r="F786" s="428"/>
      <c r="G786" s="428"/>
      <c r="H786" s="428"/>
      <c r="I786" s="428"/>
      <c r="J786" s="428"/>
      <c r="K786" s="428"/>
      <c r="L786" s="428"/>
      <c r="M786" s="429"/>
      <c r="U786" s="77" t="s">
        <v>630</v>
      </c>
    </row>
    <row r="787" spans="2:21" ht="12" hidden="1" thickBot="1" x14ac:dyDescent="0.25">
      <c r="C787" s="430"/>
      <c r="D787" s="431"/>
      <c r="E787" s="431"/>
      <c r="F787" s="431"/>
      <c r="G787" s="431"/>
      <c r="H787" s="431"/>
      <c r="I787" s="431"/>
      <c r="J787" s="431"/>
      <c r="K787" s="431"/>
      <c r="L787" s="431"/>
      <c r="M787" s="432"/>
      <c r="U787" s="77" t="s">
        <v>630</v>
      </c>
    </row>
    <row r="788" spans="2:21" ht="12" hidden="1" thickBot="1" x14ac:dyDescent="0.25">
      <c r="C788" s="444" t="s">
        <v>79</v>
      </c>
      <c r="D788" s="437"/>
      <c r="E788" s="445" t="s">
        <v>133</v>
      </c>
      <c r="F788" s="446"/>
      <c r="G788" s="80" t="s">
        <v>134</v>
      </c>
      <c r="H788" s="447" t="s">
        <v>135</v>
      </c>
      <c r="I788" s="448"/>
      <c r="J788" s="448"/>
      <c r="K788" s="448"/>
      <c r="L788" s="448"/>
      <c r="M788" s="449"/>
      <c r="R788" s="81"/>
      <c r="S788" s="82"/>
      <c r="T788" s="83"/>
      <c r="U788" s="83" t="s">
        <v>630</v>
      </c>
    </row>
    <row r="789" spans="2:21" ht="12" hidden="1" thickBot="1" x14ac:dyDescent="0.25">
      <c r="C789" s="433">
        <v>45090</v>
      </c>
      <c r="D789" s="434"/>
      <c r="E789" s="435"/>
      <c r="F789" s="409"/>
      <c r="G789" s="84"/>
      <c r="H789" s="435"/>
      <c r="I789" s="408"/>
      <c r="J789" s="408"/>
      <c r="K789" s="408"/>
      <c r="L789" s="408"/>
      <c r="M789" s="409"/>
      <c r="U789" s="77" t="s">
        <v>630</v>
      </c>
    </row>
    <row r="790" spans="2:21" ht="12" hidden="1" thickBot="1" x14ac:dyDescent="0.25">
      <c r="C790" s="435"/>
      <c r="D790" s="408"/>
      <c r="E790" s="408"/>
      <c r="F790" s="408"/>
      <c r="G790" s="408"/>
      <c r="H790" s="408"/>
      <c r="I790" s="408"/>
      <c r="J790" s="408"/>
      <c r="K790" s="408"/>
      <c r="L790" s="408"/>
      <c r="M790" s="409"/>
      <c r="U790" s="77" t="s">
        <v>630</v>
      </c>
    </row>
    <row r="791" spans="2:21" ht="12" hidden="1" thickBot="1" x14ac:dyDescent="0.25">
      <c r="C791" s="85" t="s">
        <v>87</v>
      </c>
      <c r="D791" s="86"/>
      <c r="E791" s="85" t="s">
        <v>136</v>
      </c>
      <c r="F791" s="86" t="s">
        <v>137</v>
      </c>
      <c r="G791" s="85" t="s">
        <v>136</v>
      </c>
      <c r="H791" s="436" t="s">
        <v>108</v>
      </c>
      <c r="I791" s="436"/>
      <c r="J791" s="436"/>
      <c r="K791" s="436"/>
      <c r="L791" s="436"/>
      <c r="M791" s="437"/>
      <c r="U791" s="77" t="s">
        <v>630</v>
      </c>
    </row>
    <row r="792" spans="2:21" ht="12" hidden="1" thickBot="1" x14ac:dyDescent="0.25">
      <c r="C792" s="87"/>
      <c r="D792" s="88">
        <v>19</v>
      </c>
      <c r="E792" s="290" t="s">
        <v>174</v>
      </c>
      <c r="F792" s="88"/>
      <c r="G792" s="275" t="s">
        <v>20</v>
      </c>
      <c r="H792" s="438">
        <f t="shared" ref="H792" si="491">S799</f>
        <v>0</v>
      </c>
      <c r="I792" s="439"/>
      <c r="J792" s="440"/>
      <c r="K792" s="441">
        <f t="shared" ref="K792" si="492">T799</f>
        <v>3</v>
      </c>
      <c r="L792" s="442"/>
      <c r="M792" s="443"/>
      <c r="U792" s="77" t="str">
        <f>IF(H792+K792=3,"BİTTİ","DEVAM")</f>
        <v>BİTTİ</v>
      </c>
    </row>
    <row r="793" spans="2:21" ht="12" hidden="1" thickBot="1" x14ac:dyDescent="0.25">
      <c r="C793" s="91" t="s">
        <v>80</v>
      </c>
      <c r="D793" s="92" t="s">
        <v>138</v>
      </c>
      <c r="E793" s="91" t="s">
        <v>139</v>
      </c>
      <c r="F793" s="92"/>
      <c r="G793" s="91" t="s">
        <v>139</v>
      </c>
      <c r="H793" s="408" t="s">
        <v>140</v>
      </c>
      <c r="I793" s="409"/>
      <c r="J793" s="408" t="s">
        <v>141</v>
      </c>
      <c r="K793" s="409"/>
      <c r="L793" s="410" t="s">
        <v>142</v>
      </c>
      <c r="M793" s="411"/>
      <c r="O793" s="412" t="s">
        <v>143</v>
      </c>
      <c r="P793" s="413"/>
      <c r="Q793" s="412" t="s">
        <v>144</v>
      </c>
      <c r="R793" s="413"/>
      <c r="S793" s="412" t="s">
        <v>138</v>
      </c>
      <c r="T793" s="413"/>
      <c r="U793" s="77" t="s">
        <v>630</v>
      </c>
    </row>
    <row r="794" spans="2:21" ht="12" hidden="1" thickBot="1" x14ac:dyDescent="0.25">
      <c r="C794" s="266">
        <v>0.4375</v>
      </c>
      <c r="D794" s="94" t="s">
        <v>145</v>
      </c>
      <c r="E794" s="84" t="s">
        <v>632</v>
      </c>
      <c r="F794" s="94"/>
      <c r="G794" s="84" t="s">
        <v>621</v>
      </c>
      <c r="H794" s="95">
        <v>0</v>
      </c>
      <c r="I794" s="94">
        <v>6</v>
      </c>
      <c r="J794" s="95">
        <v>0</v>
      </c>
      <c r="K794" s="94">
        <v>6</v>
      </c>
      <c r="L794" s="95"/>
      <c r="M794" s="94"/>
      <c r="O794" s="96">
        <f t="shared" ref="O794:O796" si="493">H794+J794+L794</f>
        <v>0</v>
      </c>
      <c r="P794" s="96">
        <f t="shared" ref="P794:P796" si="494">I794+K794+M794</f>
        <v>12</v>
      </c>
      <c r="Q794" s="96">
        <f t="shared" ref="Q794:Q796" si="495">IF(H794&gt;I794,1,0)+IF(J794&gt;K794,1,0)+IF(L794&gt;M794,1,0)</f>
        <v>0</v>
      </c>
      <c r="R794" s="97">
        <f t="shared" ref="R794:R796" si="496">IF(H794&lt;I794,1,0)+IF(J794&lt;K794,1,0)+IF(L794&lt;M794,1,0)</f>
        <v>2</v>
      </c>
      <c r="S794" s="97">
        <f t="shared" ref="S794:S796" si="497">IF(Q794&gt;R794,1,0)</f>
        <v>0</v>
      </c>
      <c r="T794" s="97">
        <f t="shared" ref="T794:T796" si="498">IF(Q794&lt;R794,1,0)</f>
        <v>1</v>
      </c>
      <c r="U794" s="77" t="s">
        <v>630</v>
      </c>
    </row>
    <row r="795" spans="2:21" ht="12" hidden="1" thickBot="1" x14ac:dyDescent="0.25">
      <c r="C795" s="84"/>
      <c r="D795" s="94" t="s">
        <v>146</v>
      </c>
      <c r="E795" s="84" t="s">
        <v>829</v>
      </c>
      <c r="F795" s="94"/>
      <c r="G795" s="84" t="s">
        <v>622</v>
      </c>
      <c r="H795" s="95">
        <v>0</v>
      </c>
      <c r="I795" s="94">
        <v>6</v>
      </c>
      <c r="J795" s="95">
        <v>0</v>
      </c>
      <c r="K795" s="94">
        <v>6</v>
      </c>
      <c r="L795" s="95"/>
      <c r="M795" s="94"/>
      <c r="O795" s="29">
        <f t="shared" si="493"/>
        <v>0</v>
      </c>
      <c r="P795" s="29">
        <f t="shared" si="494"/>
        <v>12</v>
      </c>
      <c r="Q795" s="29">
        <f t="shared" si="495"/>
        <v>0</v>
      </c>
      <c r="R795" s="28">
        <f t="shared" si="496"/>
        <v>2</v>
      </c>
      <c r="S795" s="28">
        <f t="shared" si="497"/>
        <v>0</v>
      </c>
      <c r="T795" s="28">
        <f t="shared" si="498"/>
        <v>1</v>
      </c>
      <c r="U795" s="77" t="s">
        <v>630</v>
      </c>
    </row>
    <row r="796" spans="2:21" ht="12" hidden="1" customHeight="1" thickBot="1" x14ac:dyDescent="0.25">
      <c r="C796" s="414"/>
      <c r="D796" s="416" t="s">
        <v>147</v>
      </c>
      <c r="E796" s="84" t="s">
        <v>633</v>
      </c>
      <c r="F796" s="98"/>
      <c r="G796" s="99" t="s">
        <v>830</v>
      </c>
      <c r="H796" s="418">
        <v>0</v>
      </c>
      <c r="I796" s="421">
        <v>6</v>
      </c>
      <c r="J796" s="418">
        <v>0</v>
      </c>
      <c r="K796" s="421">
        <v>6</v>
      </c>
      <c r="L796" s="418"/>
      <c r="M796" s="421"/>
      <c r="O796" s="424">
        <f t="shared" si="493"/>
        <v>0</v>
      </c>
      <c r="P796" s="424">
        <f t="shared" si="494"/>
        <v>12</v>
      </c>
      <c r="Q796" s="424">
        <f t="shared" si="495"/>
        <v>0</v>
      </c>
      <c r="R796" s="424">
        <f t="shared" si="496"/>
        <v>2</v>
      </c>
      <c r="S796" s="424">
        <f t="shared" si="497"/>
        <v>0</v>
      </c>
      <c r="T796" s="424">
        <f t="shared" si="498"/>
        <v>1</v>
      </c>
      <c r="U796" s="77" t="s">
        <v>630</v>
      </c>
    </row>
    <row r="797" spans="2:21" ht="12" hidden="1" thickBot="1" x14ac:dyDescent="0.25">
      <c r="C797" s="414"/>
      <c r="D797" s="416"/>
      <c r="E797" s="99" t="s">
        <v>137</v>
      </c>
      <c r="F797" s="100"/>
      <c r="G797" s="99" t="s">
        <v>137</v>
      </c>
      <c r="H797" s="419"/>
      <c r="I797" s="422"/>
      <c r="J797" s="419"/>
      <c r="K797" s="422"/>
      <c r="L797" s="419"/>
      <c r="M797" s="422"/>
      <c r="O797" s="425"/>
      <c r="P797" s="425"/>
      <c r="Q797" s="425"/>
      <c r="R797" s="425"/>
      <c r="S797" s="425"/>
      <c r="T797" s="425"/>
      <c r="U797" s="77" t="s">
        <v>630</v>
      </c>
    </row>
    <row r="798" spans="2:21" ht="12" hidden="1" thickBot="1" x14ac:dyDescent="0.25">
      <c r="C798" s="415"/>
      <c r="D798" s="417"/>
      <c r="E798" s="84" t="s">
        <v>632</v>
      </c>
      <c r="F798" s="101"/>
      <c r="G798" s="84" t="s">
        <v>621</v>
      </c>
      <c r="H798" s="420"/>
      <c r="I798" s="423"/>
      <c r="J798" s="420"/>
      <c r="K798" s="423"/>
      <c r="L798" s="420"/>
      <c r="M798" s="423"/>
      <c r="O798" s="426"/>
      <c r="P798" s="426"/>
      <c r="Q798" s="426"/>
      <c r="R798" s="426"/>
      <c r="S798" s="426"/>
      <c r="T798" s="426"/>
      <c r="U798" s="77" t="s">
        <v>630</v>
      </c>
    </row>
    <row r="799" spans="2:21" ht="12" hidden="1" thickBot="1" x14ac:dyDescent="0.25">
      <c r="B799" s="295" t="str">
        <f>E792&amp;G792</f>
        <v>ERZİNCAN GENÇLER BİRLİĞİ GENÇLİK SPOR KULÜBÜERZİNCAN TENİS KULÜBÜ</v>
      </c>
      <c r="G799" s="102"/>
      <c r="H799" s="102"/>
      <c r="O799" s="28">
        <f t="shared" ref="O799:T799" si="499">O794+O795+O796</f>
        <v>0</v>
      </c>
      <c r="P799" s="28">
        <f t="shared" si="499"/>
        <v>36</v>
      </c>
      <c r="Q799" s="29">
        <f t="shared" si="499"/>
        <v>0</v>
      </c>
      <c r="R799" s="28">
        <f t="shared" si="499"/>
        <v>6</v>
      </c>
      <c r="S799" s="28">
        <f t="shared" si="499"/>
        <v>0</v>
      </c>
      <c r="T799" s="28">
        <f t="shared" si="499"/>
        <v>3</v>
      </c>
      <c r="U799" s="77" t="s">
        <v>630</v>
      </c>
    </row>
    <row r="800" spans="2:21" hidden="1" x14ac:dyDescent="0.2">
      <c r="C800" s="427" t="s">
        <v>132</v>
      </c>
      <c r="D800" s="428"/>
      <c r="E800" s="428"/>
      <c r="F800" s="428"/>
      <c r="G800" s="428"/>
      <c r="H800" s="428"/>
      <c r="I800" s="428"/>
      <c r="J800" s="428"/>
      <c r="K800" s="428"/>
      <c r="L800" s="428"/>
      <c r="M800" s="429"/>
      <c r="U800" s="77" t="s">
        <v>630</v>
      </c>
    </row>
    <row r="801" spans="2:25" ht="12" hidden="1" thickBot="1" x14ac:dyDescent="0.25">
      <c r="C801" s="430"/>
      <c r="D801" s="431"/>
      <c r="E801" s="431"/>
      <c r="F801" s="431"/>
      <c r="G801" s="431"/>
      <c r="H801" s="431"/>
      <c r="I801" s="431"/>
      <c r="J801" s="431"/>
      <c r="K801" s="431"/>
      <c r="L801" s="431"/>
      <c r="M801" s="432"/>
      <c r="U801" s="77" t="s">
        <v>630</v>
      </c>
    </row>
    <row r="802" spans="2:25" ht="12" hidden="1" thickBot="1" x14ac:dyDescent="0.25">
      <c r="C802" s="444" t="s">
        <v>79</v>
      </c>
      <c r="D802" s="437"/>
      <c r="E802" s="445" t="s">
        <v>133</v>
      </c>
      <c r="F802" s="446"/>
      <c r="G802" s="80" t="s">
        <v>134</v>
      </c>
      <c r="H802" s="447" t="s">
        <v>135</v>
      </c>
      <c r="I802" s="448"/>
      <c r="J802" s="448"/>
      <c r="K802" s="448"/>
      <c r="L802" s="448"/>
      <c r="M802" s="449"/>
      <c r="R802" s="81"/>
      <c r="S802" s="82"/>
      <c r="T802" s="83"/>
      <c r="U802" s="83" t="s">
        <v>630</v>
      </c>
    </row>
    <row r="803" spans="2:25" ht="12" hidden="1" thickBot="1" x14ac:dyDescent="0.25">
      <c r="C803" s="433">
        <v>45090</v>
      </c>
      <c r="D803" s="434"/>
      <c r="E803" s="435"/>
      <c r="F803" s="409"/>
      <c r="G803" s="84"/>
      <c r="H803" s="435"/>
      <c r="I803" s="408"/>
      <c r="J803" s="408"/>
      <c r="K803" s="408"/>
      <c r="L803" s="408"/>
      <c r="M803" s="409"/>
      <c r="U803" s="77" t="s">
        <v>630</v>
      </c>
    </row>
    <row r="804" spans="2:25" ht="12" hidden="1" thickBot="1" x14ac:dyDescent="0.25">
      <c r="C804" s="435"/>
      <c r="D804" s="408"/>
      <c r="E804" s="408"/>
      <c r="F804" s="408"/>
      <c r="G804" s="408"/>
      <c r="H804" s="408"/>
      <c r="I804" s="408"/>
      <c r="J804" s="408"/>
      <c r="K804" s="408"/>
      <c r="L804" s="408"/>
      <c r="M804" s="409"/>
      <c r="U804" s="77" t="s">
        <v>630</v>
      </c>
    </row>
    <row r="805" spans="2:25" ht="12" hidden="1" thickBot="1" x14ac:dyDescent="0.25">
      <c r="C805" s="85" t="s">
        <v>87</v>
      </c>
      <c r="D805" s="86"/>
      <c r="E805" s="85" t="s">
        <v>136</v>
      </c>
      <c r="F805" s="86" t="s">
        <v>137</v>
      </c>
      <c r="G805" s="85" t="s">
        <v>136</v>
      </c>
      <c r="H805" s="436" t="s">
        <v>108</v>
      </c>
      <c r="I805" s="436"/>
      <c r="J805" s="436"/>
      <c r="K805" s="436"/>
      <c r="L805" s="436"/>
      <c r="M805" s="437"/>
      <c r="U805" s="77" t="s">
        <v>630</v>
      </c>
    </row>
    <row r="806" spans="2:25" ht="12" hidden="1" thickBot="1" x14ac:dyDescent="0.25">
      <c r="C806" s="87"/>
      <c r="D806" s="88">
        <v>20</v>
      </c>
      <c r="E806" s="275" t="s">
        <v>92</v>
      </c>
      <c r="F806" s="88"/>
      <c r="G806" s="275" t="s">
        <v>176</v>
      </c>
      <c r="H806" s="438">
        <f t="shared" ref="H806" si="500">S813</f>
        <v>0</v>
      </c>
      <c r="I806" s="439"/>
      <c r="J806" s="440"/>
      <c r="K806" s="441">
        <f t="shared" ref="K806" si="501">T813</f>
        <v>3</v>
      </c>
      <c r="L806" s="442"/>
      <c r="M806" s="443"/>
      <c r="U806" s="77" t="str">
        <f>IF(H806+K806=3,"BİTTİ","DEVAM")</f>
        <v>BİTTİ</v>
      </c>
    </row>
    <row r="807" spans="2:25" ht="12" hidden="1" thickBot="1" x14ac:dyDescent="0.25">
      <c r="C807" s="91" t="s">
        <v>80</v>
      </c>
      <c r="D807" s="92" t="s">
        <v>138</v>
      </c>
      <c r="E807" s="91" t="s">
        <v>139</v>
      </c>
      <c r="F807" s="92"/>
      <c r="G807" s="91" t="s">
        <v>139</v>
      </c>
      <c r="H807" s="408" t="s">
        <v>140</v>
      </c>
      <c r="I807" s="409"/>
      <c r="J807" s="408" t="s">
        <v>141</v>
      </c>
      <c r="K807" s="409"/>
      <c r="L807" s="410" t="s">
        <v>142</v>
      </c>
      <c r="M807" s="411"/>
      <c r="O807" s="412" t="s">
        <v>143</v>
      </c>
      <c r="P807" s="413"/>
      <c r="Q807" s="412" t="s">
        <v>144</v>
      </c>
      <c r="R807" s="413"/>
      <c r="S807" s="412" t="s">
        <v>138</v>
      </c>
      <c r="T807" s="413"/>
      <c r="U807" s="77" t="s">
        <v>630</v>
      </c>
    </row>
    <row r="808" spans="2:25" ht="12" hidden="1" thickBot="1" x14ac:dyDescent="0.25">
      <c r="C808" s="266">
        <v>0.4375</v>
      </c>
      <c r="D808" s="94" t="s">
        <v>145</v>
      </c>
      <c r="E808" s="84" t="s">
        <v>618</v>
      </c>
      <c r="F808" s="94"/>
      <c r="G808" s="84" t="s">
        <v>634</v>
      </c>
      <c r="H808" s="95">
        <v>4</v>
      </c>
      <c r="I808" s="94">
        <v>6</v>
      </c>
      <c r="J808" s="95">
        <v>3</v>
      </c>
      <c r="K808" s="94">
        <v>6</v>
      </c>
      <c r="L808" s="95"/>
      <c r="M808" s="94"/>
      <c r="O808" s="96">
        <f t="shared" ref="O808:O810" si="502">H808+J808+L808</f>
        <v>7</v>
      </c>
      <c r="P808" s="96">
        <f t="shared" ref="P808:P810" si="503">I808+K808+M808</f>
        <v>12</v>
      </c>
      <c r="Q808" s="96">
        <f t="shared" ref="Q808:Q810" si="504">IF(H808&gt;I808,1,0)+IF(J808&gt;K808,1,0)+IF(L808&gt;M808,1,0)</f>
        <v>0</v>
      </c>
      <c r="R808" s="97">
        <f t="shared" ref="R808:R810" si="505">IF(H808&lt;I808,1,0)+IF(J808&lt;K808,1,0)+IF(L808&lt;M808,1,0)</f>
        <v>2</v>
      </c>
      <c r="S808" s="97">
        <f t="shared" ref="S808:S810" si="506">IF(Q808&gt;R808,1,0)</f>
        <v>0</v>
      </c>
      <c r="T808" s="97">
        <f t="shared" ref="T808:T810" si="507">IF(Q808&lt;R808,1,0)</f>
        <v>1</v>
      </c>
      <c r="U808" s="77" t="s">
        <v>630</v>
      </c>
    </row>
    <row r="809" spans="2:25" ht="12" hidden="1" thickBot="1" x14ac:dyDescent="0.25">
      <c r="C809" s="84"/>
      <c r="D809" s="94" t="s">
        <v>146</v>
      </c>
      <c r="E809" s="84" t="s">
        <v>619</v>
      </c>
      <c r="F809" s="94"/>
      <c r="G809" s="84" t="s">
        <v>834</v>
      </c>
      <c r="H809" s="95">
        <v>2</v>
      </c>
      <c r="I809" s="94">
        <v>6</v>
      </c>
      <c r="J809" s="95">
        <v>1</v>
      </c>
      <c r="K809" s="94">
        <v>6</v>
      </c>
      <c r="L809" s="95"/>
      <c r="M809" s="94"/>
      <c r="O809" s="29">
        <f t="shared" si="502"/>
        <v>3</v>
      </c>
      <c r="P809" s="29">
        <f t="shared" si="503"/>
        <v>12</v>
      </c>
      <c r="Q809" s="29">
        <f t="shared" si="504"/>
        <v>0</v>
      </c>
      <c r="R809" s="28">
        <f t="shared" si="505"/>
        <v>2</v>
      </c>
      <c r="S809" s="28">
        <f t="shared" si="506"/>
        <v>0</v>
      </c>
      <c r="T809" s="28">
        <f t="shared" si="507"/>
        <v>1</v>
      </c>
      <c r="U809" s="77" t="s">
        <v>630</v>
      </c>
    </row>
    <row r="810" spans="2:25" ht="12" hidden="1" customHeight="1" thickBot="1" x14ac:dyDescent="0.25">
      <c r="C810" s="414"/>
      <c r="D810" s="416" t="s">
        <v>147</v>
      </c>
      <c r="E810" s="84" t="s">
        <v>620</v>
      </c>
      <c r="F810" s="98"/>
      <c r="G810" s="84" t="s">
        <v>636</v>
      </c>
      <c r="H810" s="418">
        <v>1</v>
      </c>
      <c r="I810" s="421">
        <v>6</v>
      </c>
      <c r="J810" s="418">
        <v>2</v>
      </c>
      <c r="K810" s="421">
        <v>6</v>
      </c>
      <c r="L810" s="418"/>
      <c r="M810" s="421"/>
      <c r="O810" s="424">
        <f t="shared" si="502"/>
        <v>3</v>
      </c>
      <c r="P810" s="424">
        <f t="shared" si="503"/>
        <v>12</v>
      </c>
      <c r="Q810" s="424">
        <f t="shared" si="504"/>
        <v>0</v>
      </c>
      <c r="R810" s="424">
        <f t="shared" si="505"/>
        <v>2</v>
      </c>
      <c r="S810" s="424">
        <f t="shared" si="506"/>
        <v>0</v>
      </c>
      <c r="T810" s="424">
        <f t="shared" si="507"/>
        <v>1</v>
      </c>
      <c r="U810" s="77" t="s">
        <v>630</v>
      </c>
    </row>
    <row r="811" spans="2:25" ht="12" hidden="1" thickBot="1" x14ac:dyDescent="0.25">
      <c r="C811" s="414"/>
      <c r="D811" s="416"/>
      <c r="E811" s="99" t="s">
        <v>137</v>
      </c>
      <c r="F811" s="100"/>
      <c r="G811" s="99" t="s">
        <v>137</v>
      </c>
      <c r="H811" s="419"/>
      <c r="I811" s="422"/>
      <c r="J811" s="419"/>
      <c r="K811" s="422"/>
      <c r="L811" s="419"/>
      <c r="M811" s="422"/>
      <c r="O811" s="425"/>
      <c r="P811" s="425"/>
      <c r="Q811" s="425"/>
      <c r="R811" s="425"/>
      <c r="S811" s="425"/>
      <c r="T811" s="425"/>
      <c r="U811" s="77" t="s">
        <v>630</v>
      </c>
    </row>
    <row r="812" spans="2:25" ht="12" hidden="1" thickBot="1" x14ac:dyDescent="0.25">
      <c r="C812" s="415"/>
      <c r="D812" s="417"/>
      <c r="E812" s="84" t="s">
        <v>618</v>
      </c>
      <c r="F812" s="101"/>
      <c r="G812" s="84" t="s">
        <v>634</v>
      </c>
      <c r="H812" s="420"/>
      <c r="I812" s="423"/>
      <c r="J812" s="420"/>
      <c r="K812" s="423"/>
      <c r="L812" s="420"/>
      <c r="M812" s="423"/>
      <c r="O812" s="426"/>
      <c r="P812" s="426"/>
      <c r="Q812" s="426"/>
      <c r="R812" s="426"/>
      <c r="S812" s="426"/>
      <c r="T812" s="426"/>
      <c r="U812" s="77" t="s">
        <v>630</v>
      </c>
    </row>
    <row r="813" spans="2:25" ht="12" hidden="1" thickBot="1" x14ac:dyDescent="0.25">
      <c r="B813" s="295" t="str">
        <f>E806&amp;G806</f>
        <v>ERZİNCAN GENÇLİK SPOR KULÜBÜMOLLAKÖY BELEDİYESİ SPOR KULÜBÜ</v>
      </c>
      <c r="G813" s="102"/>
      <c r="H813" s="102"/>
      <c r="O813" s="28">
        <f t="shared" ref="O813:T813" si="508">O808+O809+O810</f>
        <v>13</v>
      </c>
      <c r="P813" s="28">
        <f t="shared" si="508"/>
        <v>36</v>
      </c>
      <c r="Q813" s="29">
        <f t="shared" si="508"/>
        <v>0</v>
      </c>
      <c r="R813" s="28">
        <f t="shared" si="508"/>
        <v>6</v>
      </c>
      <c r="S813" s="28">
        <f t="shared" si="508"/>
        <v>0</v>
      </c>
      <c r="T813" s="28">
        <f t="shared" si="508"/>
        <v>3</v>
      </c>
      <c r="U813" s="77" t="s">
        <v>630</v>
      </c>
    </row>
    <row r="814" spans="2:25" hidden="1" x14ac:dyDescent="0.2">
      <c r="C814" s="427" t="s">
        <v>132</v>
      </c>
      <c r="D814" s="428"/>
      <c r="E814" s="428"/>
      <c r="F814" s="428"/>
      <c r="G814" s="428"/>
      <c r="H814" s="428"/>
      <c r="I814" s="428"/>
      <c r="J814" s="428"/>
      <c r="K814" s="428"/>
      <c r="L814" s="428"/>
      <c r="M814" s="429"/>
      <c r="U814" s="77" t="s">
        <v>630</v>
      </c>
    </row>
    <row r="815" spans="2:25" ht="12" hidden="1" thickBot="1" x14ac:dyDescent="0.25">
      <c r="C815" s="430"/>
      <c r="D815" s="431"/>
      <c r="E815" s="431"/>
      <c r="F815" s="431"/>
      <c r="G815" s="431"/>
      <c r="H815" s="431"/>
      <c r="I815" s="431"/>
      <c r="J815" s="431"/>
      <c r="K815" s="431"/>
      <c r="L815" s="431"/>
      <c r="M815" s="432"/>
      <c r="U815" s="77" t="s">
        <v>630</v>
      </c>
      <c r="V815" s="78"/>
      <c r="W815" s="78"/>
      <c r="X815" s="78"/>
      <c r="Y815" s="78"/>
    </row>
    <row r="816" spans="2:25" ht="12" hidden="1" thickBot="1" x14ac:dyDescent="0.25">
      <c r="C816" s="444" t="s">
        <v>79</v>
      </c>
      <c r="D816" s="437"/>
      <c r="E816" s="445" t="s">
        <v>133</v>
      </c>
      <c r="F816" s="446"/>
      <c r="G816" s="80" t="s">
        <v>134</v>
      </c>
      <c r="H816" s="447" t="s">
        <v>135</v>
      </c>
      <c r="I816" s="448"/>
      <c r="J816" s="448"/>
      <c r="K816" s="448"/>
      <c r="L816" s="448"/>
      <c r="M816" s="449"/>
      <c r="R816" s="81"/>
      <c r="S816" s="82"/>
      <c r="T816" s="83"/>
      <c r="U816" s="83" t="s">
        <v>630</v>
      </c>
      <c r="V816" s="78"/>
      <c r="W816" s="78"/>
      <c r="X816" s="78"/>
      <c r="Y816" s="78"/>
    </row>
    <row r="817" spans="2:25" ht="12" hidden="1" thickBot="1" x14ac:dyDescent="0.25">
      <c r="C817" s="433">
        <v>45090</v>
      </c>
      <c r="D817" s="434"/>
      <c r="E817" s="435"/>
      <c r="F817" s="409"/>
      <c r="G817" s="84"/>
      <c r="H817" s="435"/>
      <c r="I817" s="408"/>
      <c r="J817" s="408"/>
      <c r="K817" s="408"/>
      <c r="L817" s="408"/>
      <c r="M817" s="409"/>
      <c r="U817" s="77" t="s">
        <v>630</v>
      </c>
      <c r="V817" s="455"/>
      <c r="W817" s="455"/>
      <c r="X817" s="455"/>
      <c r="Y817" s="455"/>
    </row>
    <row r="818" spans="2:25" ht="12" hidden="1" thickBot="1" x14ac:dyDescent="0.25">
      <c r="C818" s="435"/>
      <c r="D818" s="408"/>
      <c r="E818" s="408"/>
      <c r="F818" s="408"/>
      <c r="G818" s="408"/>
      <c r="H818" s="408"/>
      <c r="I818" s="408"/>
      <c r="J818" s="408"/>
      <c r="K818" s="408"/>
      <c r="L818" s="408"/>
      <c r="M818" s="409"/>
      <c r="U818" s="77" t="s">
        <v>630</v>
      </c>
      <c r="V818" s="455"/>
      <c r="W818" s="455"/>
      <c r="X818" s="455"/>
      <c r="Y818" s="455"/>
    </row>
    <row r="819" spans="2:25" ht="12" hidden="1" thickBot="1" x14ac:dyDescent="0.25">
      <c r="C819" s="85" t="s">
        <v>87</v>
      </c>
      <c r="D819" s="86"/>
      <c r="E819" s="85" t="s">
        <v>136</v>
      </c>
      <c r="F819" s="86" t="s">
        <v>137</v>
      </c>
      <c r="G819" s="85" t="s">
        <v>136</v>
      </c>
      <c r="H819" s="436" t="s">
        <v>108</v>
      </c>
      <c r="I819" s="436"/>
      <c r="J819" s="436"/>
      <c r="K819" s="436"/>
      <c r="L819" s="436"/>
      <c r="M819" s="437"/>
      <c r="U819" s="77" t="s">
        <v>630</v>
      </c>
      <c r="V819" s="455"/>
      <c r="W819" s="455"/>
      <c r="X819" s="455"/>
      <c r="Y819" s="455"/>
    </row>
    <row r="820" spans="2:25" ht="12" hidden="1" thickBot="1" x14ac:dyDescent="0.25">
      <c r="C820" s="87"/>
      <c r="D820" s="88">
        <v>21</v>
      </c>
      <c r="E820" s="275" t="s">
        <v>18</v>
      </c>
      <c r="F820" s="88"/>
      <c r="G820" s="275" t="s">
        <v>96</v>
      </c>
      <c r="H820" s="438">
        <f t="shared" ref="H820" si="509">S827</f>
        <v>3</v>
      </c>
      <c r="I820" s="439"/>
      <c r="J820" s="440"/>
      <c r="K820" s="441">
        <f t="shared" ref="K820" si="510">T827</f>
        <v>0</v>
      </c>
      <c r="L820" s="442"/>
      <c r="M820" s="443"/>
      <c r="U820" s="77" t="str">
        <f>IF(H820+K820=3,"BİTTİ","DEVAM")</f>
        <v>BİTTİ</v>
      </c>
    </row>
    <row r="821" spans="2:25" ht="12" hidden="1" thickBot="1" x14ac:dyDescent="0.25">
      <c r="C821" s="91" t="s">
        <v>80</v>
      </c>
      <c r="D821" s="92" t="s">
        <v>138</v>
      </c>
      <c r="E821" s="91" t="s">
        <v>139</v>
      </c>
      <c r="F821" s="92"/>
      <c r="G821" s="91" t="s">
        <v>139</v>
      </c>
      <c r="H821" s="408" t="s">
        <v>140</v>
      </c>
      <c r="I821" s="409"/>
      <c r="J821" s="408" t="s">
        <v>141</v>
      </c>
      <c r="K821" s="409"/>
      <c r="L821" s="410" t="s">
        <v>142</v>
      </c>
      <c r="M821" s="411"/>
      <c r="O821" s="412" t="s">
        <v>143</v>
      </c>
      <c r="P821" s="413"/>
      <c r="Q821" s="412" t="s">
        <v>144</v>
      </c>
      <c r="R821" s="413"/>
      <c r="S821" s="412" t="s">
        <v>138</v>
      </c>
      <c r="T821" s="413"/>
      <c r="U821" s="77" t="s">
        <v>630</v>
      </c>
    </row>
    <row r="822" spans="2:25" ht="12" hidden="1" thickBot="1" x14ac:dyDescent="0.25">
      <c r="C822" s="266">
        <v>0.4375</v>
      </c>
      <c r="D822" s="94" t="s">
        <v>145</v>
      </c>
      <c r="E822" s="84" t="s">
        <v>784</v>
      </c>
      <c r="F822" s="94"/>
      <c r="G822" s="84" t="s">
        <v>394</v>
      </c>
      <c r="H822" s="95">
        <v>6</v>
      </c>
      <c r="I822" s="94">
        <v>1</v>
      </c>
      <c r="J822" s="95">
        <v>6</v>
      </c>
      <c r="K822" s="94">
        <v>1</v>
      </c>
      <c r="L822" s="95"/>
      <c r="M822" s="94"/>
      <c r="O822" s="96">
        <f t="shared" ref="O822:O824" si="511">H822+J822+L822</f>
        <v>12</v>
      </c>
      <c r="P822" s="96">
        <f t="shared" ref="P822:P824" si="512">I822+K822+M822</f>
        <v>2</v>
      </c>
      <c r="Q822" s="96">
        <f t="shared" ref="Q822:Q824" si="513">IF(H822&gt;I822,1,0)+IF(J822&gt;K822,1,0)+IF(L822&gt;M822,1,0)</f>
        <v>2</v>
      </c>
      <c r="R822" s="97">
        <f t="shared" ref="R822:R824" si="514">IF(H822&lt;I822,1,0)+IF(J822&lt;K822,1,0)+IF(L822&lt;M822,1,0)</f>
        <v>0</v>
      </c>
      <c r="S822" s="97">
        <f t="shared" ref="S822:S824" si="515">IF(Q822&gt;R822,1,0)</f>
        <v>1</v>
      </c>
      <c r="T822" s="97">
        <f t="shared" ref="T822:T824" si="516">IF(Q822&lt;R822,1,0)</f>
        <v>0</v>
      </c>
      <c r="U822" s="77" t="s">
        <v>630</v>
      </c>
    </row>
    <row r="823" spans="2:25" ht="12" hidden="1" thickBot="1" x14ac:dyDescent="0.25">
      <c r="C823" s="84"/>
      <c r="D823" s="94" t="s">
        <v>146</v>
      </c>
      <c r="E823" s="84" t="s">
        <v>785</v>
      </c>
      <c r="F823" s="94"/>
      <c r="G823" s="84" t="s">
        <v>395</v>
      </c>
      <c r="H823" s="95">
        <v>6</v>
      </c>
      <c r="I823" s="94">
        <v>3</v>
      </c>
      <c r="J823" s="95">
        <v>7</v>
      </c>
      <c r="K823" s="94">
        <v>6</v>
      </c>
      <c r="L823" s="95"/>
      <c r="M823" s="94"/>
      <c r="O823" s="29">
        <f t="shared" si="511"/>
        <v>13</v>
      </c>
      <c r="P823" s="29">
        <f t="shared" si="512"/>
        <v>9</v>
      </c>
      <c r="Q823" s="29">
        <f t="shared" si="513"/>
        <v>2</v>
      </c>
      <c r="R823" s="28">
        <f t="shared" si="514"/>
        <v>0</v>
      </c>
      <c r="S823" s="28">
        <f t="shared" si="515"/>
        <v>1</v>
      </c>
      <c r="T823" s="28">
        <f t="shared" si="516"/>
        <v>0</v>
      </c>
      <c r="U823" s="77" t="s">
        <v>630</v>
      </c>
    </row>
    <row r="824" spans="2:25" ht="12" hidden="1" customHeight="1" thickBot="1" x14ac:dyDescent="0.25">
      <c r="C824" s="414"/>
      <c r="D824" s="416" t="s">
        <v>147</v>
      </c>
      <c r="E824" s="84" t="s">
        <v>785</v>
      </c>
      <c r="F824" s="98"/>
      <c r="G824" s="84" t="s">
        <v>396</v>
      </c>
      <c r="H824" s="418">
        <v>6</v>
      </c>
      <c r="I824" s="421">
        <v>0</v>
      </c>
      <c r="J824" s="418">
        <v>6</v>
      </c>
      <c r="K824" s="421">
        <v>0</v>
      </c>
      <c r="L824" s="418"/>
      <c r="M824" s="421"/>
      <c r="O824" s="424">
        <f t="shared" si="511"/>
        <v>12</v>
      </c>
      <c r="P824" s="424">
        <f t="shared" si="512"/>
        <v>0</v>
      </c>
      <c r="Q824" s="424">
        <f t="shared" si="513"/>
        <v>2</v>
      </c>
      <c r="R824" s="424">
        <f t="shared" si="514"/>
        <v>0</v>
      </c>
      <c r="S824" s="424">
        <f t="shared" si="515"/>
        <v>1</v>
      </c>
      <c r="T824" s="424">
        <f t="shared" si="516"/>
        <v>0</v>
      </c>
      <c r="U824" s="77" t="s">
        <v>630</v>
      </c>
    </row>
    <row r="825" spans="2:25" ht="12" hidden="1" thickBot="1" x14ac:dyDescent="0.25">
      <c r="C825" s="414"/>
      <c r="D825" s="416"/>
      <c r="E825" s="99" t="s">
        <v>137</v>
      </c>
      <c r="F825" s="100"/>
      <c r="G825" s="99" t="s">
        <v>137</v>
      </c>
      <c r="H825" s="419"/>
      <c r="I825" s="422"/>
      <c r="J825" s="419"/>
      <c r="K825" s="422"/>
      <c r="L825" s="419"/>
      <c r="M825" s="422"/>
      <c r="O825" s="425"/>
      <c r="P825" s="425"/>
      <c r="Q825" s="425"/>
      <c r="R825" s="425"/>
      <c r="S825" s="425"/>
      <c r="T825" s="425"/>
      <c r="U825" s="77" t="s">
        <v>630</v>
      </c>
    </row>
    <row r="826" spans="2:25" ht="12" hidden="1" thickBot="1" x14ac:dyDescent="0.25">
      <c r="C826" s="415"/>
      <c r="D826" s="417"/>
      <c r="E826" s="84" t="s">
        <v>786</v>
      </c>
      <c r="F826" s="101"/>
      <c r="G826" s="84" t="s">
        <v>394</v>
      </c>
      <c r="H826" s="420"/>
      <c r="I826" s="423"/>
      <c r="J826" s="420"/>
      <c r="K826" s="423"/>
      <c r="L826" s="420"/>
      <c r="M826" s="423"/>
      <c r="O826" s="426"/>
      <c r="P826" s="426"/>
      <c r="Q826" s="426"/>
      <c r="R826" s="426"/>
      <c r="S826" s="426"/>
      <c r="T826" s="426"/>
      <c r="U826" s="77" t="s">
        <v>630</v>
      </c>
    </row>
    <row r="827" spans="2:25" ht="12" hidden="1" thickBot="1" x14ac:dyDescent="0.25">
      <c r="B827" s="295" t="str">
        <f>E820&amp;G820</f>
        <v>EMEK SPOR KULÜBÜYÜKSEKOVA AKADEMİ SPOR KULÜBÜ</v>
      </c>
      <c r="G827" s="102"/>
      <c r="H827" s="102"/>
      <c r="O827" s="28">
        <f t="shared" ref="O827:T827" si="517">O822+O823+O824</f>
        <v>37</v>
      </c>
      <c r="P827" s="28">
        <f t="shared" si="517"/>
        <v>11</v>
      </c>
      <c r="Q827" s="29">
        <f t="shared" si="517"/>
        <v>6</v>
      </c>
      <c r="R827" s="28">
        <f t="shared" si="517"/>
        <v>0</v>
      </c>
      <c r="S827" s="28">
        <f t="shared" si="517"/>
        <v>3</v>
      </c>
      <c r="T827" s="28">
        <f t="shared" si="517"/>
        <v>0</v>
      </c>
      <c r="U827" s="77" t="s">
        <v>630</v>
      </c>
    </row>
    <row r="828" spans="2:25" hidden="1" x14ac:dyDescent="0.2">
      <c r="C828" s="427" t="s">
        <v>132</v>
      </c>
      <c r="D828" s="428"/>
      <c r="E828" s="428"/>
      <c r="F828" s="428"/>
      <c r="G828" s="428"/>
      <c r="H828" s="428"/>
      <c r="I828" s="428"/>
      <c r="J828" s="428"/>
      <c r="K828" s="428"/>
      <c r="L828" s="428"/>
      <c r="M828" s="429"/>
      <c r="U828" s="77" t="s">
        <v>630</v>
      </c>
    </row>
    <row r="829" spans="2:25" ht="12" hidden="1" thickBot="1" x14ac:dyDescent="0.25">
      <c r="C829" s="430"/>
      <c r="D829" s="431"/>
      <c r="E829" s="431"/>
      <c r="F829" s="431"/>
      <c r="G829" s="431"/>
      <c r="H829" s="431"/>
      <c r="I829" s="431"/>
      <c r="J829" s="431"/>
      <c r="K829" s="431"/>
      <c r="L829" s="431"/>
      <c r="M829" s="432"/>
      <c r="U829" s="77" t="s">
        <v>630</v>
      </c>
    </row>
    <row r="830" spans="2:25" ht="12" hidden="1" thickBot="1" x14ac:dyDescent="0.25">
      <c r="C830" s="444" t="s">
        <v>79</v>
      </c>
      <c r="D830" s="437"/>
      <c r="E830" s="445" t="s">
        <v>133</v>
      </c>
      <c r="F830" s="446"/>
      <c r="G830" s="80" t="s">
        <v>134</v>
      </c>
      <c r="H830" s="447" t="s">
        <v>135</v>
      </c>
      <c r="I830" s="448"/>
      <c r="J830" s="448"/>
      <c r="K830" s="448"/>
      <c r="L830" s="448"/>
      <c r="M830" s="449"/>
      <c r="R830" s="81"/>
      <c r="S830" s="82"/>
      <c r="T830" s="83"/>
      <c r="U830" s="83" t="s">
        <v>630</v>
      </c>
    </row>
    <row r="831" spans="2:25" ht="12" hidden="1" thickBot="1" x14ac:dyDescent="0.25">
      <c r="C831" s="433">
        <v>45090</v>
      </c>
      <c r="D831" s="434"/>
      <c r="E831" s="435"/>
      <c r="F831" s="409"/>
      <c r="G831" s="84"/>
      <c r="H831" s="435"/>
      <c r="I831" s="408"/>
      <c r="J831" s="408"/>
      <c r="K831" s="408"/>
      <c r="L831" s="408"/>
      <c r="M831" s="409"/>
      <c r="U831" s="77" t="s">
        <v>630</v>
      </c>
    </row>
    <row r="832" spans="2:25" ht="12" hidden="1" thickBot="1" x14ac:dyDescent="0.25">
      <c r="C832" s="435"/>
      <c r="D832" s="408"/>
      <c r="E832" s="408"/>
      <c r="F832" s="408"/>
      <c r="G832" s="408"/>
      <c r="H832" s="408"/>
      <c r="I832" s="408"/>
      <c r="J832" s="408"/>
      <c r="K832" s="408"/>
      <c r="L832" s="408"/>
      <c r="M832" s="409"/>
      <c r="U832" s="77" t="s">
        <v>630</v>
      </c>
    </row>
    <row r="833" spans="2:21" ht="12" hidden="1" thickBot="1" x14ac:dyDescent="0.25">
      <c r="C833" s="85" t="s">
        <v>87</v>
      </c>
      <c r="D833" s="86"/>
      <c r="E833" s="85" t="s">
        <v>136</v>
      </c>
      <c r="F833" s="86" t="s">
        <v>137</v>
      </c>
      <c r="G833" s="85" t="s">
        <v>136</v>
      </c>
      <c r="H833" s="436" t="s">
        <v>108</v>
      </c>
      <c r="I833" s="436"/>
      <c r="J833" s="436"/>
      <c r="K833" s="436"/>
      <c r="L833" s="436"/>
      <c r="M833" s="437"/>
      <c r="U833" s="77" t="s">
        <v>630</v>
      </c>
    </row>
    <row r="834" spans="2:21" ht="12" hidden="1" thickBot="1" x14ac:dyDescent="0.25">
      <c r="C834" s="87"/>
      <c r="D834" s="88">
        <v>22</v>
      </c>
      <c r="E834" s="275" t="s">
        <v>26</v>
      </c>
      <c r="F834" s="88"/>
      <c r="G834" s="275" t="s">
        <v>200</v>
      </c>
      <c r="H834" s="438">
        <f t="shared" ref="H834" si="518">S841</f>
        <v>3</v>
      </c>
      <c r="I834" s="439"/>
      <c r="J834" s="440"/>
      <c r="K834" s="441">
        <f t="shared" ref="K834" si="519">T841</f>
        <v>0</v>
      </c>
      <c r="L834" s="442"/>
      <c r="M834" s="443"/>
      <c r="U834" s="77" t="str">
        <f>IF(H834+K834=3,"BİTTİ","DEVAM")</f>
        <v>BİTTİ</v>
      </c>
    </row>
    <row r="835" spans="2:21" ht="12" hidden="1" thickBot="1" x14ac:dyDescent="0.25">
      <c r="C835" s="91" t="s">
        <v>80</v>
      </c>
      <c r="D835" s="92" t="s">
        <v>138</v>
      </c>
      <c r="E835" s="91" t="s">
        <v>139</v>
      </c>
      <c r="F835" s="92"/>
      <c r="G835" s="91" t="s">
        <v>139</v>
      </c>
      <c r="H835" s="408" t="s">
        <v>140</v>
      </c>
      <c r="I835" s="409"/>
      <c r="J835" s="408" t="s">
        <v>141</v>
      </c>
      <c r="K835" s="409"/>
      <c r="L835" s="410" t="s">
        <v>142</v>
      </c>
      <c r="M835" s="411"/>
      <c r="O835" s="412" t="s">
        <v>143</v>
      </c>
      <c r="P835" s="413"/>
      <c r="Q835" s="412" t="s">
        <v>144</v>
      </c>
      <c r="R835" s="413"/>
      <c r="S835" s="412" t="s">
        <v>138</v>
      </c>
      <c r="T835" s="413"/>
      <c r="U835" s="77" t="s">
        <v>630</v>
      </c>
    </row>
    <row r="836" spans="2:21" ht="12" hidden="1" thickBot="1" x14ac:dyDescent="0.25">
      <c r="C836" s="266">
        <v>0.4375</v>
      </c>
      <c r="D836" s="94" t="s">
        <v>145</v>
      </c>
      <c r="E836" s="84" t="s">
        <v>390</v>
      </c>
      <c r="F836" s="94"/>
      <c r="G836" s="84" t="s">
        <v>397</v>
      </c>
      <c r="H836" s="95">
        <v>6</v>
      </c>
      <c r="I836" s="94">
        <v>4</v>
      </c>
      <c r="J836" s="95">
        <v>6</v>
      </c>
      <c r="K836" s="94">
        <v>3</v>
      </c>
      <c r="L836" s="95"/>
      <c r="M836" s="94"/>
      <c r="O836" s="96">
        <f t="shared" ref="O836:O838" si="520">H836+J836+L836</f>
        <v>12</v>
      </c>
      <c r="P836" s="96">
        <f t="shared" ref="P836:P838" si="521">I836+K836+M836</f>
        <v>7</v>
      </c>
      <c r="Q836" s="96">
        <f t="shared" ref="Q836:Q838" si="522">IF(H836&gt;I836,1,0)+IF(J836&gt;K836,1,0)+IF(L836&gt;M836,1,0)</f>
        <v>2</v>
      </c>
      <c r="R836" s="97">
        <f t="shared" ref="R836:R838" si="523">IF(H836&lt;I836,1,0)+IF(J836&lt;K836,1,0)+IF(L836&lt;M836,1,0)</f>
        <v>0</v>
      </c>
      <c r="S836" s="97">
        <f t="shared" ref="S836:S838" si="524">IF(Q836&gt;R836,1,0)</f>
        <v>1</v>
      </c>
      <c r="T836" s="97">
        <f t="shared" ref="T836:T838" si="525">IF(Q836&lt;R836,1,0)</f>
        <v>0</v>
      </c>
      <c r="U836" s="77" t="s">
        <v>630</v>
      </c>
    </row>
    <row r="837" spans="2:21" ht="12" hidden="1" thickBot="1" x14ac:dyDescent="0.25">
      <c r="C837" s="84"/>
      <c r="D837" s="94" t="s">
        <v>146</v>
      </c>
      <c r="E837" s="84" t="s">
        <v>391</v>
      </c>
      <c r="F837" s="94"/>
      <c r="G837" s="84" t="s">
        <v>398</v>
      </c>
      <c r="H837" s="95">
        <v>6</v>
      </c>
      <c r="I837" s="94">
        <v>2</v>
      </c>
      <c r="J837" s="95">
        <v>6</v>
      </c>
      <c r="K837" s="94">
        <v>4</v>
      </c>
      <c r="L837" s="95"/>
      <c r="M837" s="94"/>
      <c r="O837" s="29">
        <f t="shared" si="520"/>
        <v>12</v>
      </c>
      <c r="P837" s="29">
        <f t="shared" si="521"/>
        <v>6</v>
      </c>
      <c r="Q837" s="29">
        <f t="shared" si="522"/>
        <v>2</v>
      </c>
      <c r="R837" s="28">
        <f t="shared" si="523"/>
        <v>0</v>
      </c>
      <c r="S837" s="28">
        <f t="shared" si="524"/>
        <v>1</v>
      </c>
      <c r="T837" s="28">
        <f t="shared" si="525"/>
        <v>0</v>
      </c>
      <c r="U837" s="77" t="s">
        <v>630</v>
      </c>
    </row>
    <row r="838" spans="2:21" ht="12" hidden="1" customHeight="1" thickBot="1" x14ac:dyDescent="0.25">
      <c r="C838" s="414"/>
      <c r="D838" s="416" t="s">
        <v>147</v>
      </c>
      <c r="E838" s="84" t="s">
        <v>392</v>
      </c>
      <c r="F838" s="98"/>
      <c r="G838" s="84" t="s">
        <v>397</v>
      </c>
      <c r="H838" s="418">
        <v>7</v>
      </c>
      <c r="I838" s="421">
        <v>5</v>
      </c>
      <c r="J838" s="418">
        <v>6</v>
      </c>
      <c r="K838" s="421">
        <v>2</v>
      </c>
      <c r="L838" s="418"/>
      <c r="M838" s="421"/>
      <c r="O838" s="424">
        <f t="shared" si="520"/>
        <v>13</v>
      </c>
      <c r="P838" s="424">
        <f t="shared" si="521"/>
        <v>7</v>
      </c>
      <c r="Q838" s="424">
        <f t="shared" si="522"/>
        <v>2</v>
      </c>
      <c r="R838" s="424">
        <f t="shared" si="523"/>
        <v>0</v>
      </c>
      <c r="S838" s="424">
        <f t="shared" si="524"/>
        <v>1</v>
      </c>
      <c r="T838" s="424">
        <f t="shared" si="525"/>
        <v>0</v>
      </c>
      <c r="U838" s="77" t="s">
        <v>630</v>
      </c>
    </row>
    <row r="839" spans="2:21" ht="12" hidden="1" thickBot="1" x14ac:dyDescent="0.25">
      <c r="C839" s="414"/>
      <c r="D839" s="416"/>
      <c r="E839" s="99" t="s">
        <v>137</v>
      </c>
      <c r="F839" s="100"/>
      <c r="G839" s="99" t="s">
        <v>137</v>
      </c>
      <c r="H839" s="419"/>
      <c r="I839" s="422"/>
      <c r="J839" s="419"/>
      <c r="K839" s="422"/>
      <c r="L839" s="419"/>
      <c r="M839" s="422"/>
      <c r="O839" s="425"/>
      <c r="P839" s="425"/>
      <c r="Q839" s="425"/>
      <c r="R839" s="425"/>
      <c r="S839" s="425"/>
      <c r="T839" s="425"/>
      <c r="U839" s="77" t="s">
        <v>630</v>
      </c>
    </row>
    <row r="840" spans="2:21" ht="12" hidden="1" thickBot="1" x14ac:dyDescent="0.25">
      <c r="C840" s="415"/>
      <c r="D840" s="417"/>
      <c r="E840" s="84" t="s">
        <v>393</v>
      </c>
      <c r="F840" s="101"/>
      <c r="G840" s="84" t="s">
        <v>399</v>
      </c>
      <c r="H840" s="420"/>
      <c r="I840" s="423"/>
      <c r="J840" s="420"/>
      <c r="K840" s="423"/>
      <c r="L840" s="420"/>
      <c r="M840" s="423"/>
      <c r="O840" s="426"/>
      <c r="P840" s="426"/>
      <c r="Q840" s="426"/>
      <c r="R840" s="426"/>
      <c r="S840" s="426"/>
      <c r="T840" s="426"/>
      <c r="U840" s="77" t="s">
        <v>630</v>
      </c>
    </row>
    <row r="841" spans="2:21" ht="12" hidden="1" thickBot="1" x14ac:dyDescent="0.25">
      <c r="B841" s="295" t="str">
        <f>E834&amp;G834</f>
        <v>HAKKARİ TENİS SPOR KULÜBÜATİK AKADEMİ GENÇLİK SPOR KULÜBÜ</v>
      </c>
      <c r="G841" s="102"/>
      <c r="H841" s="102"/>
      <c r="O841" s="28">
        <f t="shared" ref="O841:T841" si="526">O836+O837+O838</f>
        <v>37</v>
      </c>
      <c r="P841" s="28">
        <f t="shared" si="526"/>
        <v>20</v>
      </c>
      <c r="Q841" s="29">
        <f t="shared" si="526"/>
        <v>6</v>
      </c>
      <c r="R841" s="28">
        <f t="shared" si="526"/>
        <v>0</v>
      </c>
      <c r="S841" s="28">
        <f t="shared" si="526"/>
        <v>3</v>
      </c>
      <c r="T841" s="28">
        <f t="shared" si="526"/>
        <v>0</v>
      </c>
      <c r="U841" s="77" t="s">
        <v>630</v>
      </c>
    </row>
    <row r="842" spans="2:21" hidden="1" x14ac:dyDescent="0.2">
      <c r="C842" s="427" t="s">
        <v>132</v>
      </c>
      <c r="D842" s="428"/>
      <c r="E842" s="428"/>
      <c r="F842" s="428"/>
      <c r="G842" s="428"/>
      <c r="H842" s="428"/>
      <c r="I842" s="428"/>
      <c r="J842" s="428"/>
      <c r="K842" s="428"/>
      <c r="L842" s="428"/>
      <c r="M842" s="429"/>
      <c r="U842" s="77" t="s">
        <v>630</v>
      </c>
    </row>
    <row r="843" spans="2:21" ht="12" hidden="1" thickBot="1" x14ac:dyDescent="0.25">
      <c r="C843" s="430"/>
      <c r="D843" s="431"/>
      <c r="E843" s="431"/>
      <c r="F843" s="431"/>
      <c r="G843" s="431"/>
      <c r="H843" s="431"/>
      <c r="I843" s="431"/>
      <c r="J843" s="431"/>
      <c r="K843" s="431"/>
      <c r="L843" s="431"/>
      <c r="M843" s="432"/>
      <c r="U843" s="77" t="s">
        <v>630</v>
      </c>
    </row>
    <row r="844" spans="2:21" ht="12" hidden="1" thickBot="1" x14ac:dyDescent="0.25">
      <c r="C844" s="444" t="s">
        <v>79</v>
      </c>
      <c r="D844" s="437"/>
      <c r="E844" s="445" t="s">
        <v>133</v>
      </c>
      <c r="F844" s="446"/>
      <c r="G844" s="80" t="s">
        <v>134</v>
      </c>
      <c r="H844" s="447" t="s">
        <v>135</v>
      </c>
      <c r="I844" s="448"/>
      <c r="J844" s="448"/>
      <c r="K844" s="448"/>
      <c r="L844" s="448"/>
      <c r="M844" s="449"/>
      <c r="R844" s="81"/>
      <c r="S844" s="82"/>
      <c r="T844" s="83"/>
      <c r="U844" s="83" t="s">
        <v>630</v>
      </c>
    </row>
    <row r="845" spans="2:21" ht="12" hidden="1" thickBot="1" x14ac:dyDescent="0.25">
      <c r="C845" s="433">
        <v>45090</v>
      </c>
      <c r="D845" s="434"/>
      <c r="E845" s="435"/>
      <c r="F845" s="409"/>
      <c r="G845" s="84"/>
      <c r="H845" s="435"/>
      <c r="I845" s="408"/>
      <c r="J845" s="408"/>
      <c r="K845" s="408"/>
      <c r="L845" s="408"/>
      <c r="M845" s="409"/>
      <c r="U845" s="77" t="s">
        <v>630</v>
      </c>
    </row>
    <row r="846" spans="2:21" ht="12" hidden="1" thickBot="1" x14ac:dyDescent="0.25">
      <c r="C846" s="435"/>
      <c r="D846" s="408"/>
      <c r="E846" s="408"/>
      <c r="F846" s="408"/>
      <c r="G846" s="408"/>
      <c r="H846" s="408"/>
      <c r="I846" s="408"/>
      <c r="J846" s="408"/>
      <c r="K846" s="408"/>
      <c r="L846" s="408"/>
      <c r="M846" s="409"/>
      <c r="U846" s="77" t="s">
        <v>630</v>
      </c>
    </row>
    <row r="847" spans="2:21" ht="12" hidden="1" thickBot="1" x14ac:dyDescent="0.25">
      <c r="C847" s="85" t="s">
        <v>87</v>
      </c>
      <c r="D847" s="86"/>
      <c r="E847" s="85" t="s">
        <v>136</v>
      </c>
      <c r="F847" s="86" t="s">
        <v>137</v>
      </c>
      <c r="G847" s="85" t="s">
        <v>136</v>
      </c>
      <c r="H847" s="436" t="s">
        <v>108</v>
      </c>
      <c r="I847" s="436"/>
      <c r="J847" s="436"/>
      <c r="K847" s="436"/>
      <c r="L847" s="436"/>
      <c r="M847" s="437"/>
      <c r="U847" s="77" t="s">
        <v>630</v>
      </c>
    </row>
    <row r="848" spans="2:21" ht="12" hidden="1" thickBot="1" x14ac:dyDescent="0.25">
      <c r="C848" s="87"/>
      <c r="D848" s="88">
        <v>23</v>
      </c>
      <c r="E848" s="275" t="s">
        <v>27</v>
      </c>
      <c r="F848" s="88"/>
      <c r="G848" s="275" t="s">
        <v>181</v>
      </c>
      <c r="H848" s="438">
        <f t="shared" ref="H848" si="527">S855</f>
        <v>3</v>
      </c>
      <c r="I848" s="439"/>
      <c r="J848" s="440"/>
      <c r="K848" s="441">
        <f t="shared" ref="K848" si="528">T855</f>
        <v>0</v>
      </c>
      <c r="L848" s="442"/>
      <c r="M848" s="443"/>
      <c r="U848" s="77" t="str">
        <f>IF(H848+K848=3,"BİTTİ","DEVAM")</f>
        <v>BİTTİ</v>
      </c>
    </row>
    <row r="849" spans="2:21" ht="12" hidden="1" thickBot="1" x14ac:dyDescent="0.25">
      <c r="C849" s="91" t="s">
        <v>80</v>
      </c>
      <c r="D849" s="92" t="s">
        <v>138</v>
      </c>
      <c r="E849" s="91" t="s">
        <v>139</v>
      </c>
      <c r="F849" s="92"/>
      <c r="G849" s="91" t="s">
        <v>139</v>
      </c>
      <c r="H849" s="408" t="s">
        <v>140</v>
      </c>
      <c r="I849" s="409"/>
      <c r="J849" s="408" t="s">
        <v>141</v>
      </c>
      <c r="K849" s="409"/>
      <c r="L849" s="410" t="s">
        <v>142</v>
      </c>
      <c r="M849" s="411"/>
      <c r="O849" s="412" t="s">
        <v>143</v>
      </c>
      <c r="P849" s="413"/>
      <c r="Q849" s="412" t="s">
        <v>144</v>
      </c>
      <c r="R849" s="413"/>
      <c r="S849" s="412" t="s">
        <v>138</v>
      </c>
      <c r="T849" s="413"/>
      <c r="U849" s="77" t="s">
        <v>630</v>
      </c>
    </row>
    <row r="850" spans="2:21" ht="12" hidden="1" thickBot="1" x14ac:dyDescent="0.25">
      <c r="C850" s="266">
        <v>0.4375</v>
      </c>
      <c r="D850" s="94" t="s">
        <v>145</v>
      </c>
      <c r="E850" s="84" t="s">
        <v>675</v>
      </c>
      <c r="F850" s="94"/>
      <c r="G850" s="84" t="s">
        <v>852</v>
      </c>
      <c r="H850" s="95">
        <v>6</v>
      </c>
      <c r="I850" s="94">
        <v>0</v>
      </c>
      <c r="J850" s="95">
        <v>6</v>
      </c>
      <c r="K850" s="94">
        <v>0</v>
      </c>
      <c r="L850" s="95"/>
      <c r="M850" s="94"/>
      <c r="O850" s="96">
        <f t="shared" ref="O850:O852" si="529">H850+J850+L850</f>
        <v>12</v>
      </c>
      <c r="P850" s="96">
        <f t="shared" ref="P850:P852" si="530">I850+K850+M850</f>
        <v>0</v>
      </c>
      <c r="Q850" s="96">
        <f t="shared" ref="Q850:Q852" si="531">IF(H850&gt;I850,1,0)+IF(J850&gt;K850,1,0)+IF(L850&gt;M850,1,0)</f>
        <v>2</v>
      </c>
      <c r="R850" s="97">
        <f t="shared" ref="R850:R852" si="532">IF(H850&lt;I850,1,0)+IF(J850&lt;K850,1,0)+IF(L850&lt;M850,1,0)</f>
        <v>0</v>
      </c>
      <c r="S850" s="97">
        <f t="shared" ref="S850:S852" si="533">IF(Q850&gt;R850,1,0)</f>
        <v>1</v>
      </c>
      <c r="T850" s="97">
        <f t="shared" ref="T850:T852" si="534">IF(Q850&lt;R850,1,0)</f>
        <v>0</v>
      </c>
      <c r="U850" s="77" t="s">
        <v>630</v>
      </c>
    </row>
    <row r="851" spans="2:21" ht="12" hidden="1" thickBot="1" x14ac:dyDescent="0.25">
      <c r="C851" s="84"/>
      <c r="D851" s="94" t="s">
        <v>146</v>
      </c>
      <c r="E851" s="84" t="s">
        <v>676</v>
      </c>
      <c r="F851" s="94"/>
      <c r="G851" s="284" t="s">
        <v>853</v>
      </c>
      <c r="H851" s="95">
        <v>6</v>
      </c>
      <c r="I851" s="94">
        <v>0</v>
      </c>
      <c r="J851" s="95">
        <v>6</v>
      </c>
      <c r="K851" s="94">
        <v>0</v>
      </c>
      <c r="L851" s="95"/>
      <c r="M851" s="94"/>
      <c r="O851" s="29">
        <f t="shared" si="529"/>
        <v>12</v>
      </c>
      <c r="P851" s="29">
        <f t="shared" si="530"/>
        <v>0</v>
      </c>
      <c r="Q851" s="29">
        <f t="shared" si="531"/>
        <v>2</v>
      </c>
      <c r="R851" s="28">
        <f t="shared" si="532"/>
        <v>0</v>
      </c>
      <c r="S851" s="28">
        <f t="shared" si="533"/>
        <v>1</v>
      </c>
      <c r="T851" s="28">
        <f t="shared" si="534"/>
        <v>0</v>
      </c>
      <c r="U851" s="77" t="s">
        <v>630</v>
      </c>
    </row>
    <row r="852" spans="2:21" ht="12" hidden="1" customHeight="1" thickBot="1" x14ac:dyDescent="0.25">
      <c r="C852" s="414"/>
      <c r="D852" s="416" t="s">
        <v>147</v>
      </c>
      <c r="E852" s="84" t="s">
        <v>677</v>
      </c>
      <c r="F852" s="98"/>
      <c r="G852" s="284" t="s">
        <v>854</v>
      </c>
      <c r="H852" s="418">
        <v>6</v>
      </c>
      <c r="I852" s="421">
        <v>0</v>
      </c>
      <c r="J852" s="418">
        <v>6</v>
      </c>
      <c r="K852" s="421">
        <v>0</v>
      </c>
      <c r="L852" s="418"/>
      <c r="M852" s="421"/>
      <c r="O852" s="424">
        <f t="shared" si="529"/>
        <v>12</v>
      </c>
      <c r="P852" s="424">
        <f t="shared" si="530"/>
        <v>0</v>
      </c>
      <c r="Q852" s="424">
        <f t="shared" si="531"/>
        <v>2</v>
      </c>
      <c r="R852" s="424">
        <f t="shared" si="532"/>
        <v>0</v>
      </c>
      <c r="S852" s="424">
        <f t="shared" si="533"/>
        <v>1</v>
      </c>
      <c r="T852" s="424">
        <f t="shared" si="534"/>
        <v>0</v>
      </c>
      <c r="U852" s="77" t="s">
        <v>630</v>
      </c>
    </row>
    <row r="853" spans="2:21" ht="12" hidden="1" thickBot="1" x14ac:dyDescent="0.25">
      <c r="C853" s="414"/>
      <c r="D853" s="416"/>
      <c r="E853" s="99" t="s">
        <v>137</v>
      </c>
      <c r="F853" s="100"/>
      <c r="G853" s="283" t="s">
        <v>137</v>
      </c>
      <c r="H853" s="419"/>
      <c r="I853" s="422"/>
      <c r="J853" s="419"/>
      <c r="K853" s="422"/>
      <c r="L853" s="419"/>
      <c r="M853" s="422"/>
      <c r="O853" s="425"/>
      <c r="P853" s="425"/>
      <c r="Q853" s="425"/>
      <c r="R853" s="425"/>
      <c r="S853" s="425"/>
      <c r="T853" s="425"/>
      <c r="U853" s="77" t="s">
        <v>630</v>
      </c>
    </row>
    <row r="854" spans="2:21" ht="12" hidden="1" thickBot="1" x14ac:dyDescent="0.25">
      <c r="C854" s="415"/>
      <c r="D854" s="417"/>
      <c r="E854" s="84" t="s">
        <v>678</v>
      </c>
      <c r="F854" s="101"/>
      <c r="G854" s="84" t="s">
        <v>855</v>
      </c>
      <c r="H854" s="420"/>
      <c r="I854" s="423"/>
      <c r="J854" s="420"/>
      <c r="K854" s="423"/>
      <c r="L854" s="420"/>
      <c r="M854" s="423"/>
      <c r="O854" s="426"/>
      <c r="P854" s="426"/>
      <c r="Q854" s="426"/>
      <c r="R854" s="426"/>
      <c r="S854" s="426"/>
      <c r="T854" s="426"/>
      <c r="U854" s="77" t="s">
        <v>630</v>
      </c>
    </row>
    <row r="855" spans="2:21" ht="12" hidden="1" thickBot="1" x14ac:dyDescent="0.25">
      <c r="B855" s="295" t="str">
        <f>E848&amp;G848</f>
        <v>IĞDIR GENÇLİK VE SPOR KULÜBÜKEY KOLEJİ SPOR KULÜBÜ</v>
      </c>
      <c r="G855" s="102"/>
      <c r="H855" s="102"/>
      <c r="O855" s="28">
        <f t="shared" ref="O855:T855" si="535">O850+O851+O852</f>
        <v>36</v>
      </c>
      <c r="P855" s="28">
        <f t="shared" si="535"/>
        <v>0</v>
      </c>
      <c r="Q855" s="29">
        <f t="shared" si="535"/>
        <v>6</v>
      </c>
      <c r="R855" s="28">
        <f t="shared" si="535"/>
        <v>0</v>
      </c>
      <c r="S855" s="28">
        <f t="shared" si="535"/>
        <v>3</v>
      </c>
      <c r="T855" s="28">
        <f t="shared" si="535"/>
        <v>0</v>
      </c>
      <c r="U855" s="77" t="s">
        <v>630</v>
      </c>
    </row>
    <row r="856" spans="2:21" hidden="1" x14ac:dyDescent="0.2">
      <c r="C856" s="427" t="s">
        <v>132</v>
      </c>
      <c r="D856" s="428"/>
      <c r="E856" s="428"/>
      <c r="F856" s="428"/>
      <c r="G856" s="428"/>
      <c r="H856" s="428"/>
      <c r="I856" s="428"/>
      <c r="J856" s="428"/>
      <c r="K856" s="428"/>
      <c r="L856" s="428"/>
      <c r="M856" s="429"/>
      <c r="U856" s="77" t="s">
        <v>630</v>
      </c>
    </row>
    <row r="857" spans="2:21" ht="12" hidden="1" thickBot="1" x14ac:dyDescent="0.25">
      <c r="C857" s="430"/>
      <c r="D857" s="431"/>
      <c r="E857" s="431"/>
      <c r="F857" s="431"/>
      <c r="G857" s="431"/>
      <c r="H857" s="431"/>
      <c r="I857" s="431"/>
      <c r="J857" s="431"/>
      <c r="K857" s="431"/>
      <c r="L857" s="431"/>
      <c r="M857" s="432"/>
      <c r="U857" s="77" t="s">
        <v>630</v>
      </c>
    </row>
    <row r="858" spans="2:21" ht="12" hidden="1" thickBot="1" x14ac:dyDescent="0.25">
      <c r="C858" s="444" t="s">
        <v>79</v>
      </c>
      <c r="D858" s="437"/>
      <c r="E858" s="445" t="s">
        <v>133</v>
      </c>
      <c r="F858" s="446"/>
      <c r="G858" s="80" t="s">
        <v>134</v>
      </c>
      <c r="H858" s="447" t="s">
        <v>135</v>
      </c>
      <c r="I858" s="448"/>
      <c r="J858" s="448"/>
      <c r="K858" s="448"/>
      <c r="L858" s="448"/>
      <c r="M858" s="449"/>
      <c r="R858" s="81"/>
      <c r="S858" s="82"/>
      <c r="T858" s="83"/>
      <c r="U858" s="83" t="s">
        <v>630</v>
      </c>
    </row>
    <row r="859" spans="2:21" ht="12" hidden="1" thickBot="1" x14ac:dyDescent="0.25">
      <c r="C859" s="433">
        <v>45090</v>
      </c>
      <c r="D859" s="434"/>
      <c r="E859" s="435"/>
      <c r="F859" s="409"/>
      <c r="G859" s="84"/>
      <c r="H859" s="435"/>
      <c r="I859" s="408"/>
      <c r="J859" s="408"/>
      <c r="K859" s="408"/>
      <c r="L859" s="408"/>
      <c r="M859" s="409"/>
      <c r="U859" s="77" t="s">
        <v>630</v>
      </c>
    </row>
    <row r="860" spans="2:21" ht="12" hidden="1" thickBot="1" x14ac:dyDescent="0.25">
      <c r="C860" s="435"/>
      <c r="D860" s="408"/>
      <c r="E860" s="408"/>
      <c r="F860" s="408"/>
      <c r="G860" s="408"/>
      <c r="H860" s="408"/>
      <c r="I860" s="408"/>
      <c r="J860" s="408"/>
      <c r="K860" s="408"/>
      <c r="L860" s="408"/>
      <c r="M860" s="409"/>
      <c r="U860" s="77" t="s">
        <v>630</v>
      </c>
    </row>
    <row r="861" spans="2:21" ht="12" hidden="1" thickBot="1" x14ac:dyDescent="0.25">
      <c r="C861" s="85" t="s">
        <v>87</v>
      </c>
      <c r="D861" s="86"/>
      <c r="E861" s="85" t="s">
        <v>136</v>
      </c>
      <c r="F861" s="86" t="s">
        <v>137</v>
      </c>
      <c r="G861" s="85" t="s">
        <v>136</v>
      </c>
      <c r="H861" s="436" t="s">
        <v>108</v>
      </c>
      <c r="I861" s="436"/>
      <c r="J861" s="436"/>
      <c r="K861" s="436"/>
      <c r="L861" s="436"/>
      <c r="M861" s="437"/>
      <c r="U861" s="77" t="s">
        <v>630</v>
      </c>
    </row>
    <row r="862" spans="2:21" ht="12" hidden="1" thickBot="1" x14ac:dyDescent="0.25">
      <c r="C862" s="87"/>
      <c r="D862" s="88">
        <v>24</v>
      </c>
      <c r="E862" s="275" t="s">
        <v>217</v>
      </c>
      <c r="F862" s="88"/>
      <c r="G862" s="275" t="s">
        <v>215</v>
      </c>
      <c r="H862" s="438">
        <f t="shared" ref="H862" si="536">S869</f>
        <v>0</v>
      </c>
      <c r="I862" s="439"/>
      <c r="J862" s="440"/>
      <c r="K862" s="441">
        <f t="shared" ref="K862" si="537">T869</f>
        <v>3</v>
      </c>
      <c r="L862" s="442"/>
      <c r="M862" s="443"/>
      <c r="U862" s="77" t="str">
        <f>IF(H862+K862=3,"BİTTİ","DEVAM")</f>
        <v>BİTTİ</v>
      </c>
    </row>
    <row r="863" spans="2:21" ht="12" hidden="1" thickBot="1" x14ac:dyDescent="0.25">
      <c r="C863" s="91" t="s">
        <v>80</v>
      </c>
      <c r="D863" s="92" t="s">
        <v>138</v>
      </c>
      <c r="E863" s="91" t="s">
        <v>139</v>
      </c>
      <c r="F863" s="92"/>
      <c r="G863" s="91" t="s">
        <v>139</v>
      </c>
      <c r="H863" s="408" t="s">
        <v>140</v>
      </c>
      <c r="I863" s="409"/>
      <c r="J863" s="408" t="s">
        <v>141</v>
      </c>
      <c r="K863" s="409"/>
      <c r="L863" s="410" t="s">
        <v>142</v>
      </c>
      <c r="M863" s="411"/>
      <c r="O863" s="412" t="s">
        <v>143</v>
      </c>
      <c r="P863" s="413"/>
      <c r="Q863" s="412" t="s">
        <v>144</v>
      </c>
      <c r="R863" s="413"/>
      <c r="S863" s="412" t="s">
        <v>138</v>
      </c>
      <c r="T863" s="413"/>
      <c r="U863" s="77" t="s">
        <v>630</v>
      </c>
    </row>
    <row r="864" spans="2:21" ht="12" hidden="1" thickBot="1" x14ac:dyDescent="0.25">
      <c r="C864" s="266">
        <v>0.4375</v>
      </c>
      <c r="D864" s="94" t="s">
        <v>145</v>
      </c>
      <c r="E864" s="84" t="s">
        <v>346</v>
      </c>
      <c r="F864" s="94"/>
      <c r="G864" s="84" t="s">
        <v>441</v>
      </c>
      <c r="H864" s="95">
        <v>2</v>
      </c>
      <c r="I864" s="94">
        <v>6</v>
      </c>
      <c r="J864" s="95">
        <v>3</v>
      </c>
      <c r="K864" s="94">
        <v>6</v>
      </c>
      <c r="L864" s="95"/>
      <c r="M864" s="94"/>
      <c r="O864" s="96">
        <f t="shared" ref="O864:O866" si="538">H864+J864+L864</f>
        <v>5</v>
      </c>
      <c r="P864" s="96">
        <f t="shared" ref="P864:P866" si="539">I864+K864+M864</f>
        <v>12</v>
      </c>
      <c r="Q864" s="96">
        <f t="shared" ref="Q864:Q866" si="540">IF(H864&gt;I864,1,0)+IF(J864&gt;K864,1,0)+IF(L864&gt;M864,1,0)</f>
        <v>0</v>
      </c>
      <c r="R864" s="97">
        <f t="shared" ref="R864:R866" si="541">IF(H864&lt;I864,1,0)+IF(J864&lt;K864,1,0)+IF(L864&lt;M864,1,0)</f>
        <v>2</v>
      </c>
      <c r="S864" s="97">
        <f t="shared" ref="S864:S866" si="542">IF(Q864&gt;R864,1,0)</f>
        <v>0</v>
      </c>
      <c r="T864" s="97">
        <f t="shared" ref="T864:T866" si="543">IF(Q864&lt;R864,1,0)</f>
        <v>1</v>
      </c>
      <c r="U864" s="77" t="s">
        <v>630</v>
      </c>
    </row>
    <row r="865" spans="2:21" ht="12" hidden="1" thickBot="1" x14ac:dyDescent="0.25">
      <c r="C865" s="84"/>
      <c r="D865" s="94" t="s">
        <v>146</v>
      </c>
      <c r="E865" s="84" t="s">
        <v>347</v>
      </c>
      <c r="F865" s="94"/>
      <c r="G865" s="284" t="s">
        <v>442</v>
      </c>
      <c r="H865" s="95">
        <v>2</v>
      </c>
      <c r="I865" s="94">
        <v>6</v>
      </c>
      <c r="J865" s="95">
        <v>3</v>
      </c>
      <c r="K865" s="94">
        <v>6</v>
      </c>
      <c r="L865" s="95"/>
      <c r="M865" s="94"/>
      <c r="O865" s="29">
        <f t="shared" si="538"/>
        <v>5</v>
      </c>
      <c r="P865" s="29">
        <f t="shared" si="539"/>
        <v>12</v>
      </c>
      <c r="Q865" s="29">
        <f t="shared" si="540"/>
        <v>0</v>
      </c>
      <c r="R865" s="28">
        <f t="shared" si="541"/>
        <v>2</v>
      </c>
      <c r="S865" s="28">
        <f t="shared" si="542"/>
        <v>0</v>
      </c>
      <c r="T865" s="28">
        <f t="shared" si="543"/>
        <v>1</v>
      </c>
      <c r="U865" s="77" t="s">
        <v>630</v>
      </c>
    </row>
    <row r="866" spans="2:21" ht="12" hidden="1" customHeight="1" thickBot="1" x14ac:dyDescent="0.25">
      <c r="C866" s="414"/>
      <c r="D866" s="416" t="s">
        <v>147</v>
      </c>
      <c r="E866" s="84" t="s">
        <v>346</v>
      </c>
      <c r="F866" s="98"/>
      <c r="G866" s="284" t="s">
        <v>441</v>
      </c>
      <c r="H866" s="418">
        <v>2</v>
      </c>
      <c r="I866" s="421">
        <v>6</v>
      </c>
      <c r="J866" s="418">
        <v>3</v>
      </c>
      <c r="K866" s="421">
        <v>6</v>
      </c>
      <c r="L866" s="418"/>
      <c r="M866" s="421"/>
      <c r="O866" s="424">
        <f t="shared" si="538"/>
        <v>5</v>
      </c>
      <c r="P866" s="424">
        <f t="shared" si="539"/>
        <v>12</v>
      </c>
      <c r="Q866" s="424">
        <f t="shared" si="540"/>
        <v>0</v>
      </c>
      <c r="R866" s="424">
        <f t="shared" si="541"/>
        <v>2</v>
      </c>
      <c r="S866" s="424">
        <f t="shared" si="542"/>
        <v>0</v>
      </c>
      <c r="T866" s="424">
        <f t="shared" si="543"/>
        <v>1</v>
      </c>
      <c r="U866" s="77" t="s">
        <v>630</v>
      </c>
    </row>
    <row r="867" spans="2:21" ht="12" hidden="1" thickBot="1" x14ac:dyDescent="0.25">
      <c r="C867" s="414"/>
      <c r="D867" s="416"/>
      <c r="E867" s="99" t="s">
        <v>137</v>
      </c>
      <c r="F867" s="100"/>
      <c r="G867" s="283" t="s">
        <v>137</v>
      </c>
      <c r="H867" s="419"/>
      <c r="I867" s="422"/>
      <c r="J867" s="419"/>
      <c r="K867" s="422"/>
      <c r="L867" s="419"/>
      <c r="M867" s="422"/>
      <c r="O867" s="425"/>
      <c r="P867" s="425"/>
      <c r="Q867" s="425"/>
      <c r="R867" s="425"/>
      <c r="S867" s="425"/>
      <c r="T867" s="425"/>
      <c r="U867" s="77" t="s">
        <v>630</v>
      </c>
    </row>
    <row r="868" spans="2:21" ht="12" hidden="1" thickBot="1" x14ac:dyDescent="0.25">
      <c r="C868" s="415"/>
      <c r="D868" s="417"/>
      <c r="E868" s="84" t="s">
        <v>347</v>
      </c>
      <c r="F868" s="101"/>
      <c r="G868" s="84" t="s">
        <v>442</v>
      </c>
      <c r="H868" s="420"/>
      <c r="I868" s="423"/>
      <c r="J868" s="420"/>
      <c r="K868" s="423"/>
      <c r="L868" s="420"/>
      <c r="M868" s="423"/>
      <c r="O868" s="426"/>
      <c r="P868" s="426"/>
      <c r="Q868" s="426"/>
      <c r="R868" s="426"/>
      <c r="S868" s="426"/>
      <c r="T868" s="426"/>
      <c r="U868" s="77" t="s">
        <v>630</v>
      </c>
    </row>
    <row r="869" spans="2:21" ht="12" hidden="1" thickBot="1" x14ac:dyDescent="0.25">
      <c r="B869" s="295" t="str">
        <f>E862&amp;G862</f>
        <v>ARTUKLU TENİS SPOR KULÜBÜMİDYAT BELEDİYESİ SPOR KULÜBÜ</v>
      </c>
      <c r="G869" s="102"/>
      <c r="H869" s="102"/>
      <c r="O869" s="28">
        <f t="shared" ref="O869:T869" si="544">O864+O865+O866</f>
        <v>15</v>
      </c>
      <c r="P869" s="28">
        <f t="shared" si="544"/>
        <v>36</v>
      </c>
      <c r="Q869" s="29">
        <f t="shared" si="544"/>
        <v>0</v>
      </c>
      <c r="R869" s="28">
        <f t="shared" si="544"/>
        <v>6</v>
      </c>
      <c r="S869" s="28">
        <f t="shared" si="544"/>
        <v>0</v>
      </c>
      <c r="T869" s="28">
        <f t="shared" si="544"/>
        <v>3</v>
      </c>
      <c r="U869" s="77" t="s">
        <v>630</v>
      </c>
    </row>
    <row r="870" spans="2:21" hidden="1" x14ac:dyDescent="0.2">
      <c r="C870" s="427" t="s">
        <v>132</v>
      </c>
      <c r="D870" s="428"/>
      <c r="E870" s="428"/>
      <c r="F870" s="428"/>
      <c r="G870" s="428"/>
      <c r="H870" s="428"/>
      <c r="I870" s="428"/>
      <c r="J870" s="428"/>
      <c r="K870" s="428"/>
      <c r="L870" s="428"/>
      <c r="M870" s="429"/>
      <c r="U870" s="77" t="s">
        <v>630</v>
      </c>
    </row>
    <row r="871" spans="2:21" ht="12" hidden="1" thickBot="1" x14ac:dyDescent="0.25">
      <c r="C871" s="430"/>
      <c r="D871" s="431"/>
      <c r="E871" s="431"/>
      <c r="F871" s="431"/>
      <c r="G871" s="431"/>
      <c r="H871" s="431"/>
      <c r="I871" s="431"/>
      <c r="J871" s="431"/>
      <c r="K871" s="431"/>
      <c r="L871" s="431"/>
      <c r="M871" s="432"/>
      <c r="U871" s="77" t="s">
        <v>630</v>
      </c>
    </row>
    <row r="872" spans="2:21" ht="12" hidden="1" thickBot="1" x14ac:dyDescent="0.25">
      <c r="C872" s="444" t="s">
        <v>79</v>
      </c>
      <c r="D872" s="437"/>
      <c r="E872" s="445" t="s">
        <v>133</v>
      </c>
      <c r="F872" s="446"/>
      <c r="G872" s="80" t="s">
        <v>134</v>
      </c>
      <c r="H872" s="447" t="s">
        <v>135</v>
      </c>
      <c r="I872" s="448"/>
      <c r="J872" s="448"/>
      <c r="K872" s="448"/>
      <c r="L872" s="448"/>
      <c r="M872" s="449"/>
      <c r="R872" s="81"/>
      <c r="S872" s="82"/>
      <c r="T872" s="83"/>
      <c r="U872" s="83" t="s">
        <v>630</v>
      </c>
    </row>
    <row r="873" spans="2:21" ht="12" hidden="1" thickBot="1" x14ac:dyDescent="0.25">
      <c r="C873" s="433">
        <v>45090</v>
      </c>
      <c r="D873" s="434"/>
      <c r="E873" s="435"/>
      <c r="F873" s="409"/>
      <c r="G873" s="84"/>
      <c r="H873" s="435"/>
      <c r="I873" s="408"/>
      <c r="J873" s="408"/>
      <c r="K873" s="408"/>
      <c r="L873" s="408"/>
      <c r="M873" s="409"/>
      <c r="U873" s="77" t="s">
        <v>630</v>
      </c>
    </row>
    <row r="874" spans="2:21" ht="12" hidden="1" thickBot="1" x14ac:dyDescent="0.25">
      <c r="C874" s="435"/>
      <c r="D874" s="408"/>
      <c r="E874" s="408"/>
      <c r="F874" s="408"/>
      <c r="G874" s="408"/>
      <c r="H874" s="408"/>
      <c r="I874" s="408"/>
      <c r="J874" s="408"/>
      <c r="K874" s="408"/>
      <c r="L874" s="408"/>
      <c r="M874" s="409"/>
      <c r="U874" s="77" t="s">
        <v>630</v>
      </c>
    </row>
    <row r="875" spans="2:21" ht="12" hidden="1" thickBot="1" x14ac:dyDescent="0.25">
      <c r="C875" s="85" t="s">
        <v>87</v>
      </c>
      <c r="D875" s="86"/>
      <c r="E875" s="85" t="s">
        <v>136</v>
      </c>
      <c r="F875" s="86" t="s">
        <v>137</v>
      </c>
      <c r="G875" s="85" t="s">
        <v>136</v>
      </c>
      <c r="H875" s="436" t="s">
        <v>108</v>
      </c>
      <c r="I875" s="436"/>
      <c r="J875" s="436"/>
      <c r="K875" s="436"/>
      <c r="L875" s="436"/>
      <c r="M875" s="437"/>
      <c r="U875" s="77" t="s">
        <v>630</v>
      </c>
    </row>
    <row r="876" spans="2:21" ht="12" hidden="1" thickBot="1" x14ac:dyDescent="0.25">
      <c r="C876" s="87"/>
      <c r="D876" s="88">
        <v>25</v>
      </c>
      <c r="E876" s="275" t="s">
        <v>268</v>
      </c>
      <c r="F876" s="88"/>
      <c r="G876" s="275" t="s">
        <v>216</v>
      </c>
      <c r="H876" s="438">
        <f t="shared" ref="H876" si="545">S883</f>
        <v>3</v>
      </c>
      <c r="I876" s="439"/>
      <c r="J876" s="440"/>
      <c r="K876" s="441">
        <f t="shared" ref="K876" si="546">T883</f>
        <v>0</v>
      </c>
      <c r="L876" s="442"/>
      <c r="M876" s="443"/>
      <c r="U876" s="77" t="str">
        <f>IF(H876+K876=3,"BİTTİ","DEVAM")</f>
        <v>BİTTİ</v>
      </c>
    </row>
    <row r="877" spans="2:21" ht="12" hidden="1" thickBot="1" x14ac:dyDescent="0.25">
      <c r="C877" s="91" t="s">
        <v>80</v>
      </c>
      <c r="D877" s="92" t="s">
        <v>138</v>
      </c>
      <c r="E877" s="91" t="s">
        <v>139</v>
      </c>
      <c r="F877" s="92"/>
      <c r="G877" s="91" t="s">
        <v>139</v>
      </c>
      <c r="H877" s="408" t="s">
        <v>140</v>
      </c>
      <c r="I877" s="409"/>
      <c r="J877" s="408" t="s">
        <v>141</v>
      </c>
      <c r="K877" s="409"/>
      <c r="L877" s="410" t="s">
        <v>142</v>
      </c>
      <c r="M877" s="411"/>
      <c r="O877" s="412" t="s">
        <v>143</v>
      </c>
      <c r="P877" s="413"/>
      <c r="Q877" s="412" t="s">
        <v>144</v>
      </c>
      <c r="R877" s="413"/>
      <c r="S877" s="412" t="s">
        <v>138</v>
      </c>
      <c r="T877" s="413"/>
      <c r="U877" s="77" t="s">
        <v>630</v>
      </c>
    </row>
    <row r="878" spans="2:21" ht="12" hidden="1" thickBot="1" x14ac:dyDescent="0.25">
      <c r="C878" s="266">
        <v>0.4375</v>
      </c>
      <c r="D878" s="94" t="s">
        <v>145</v>
      </c>
      <c r="E878" s="84" t="s">
        <v>348</v>
      </c>
      <c r="F878" s="94"/>
      <c r="G878" s="84" t="s">
        <v>352</v>
      </c>
      <c r="H878" s="95">
        <v>6</v>
      </c>
      <c r="I878" s="94">
        <v>1</v>
      </c>
      <c r="J878" s="95">
        <v>6</v>
      </c>
      <c r="K878" s="94">
        <v>1</v>
      </c>
      <c r="L878" s="95"/>
      <c r="M878" s="94"/>
      <c r="O878" s="96">
        <f t="shared" ref="O878:O880" si="547">H878+J878+L878</f>
        <v>12</v>
      </c>
      <c r="P878" s="96">
        <f t="shared" ref="P878:P880" si="548">I878+K878+M878</f>
        <v>2</v>
      </c>
      <c r="Q878" s="96">
        <f t="shared" ref="Q878:Q880" si="549">IF(H878&gt;I878,1,0)+IF(J878&gt;K878,1,0)+IF(L878&gt;M878,1,0)</f>
        <v>2</v>
      </c>
      <c r="R878" s="97">
        <f t="shared" ref="R878:R880" si="550">IF(H878&lt;I878,1,0)+IF(J878&lt;K878,1,0)+IF(L878&lt;M878,1,0)</f>
        <v>0</v>
      </c>
      <c r="S878" s="97">
        <f t="shared" ref="S878:S880" si="551">IF(Q878&gt;R878,1,0)</f>
        <v>1</v>
      </c>
      <c r="T878" s="97">
        <f t="shared" ref="T878:T880" si="552">IF(Q878&lt;R878,1,0)</f>
        <v>0</v>
      </c>
      <c r="U878" s="77" t="s">
        <v>630</v>
      </c>
    </row>
    <row r="879" spans="2:21" ht="12" hidden="1" thickBot="1" x14ac:dyDescent="0.25">
      <c r="C879" s="84"/>
      <c r="D879" s="94" t="s">
        <v>146</v>
      </c>
      <c r="E879" s="84" t="s">
        <v>742</v>
      </c>
      <c r="F879" s="94"/>
      <c r="G879" s="284" t="s">
        <v>353</v>
      </c>
      <c r="H879" s="95">
        <v>6</v>
      </c>
      <c r="I879" s="94">
        <v>1</v>
      </c>
      <c r="J879" s="95">
        <v>6</v>
      </c>
      <c r="K879" s="94">
        <v>1</v>
      </c>
      <c r="L879" s="95"/>
      <c r="M879" s="94"/>
      <c r="O879" s="29">
        <f t="shared" si="547"/>
        <v>12</v>
      </c>
      <c r="P879" s="29">
        <f t="shared" si="548"/>
        <v>2</v>
      </c>
      <c r="Q879" s="29">
        <f t="shared" si="549"/>
        <v>2</v>
      </c>
      <c r="R879" s="28">
        <f t="shared" si="550"/>
        <v>0</v>
      </c>
      <c r="S879" s="28">
        <f t="shared" si="551"/>
        <v>1</v>
      </c>
      <c r="T879" s="28">
        <f t="shared" si="552"/>
        <v>0</v>
      </c>
      <c r="U879" s="77" t="s">
        <v>630</v>
      </c>
    </row>
    <row r="880" spans="2:21" ht="12" hidden="1" customHeight="1" thickBot="1" x14ac:dyDescent="0.25">
      <c r="C880" s="414"/>
      <c r="D880" s="416" t="s">
        <v>147</v>
      </c>
      <c r="E880" s="84" t="s">
        <v>348</v>
      </c>
      <c r="F880" s="98"/>
      <c r="G880" s="284" t="s">
        <v>352</v>
      </c>
      <c r="H880" s="418">
        <v>6</v>
      </c>
      <c r="I880" s="421">
        <v>1</v>
      </c>
      <c r="J880" s="418">
        <v>6</v>
      </c>
      <c r="K880" s="421">
        <v>1</v>
      </c>
      <c r="L880" s="418"/>
      <c r="M880" s="421"/>
      <c r="O880" s="424">
        <f t="shared" si="547"/>
        <v>12</v>
      </c>
      <c r="P880" s="424">
        <f t="shared" si="548"/>
        <v>2</v>
      </c>
      <c r="Q880" s="424">
        <f t="shared" si="549"/>
        <v>2</v>
      </c>
      <c r="R880" s="424">
        <f t="shared" si="550"/>
        <v>0</v>
      </c>
      <c r="S880" s="424">
        <f t="shared" si="551"/>
        <v>1</v>
      </c>
      <c r="T880" s="424">
        <f t="shared" si="552"/>
        <v>0</v>
      </c>
      <c r="U880" s="77" t="s">
        <v>630</v>
      </c>
    </row>
    <row r="881" spans="2:21" ht="12" hidden="1" thickBot="1" x14ac:dyDescent="0.25">
      <c r="C881" s="414"/>
      <c r="D881" s="416"/>
      <c r="E881" s="99" t="s">
        <v>137</v>
      </c>
      <c r="F881" s="100"/>
      <c r="G881" s="283" t="s">
        <v>137</v>
      </c>
      <c r="H881" s="419"/>
      <c r="I881" s="422"/>
      <c r="J881" s="419"/>
      <c r="K881" s="422"/>
      <c r="L881" s="419"/>
      <c r="M881" s="422"/>
      <c r="O881" s="425"/>
      <c r="P881" s="425"/>
      <c r="Q881" s="425"/>
      <c r="R881" s="425"/>
      <c r="S881" s="425"/>
      <c r="T881" s="425"/>
      <c r="U881" s="77" t="s">
        <v>630</v>
      </c>
    </row>
    <row r="882" spans="2:21" ht="12" hidden="1" thickBot="1" x14ac:dyDescent="0.25">
      <c r="C882" s="415"/>
      <c r="D882" s="417"/>
      <c r="E882" s="84" t="s">
        <v>742</v>
      </c>
      <c r="F882" s="101"/>
      <c r="G882" s="84" t="s">
        <v>353</v>
      </c>
      <c r="H882" s="420"/>
      <c r="I882" s="423"/>
      <c r="J882" s="420"/>
      <c r="K882" s="423"/>
      <c r="L882" s="420"/>
      <c r="M882" s="423"/>
      <c r="O882" s="426"/>
      <c r="P882" s="426"/>
      <c r="Q882" s="426"/>
      <c r="R882" s="426"/>
      <c r="S882" s="426"/>
      <c r="T882" s="426"/>
      <c r="U882" s="77" t="s">
        <v>630</v>
      </c>
    </row>
    <row r="883" spans="2:21" ht="12" hidden="1" thickBot="1" x14ac:dyDescent="0.25">
      <c r="B883" s="295" t="str">
        <f>E876&amp;G876</f>
        <v>MİDYAT PERFORMANS SPOR KULÜBÜ MARİNA SPOR KULÜBÜ</v>
      </c>
      <c r="G883" s="102"/>
      <c r="H883" s="102"/>
      <c r="O883" s="28">
        <f t="shared" ref="O883:T883" si="553">O878+O879+O880</f>
        <v>36</v>
      </c>
      <c r="P883" s="28">
        <f t="shared" si="553"/>
        <v>6</v>
      </c>
      <c r="Q883" s="29">
        <f t="shared" si="553"/>
        <v>6</v>
      </c>
      <c r="R883" s="28">
        <f t="shared" si="553"/>
        <v>0</v>
      </c>
      <c r="S883" s="28">
        <f t="shared" si="553"/>
        <v>3</v>
      </c>
      <c r="T883" s="28">
        <f t="shared" si="553"/>
        <v>0</v>
      </c>
      <c r="U883" s="77" t="s">
        <v>630</v>
      </c>
    </row>
    <row r="884" spans="2:21" hidden="1" x14ac:dyDescent="0.2">
      <c r="C884" s="427" t="s">
        <v>132</v>
      </c>
      <c r="D884" s="428"/>
      <c r="E884" s="428"/>
      <c r="F884" s="428"/>
      <c r="G884" s="428"/>
      <c r="H884" s="428"/>
      <c r="I884" s="428"/>
      <c r="J884" s="428"/>
      <c r="K884" s="428"/>
      <c r="L884" s="428"/>
      <c r="M884" s="429"/>
      <c r="U884" s="77" t="s">
        <v>630</v>
      </c>
    </row>
    <row r="885" spans="2:21" ht="12" hidden="1" thickBot="1" x14ac:dyDescent="0.25">
      <c r="C885" s="430"/>
      <c r="D885" s="431"/>
      <c r="E885" s="431"/>
      <c r="F885" s="431"/>
      <c r="G885" s="431"/>
      <c r="H885" s="431"/>
      <c r="I885" s="431"/>
      <c r="J885" s="431"/>
      <c r="K885" s="431"/>
      <c r="L885" s="431"/>
      <c r="M885" s="432"/>
      <c r="U885" s="77" t="s">
        <v>630</v>
      </c>
    </row>
    <row r="886" spans="2:21" ht="12" hidden="1" thickBot="1" x14ac:dyDescent="0.25">
      <c r="C886" s="444" t="s">
        <v>79</v>
      </c>
      <c r="D886" s="437"/>
      <c r="E886" s="445" t="s">
        <v>133</v>
      </c>
      <c r="F886" s="446"/>
      <c r="G886" s="80" t="s">
        <v>134</v>
      </c>
      <c r="H886" s="447" t="s">
        <v>135</v>
      </c>
      <c r="I886" s="448"/>
      <c r="J886" s="448"/>
      <c r="K886" s="448"/>
      <c r="L886" s="448"/>
      <c r="M886" s="449"/>
      <c r="R886" s="81"/>
      <c r="S886" s="82"/>
      <c r="T886" s="83"/>
      <c r="U886" s="83" t="s">
        <v>630</v>
      </c>
    </row>
    <row r="887" spans="2:21" ht="12" hidden="1" thickBot="1" x14ac:dyDescent="0.25">
      <c r="C887" s="433">
        <v>45090</v>
      </c>
      <c r="D887" s="434"/>
      <c r="E887" s="435"/>
      <c r="F887" s="409"/>
      <c r="G887" s="84"/>
      <c r="H887" s="435"/>
      <c r="I887" s="408"/>
      <c r="J887" s="408"/>
      <c r="K887" s="408"/>
      <c r="L887" s="408"/>
      <c r="M887" s="409"/>
      <c r="U887" s="77" t="s">
        <v>630</v>
      </c>
    </row>
    <row r="888" spans="2:21" ht="12" hidden="1" thickBot="1" x14ac:dyDescent="0.25">
      <c r="C888" s="435"/>
      <c r="D888" s="408"/>
      <c r="E888" s="408"/>
      <c r="F888" s="408"/>
      <c r="G888" s="408"/>
      <c r="H888" s="408"/>
      <c r="I888" s="408"/>
      <c r="J888" s="408"/>
      <c r="K888" s="408"/>
      <c r="L888" s="408"/>
      <c r="M888" s="409"/>
      <c r="U888" s="77" t="s">
        <v>630</v>
      </c>
    </row>
    <row r="889" spans="2:21" ht="12" hidden="1" thickBot="1" x14ac:dyDescent="0.25">
      <c r="C889" s="85" t="s">
        <v>87</v>
      </c>
      <c r="D889" s="86"/>
      <c r="E889" s="85" t="s">
        <v>136</v>
      </c>
      <c r="F889" s="86" t="s">
        <v>137</v>
      </c>
      <c r="G889" s="85" t="s">
        <v>136</v>
      </c>
      <c r="H889" s="436" t="s">
        <v>108</v>
      </c>
      <c r="I889" s="436"/>
      <c r="J889" s="436"/>
      <c r="K889" s="436"/>
      <c r="L889" s="436"/>
      <c r="M889" s="437"/>
      <c r="U889" s="77" t="s">
        <v>630</v>
      </c>
    </row>
    <row r="890" spans="2:21" ht="12" hidden="1" thickBot="1" x14ac:dyDescent="0.25">
      <c r="C890" s="87"/>
      <c r="D890" s="88">
        <v>26</v>
      </c>
      <c r="E890" s="275" t="s">
        <v>213</v>
      </c>
      <c r="F890" s="88"/>
      <c r="G890" s="275" t="s">
        <v>214</v>
      </c>
      <c r="H890" s="438">
        <f t="shared" ref="H890" si="554">S897</f>
        <v>0</v>
      </c>
      <c r="I890" s="439"/>
      <c r="J890" s="440"/>
      <c r="K890" s="441">
        <f t="shared" ref="K890" si="555">T897</f>
        <v>3</v>
      </c>
      <c r="L890" s="442"/>
      <c r="M890" s="443"/>
      <c r="U890" s="77" t="str">
        <f>IF(H890+K890=3,"BİTTİ","DEVAM")</f>
        <v>BİTTİ</v>
      </c>
    </row>
    <row r="891" spans="2:21" ht="12" hidden="1" thickBot="1" x14ac:dyDescent="0.25">
      <c r="C891" s="91" t="s">
        <v>80</v>
      </c>
      <c r="D891" s="92" t="s">
        <v>138</v>
      </c>
      <c r="E891" s="91" t="s">
        <v>139</v>
      </c>
      <c r="F891" s="92"/>
      <c r="G891" s="91" t="s">
        <v>139</v>
      </c>
      <c r="H891" s="408" t="s">
        <v>140</v>
      </c>
      <c r="I891" s="409"/>
      <c r="J891" s="408" t="s">
        <v>141</v>
      </c>
      <c r="K891" s="409"/>
      <c r="L891" s="410" t="s">
        <v>142</v>
      </c>
      <c r="M891" s="411"/>
      <c r="O891" s="412" t="s">
        <v>143</v>
      </c>
      <c r="P891" s="413"/>
      <c r="Q891" s="412" t="s">
        <v>144</v>
      </c>
      <c r="R891" s="413"/>
      <c r="S891" s="412" t="s">
        <v>138</v>
      </c>
      <c r="T891" s="413"/>
      <c r="U891" s="77" t="s">
        <v>630</v>
      </c>
    </row>
    <row r="892" spans="2:21" ht="12" hidden="1" thickBot="1" x14ac:dyDescent="0.25">
      <c r="C892" s="266">
        <v>0.4375</v>
      </c>
      <c r="D892" s="94" t="s">
        <v>145</v>
      </c>
      <c r="E892" s="84" t="s">
        <v>438</v>
      </c>
      <c r="F892" s="94"/>
      <c r="G892" s="84" t="s">
        <v>350</v>
      </c>
      <c r="H892" s="95">
        <v>0</v>
      </c>
      <c r="I892" s="94">
        <v>6</v>
      </c>
      <c r="J892" s="95">
        <v>0</v>
      </c>
      <c r="K892" s="94">
        <v>6</v>
      </c>
      <c r="L892" s="95"/>
      <c r="M892" s="94"/>
      <c r="O892" s="96">
        <f t="shared" ref="O892:O894" si="556">H892+J892+L892</f>
        <v>0</v>
      </c>
      <c r="P892" s="96">
        <f t="shared" ref="P892:P894" si="557">I892+K892+M892</f>
        <v>12</v>
      </c>
      <c r="Q892" s="96">
        <f t="shared" ref="Q892:Q894" si="558">IF(H892&gt;I892,1,0)+IF(J892&gt;K892,1,0)+IF(L892&gt;M892,1,0)</f>
        <v>0</v>
      </c>
      <c r="R892" s="97">
        <f t="shared" ref="R892:R894" si="559">IF(H892&lt;I892,1,0)+IF(J892&lt;K892,1,0)+IF(L892&lt;M892,1,0)</f>
        <v>2</v>
      </c>
      <c r="S892" s="97">
        <f t="shared" ref="S892:S894" si="560">IF(Q892&gt;R892,1,0)</f>
        <v>0</v>
      </c>
      <c r="T892" s="97">
        <f t="shared" ref="T892:T894" si="561">IF(Q892&lt;R892,1,0)</f>
        <v>1</v>
      </c>
      <c r="U892" s="77" t="s">
        <v>630</v>
      </c>
    </row>
    <row r="893" spans="2:21" ht="12" hidden="1" thickBot="1" x14ac:dyDescent="0.25">
      <c r="C893" s="84"/>
      <c r="D893" s="94" t="s">
        <v>146</v>
      </c>
      <c r="E893" s="84" t="s">
        <v>741</v>
      </c>
      <c r="F893" s="94"/>
      <c r="G893" s="284" t="s">
        <v>351</v>
      </c>
      <c r="H893" s="95">
        <v>0</v>
      </c>
      <c r="I893" s="94">
        <v>6</v>
      </c>
      <c r="J893" s="95">
        <v>0</v>
      </c>
      <c r="K893" s="94">
        <v>6</v>
      </c>
      <c r="L893" s="95"/>
      <c r="M893" s="94"/>
      <c r="O893" s="29">
        <f t="shared" si="556"/>
        <v>0</v>
      </c>
      <c r="P893" s="29">
        <f t="shared" si="557"/>
        <v>12</v>
      </c>
      <c r="Q893" s="29">
        <f t="shared" si="558"/>
        <v>0</v>
      </c>
      <c r="R893" s="28">
        <f t="shared" si="559"/>
        <v>2</v>
      </c>
      <c r="S893" s="28">
        <f t="shared" si="560"/>
        <v>0</v>
      </c>
      <c r="T893" s="28">
        <f t="shared" si="561"/>
        <v>1</v>
      </c>
      <c r="U893" s="77" t="s">
        <v>630</v>
      </c>
    </row>
    <row r="894" spans="2:21" ht="12" hidden="1" customHeight="1" thickBot="1" x14ac:dyDescent="0.25">
      <c r="C894" s="414"/>
      <c r="D894" s="416" t="s">
        <v>147</v>
      </c>
      <c r="E894" s="84" t="s">
        <v>438</v>
      </c>
      <c r="F894" s="98"/>
      <c r="G894" s="284" t="s">
        <v>350</v>
      </c>
      <c r="H894" s="418">
        <v>0</v>
      </c>
      <c r="I894" s="421">
        <v>6</v>
      </c>
      <c r="J894" s="418">
        <v>0</v>
      </c>
      <c r="K894" s="421">
        <v>6</v>
      </c>
      <c r="L894" s="418"/>
      <c r="M894" s="421"/>
      <c r="O894" s="424">
        <f t="shared" si="556"/>
        <v>0</v>
      </c>
      <c r="P894" s="424">
        <f t="shared" si="557"/>
        <v>12</v>
      </c>
      <c r="Q894" s="424">
        <f t="shared" si="558"/>
        <v>0</v>
      </c>
      <c r="R894" s="424">
        <f t="shared" si="559"/>
        <v>2</v>
      </c>
      <c r="S894" s="424">
        <f t="shared" si="560"/>
        <v>0</v>
      </c>
      <c r="T894" s="424">
        <f t="shared" si="561"/>
        <v>1</v>
      </c>
      <c r="U894" s="77" t="s">
        <v>630</v>
      </c>
    </row>
    <row r="895" spans="2:21" ht="12" hidden="1" thickBot="1" x14ac:dyDescent="0.25">
      <c r="C895" s="414"/>
      <c r="D895" s="416"/>
      <c r="E895" s="99" t="s">
        <v>137</v>
      </c>
      <c r="F895" s="100"/>
      <c r="G895" s="283" t="s">
        <v>137</v>
      </c>
      <c r="H895" s="419"/>
      <c r="I895" s="422"/>
      <c r="J895" s="419"/>
      <c r="K895" s="422"/>
      <c r="L895" s="419"/>
      <c r="M895" s="422"/>
      <c r="O895" s="425"/>
      <c r="P895" s="425"/>
      <c r="Q895" s="425"/>
      <c r="R895" s="425"/>
      <c r="S895" s="425"/>
      <c r="T895" s="425"/>
      <c r="U895" s="77" t="s">
        <v>630</v>
      </c>
    </row>
    <row r="896" spans="2:21" ht="12" hidden="1" thickBot="1" x14ac:dyDescent="0.25">
      <c r="C896" s="415"/>
      <c r="D896" s="417"/>
      <c r="E896" s="84" t="s">
        <v>741</v>
      </c>
      <c r="F896" s="101"/>
      <c r="G896" s="84" t="s">
        <v>351</v>
      </c>
      <c r="H896" s="420"/>
      <c r="I896" s="423"/>
      <c r="J896" s="420"/>
      <c r="K896" s="423"/>
      <c r="L896" s="420"/>
      <c r="M896" s="423"/>
      <c r="O896" s="426"/>
      <c r="P896" s="426"/>
      <c r="Q896" s="426"/>
      <c r="R896" s="426"/>
      <c r="S896" s="426"/>
      <c r="T896" s="426"/>
      <c r="U896" s="77" t="s">
        <v>630</v>
      </c>
    </row>
    <row r="897" spans="2:21" ht="12" hidden="1" thickBot="1" x14ac:dyDescent="0.25">
      <c r="B897" s="295" t="str">
        <f>E890&amp;G890</f>
        <v>FORZA EFOR TENİS SPOR KULÜBÜMARİDİN SPOR KULÜBÜ</v>
      </c>
      <c r="G897" s="102"/>
      <c r="H897" s="102"/>
      <c r="O897" s="28">
        <f t="shared" ref="O897:T897" si="562">O892+O893+O894</f>
        <v>0</v>
      </c>
      <c r="P897" s="28">
        <f t="shared" si="562"/>
        <v>36</v>
      </c>
      <c r="Q897" s="29">
        <f t="shared" si="562"/>
        <v>0</v>
      </c>
      <c r="R897" s="28">
        <f t="shared" si="562"/>
        <v>6</v>
      </c>
      <c r="S897" s="28">
        <f t="shared" si="562"/>
        <v>0</v>
      </c>
      <c r="T897" s="28">
        <f t="shared" si="562"/>
        <v>3</v>
      </c>
      <c r="U897" s="77" t="s">
        <v>630</v>
      </c>
    </row>
    <row r="898" spans="2:21" hidden="1" x14ac:dyDescent="0.2">
      <c r="C898" s="427" t="s">
        <v>132</v>
      </c>
      <c r="D898" s="428"/>
      <c r="E898" s="428"/>
      <c r="F898" s="428"/>
      <c r="G898" s="428"/>
      <c r="H898" s="428"/>
      <c r="I898" s="428"/>
      <c r="J898" s="428"/>
      <c r="K898" s="428"/>
      <c r="L898" s="428"/>
      <c r="M898" s="429"/>
      <c r="U898" s="77" t="s">
        <v>630</v>
      </c>
    </row>
    <row r="899" spans="2:21" ht="12" hidden="1" thickBot="1" x14ac:dyDescent="0.25">
      <c r="C899" s="430"/>
      <c r="D899" s="431"/>
      <c r="E899" s="431"/>
      <c r="F899" s="431"/>
      <c r="G899" s="431"/>
      <c r="H899" s="431"/>
      <c r="I899" s="431"/>
      <c r="J899" s="431"/>
      <c r="K899" s="431"/>
      <c r="L899" s="431"/>
      <c r="M899" s="432"/>
      <c r="U899" s="77" t="s">
        <v>630</v>
      </c>
    </row>
    <row r="900" spans="2:21" ht="12" hidden="1" thickBot="1" x14ac:dyDescent="0.25">
      <c r="C900" s="444" t="s">
        <v>79</v>
      </c>
      <c r="D900" s="437"/>
      <c r="E900" s="445" t="s">
        <v>133</v>
      </c>
      <c r="F900" s="446"/>
      <c r="G900" s="80" t="s">
        <v>134</v>
      </c>
      <c r="H900" s="447" t="s">
        <v>135</v>
      </c>
      <c r="I900" s="448"/>
      <c r="J900" s="448"/>
      <c r="K900" s="448"/>
      <c r="L900" s="448"/>
      <c r="M900" s="449"/>
      <c r="R900" s="81"/>
      <c r="S900" s="82"/>
      <c r="T900" s="83"/>
      <c r="U900" s="83" t="s">
        <v>630</v>
      </c>
    </row>
    <row r="901" spans="2:21" ht="12" hidden="1" thickBot="1" x14ac:dyDescent="0.25">
      <c r="C901" s="433">
        <v>45090</v>
      </c>
      <c r="D901" s="434"/>
      <c r="E901" s="435"/>
      <c r="F901" s="409"/>
      <c r="G901" s="84"/>
      <c r="H901" s="435"/>
      <c r="I901" s="408"/>
      <c r="J901" s="408"/>
      <c r="K901" s="408"/>
      <c r="L901" s="408"/>
      <c r="M901" s="409"/>
      <c r="U901" s="77" t="s">
        <v>630</v>
      </c>
    </row>
    <row r="902" spans="2:21" ht="12" hidden="1" thickBot="1" x14ac:dyDescent="0.25">
      <c r="C902" s="435"/>
      <c r="D902" s="408"/>
      <c r="E902" s="408"/>
      <c r="F902" s="408"/>
      <c r="G902" s="408"/>
      <c r="H902" s="408"/>
      <c r="I902" s="408"/>
      <c r="J902" s="408"/>
      <c r="K902" s="408"/>
      <c r="L902" s="408"/>
      <c r="M902" s="409"/>
      <c r="U902" s="77" t="s">
        <v>630</v>
      </c>
    </row>
    <row r="903" spans="2:21" ht="12" hidden="1" thickBot="1" x14ac:dyDescent="0.25">
      <c r="C903" s="85" t="s">
        <v>87</v>
      </c>
      <c r="D903" s="86"/>
      <c r="E903" s="85" t="s">
        <v>136</v>
      </c>
      <c r="F903" s="86" t="s">
        <v>137</v>
      </c>
      <c r="G903" s="85" t="s">
        <v>136</v>
      </c>
      <c r="H903" s="436" t="s">
        <v>108</v>
      </c>
      <c r="I903" s="436"/>
      <c r="J903" s="436"/>
      <c r="K903" s="436"/>
      <c r="L903" s="436"/>
      <c r="M903" s="437"/>
      <c r="U903" s="77" t="s">
        <v>630</v>
      </c>
    </row>
    <row r="904" spans="2:21" ht="12" hidden="1" thickBot="1" x14ac:dyDescent="0.25">
      <c r="C904" s="87"/>
      <c r="D904" s="88">
        <v>27</v>
      </c>
      <c r="E904" s="275" t="s">
        <v>182</v>
      </c>
      <c r="F904" s="88"/>
      <c r="G904" s="275" t="s">
        <v>183</v>
      </c>
      <c r="H904" s="438">
        <f t="shared" ref="H904" si="563">S911</f>
        <v>0</v>
      </c>
      <c r="I904" s="439"/>
      <c r="J904" s="440"/>
      <c r="K904" s="441">
        <f t="shared" ref="K904" si="564">T911</f>
        <v>3</v>
      </c>
      <c r="L904" s="442"/>
      <c r="M904" s="443"/>
      <c r="U904" s="77" t="str">
        <f>IF(H904+K904=3,"BİTTİ","DEVAM")</f>
        <v>BİTTİ</v>
      </c>
    </row>
    <row r="905" spans="2:21" ht="12" hidden="1" thickBot="1" x14ac:dyDescent="0.25">
      <c r="C905" s="91" t="s">
        <v>80</v>
      </c>
      <c r="D905" s="92" t="s">
        <v>138</v>
      </c>
      <c r="E905" s="91" t="s">
        <v>139</v>
      </c>
      <c r="F905" s="92"/>
      <c r="G905" s="91" t="s">
        <v>139</v>
      </c>
      <c r="H905" s="408" t="s">
        <v>140</v>
      </c>
      <c r="I905" s="409"/>
      <c r="J905" s="408" t="s">
        <v>141</v>
      </c>
      <c r="K905" s="409"/>
      <c r="L905" s="410" t="s">
        <v>142</v>
      </c>
      <c r="M905" s="411"/>
      <c r="O905" s="412" t="s">
        <v>143</v>
      </c>
      <c r="P905" s="413"/>
      <c r="Q905" s="412" t="s">
        <v>144</v>
      </c>
      <c r="R905" s="413"/>
      <c r="S905" s="412" t="s">
        <v>138</v>
      </c>
      <c r="T905" s="413"/>
      <c r="U905" s="77" t="s">
        <v>630</v>
      </c>
    </row>
    <row r="906" spans="2:21" ht="12" hidden="1" thickBot="1" x14ac:dyDescent="0.25">
      <c r="C906" s="266">
        <v>0.4375</v>
      </c>
      <c r="D906" s="94" t="s">
        <v>145</v>
      </c>
      <c r="E906" s="84" t="s">
        <v>709</v>
      </c>
      <c r="F906" s="94"/>
      <c r="G906" s="84" t="s">
        <v>370</v>
      </c>
      <c r="H906" s="95">
        <v>0</v>
      </c>
      <c r="I906" s="94">
        <v>6</v>
      </c>
      <c r="J906" s="95">
        <v>0</v>
      </c>
      <c r="K906" s="94">
        <v>6</v>
      </c>
      <c r="L906" s="95"/>
      <c r="M906" s="94"/>
      <c r="O906" s="96">
        <f t="shared" ref="O906:O908" si="565">H906+J906+L906</f>
        <v>0</v>
      </c>
      <c r="P906" s="96">
        <f t="shared" ref="P906:P908" si="566">I906+K906+M906</f>
        <v>12</v>
      </c>
      <c r="Q906" s="96">
        <f t="shared" ref="Q906:Q908" si="567">IF(H906&gt;I906,1,0)+IF(J906&gt;K906,1,0)+IF(L906&gt;M906,1,0)</f>
        <v>0</v>
      </c>
      <c r="R906" s="97">
        <f t="shared" ref="R906:R908" si="568">IF(H906&lt;I906,1,0)+IF(J906&lt;K906,1,0)+IF(L906&lt;M906,1,0)</f>
        <v>2</v>
      </c>
      <c r="S906" s="97">
        <f t="shared" ref="S906:S908" si="569">IF(Q906&gt;R906,1,0)</f>
        <v>0</v>
      </c>
      <c r="T906" s="97">
        <f t="shared" ref="T906:T908" si="570">IF(Q906&lt;R906,1,0)</f>
        <v>1</v>
      </c>
      <c r="U906" s="77" t="s">
        <v>630</v>
      </c>
    </row>
    <row r="907" spans="2:21" ht="12" hidden="1" thickBot="1" x14ac:dyDescent="0.25">
      <c r="C907" s="84"/>
      <c r="D907" s="94" t="s">
        <v>146</v>
      </c>
      <c r="E907" s="84" t="s">
        <v>710</v>
      </c>
      <c r="F907" s="94"/>
      <c r="G907" s="284" t="s">
        <v>371</v>
      </c>
      <c r="H907" s="95">
        <v>1</v>
      </c>
      <c r="I907" s="94">
        <v>6</v>
      </c>
      <c r="J907" s="95">
        <v>0</v>
      </c>
      <c r="K907" s="94">
        <v>6</v>
      </c>
      <c r="L907" s="95"/>
      <c r="M907" s="94"/>
      <c r="O907" s="29">
        <f t="shared" si="565"/>
        <v>1</v>
      </c>
      <c r="P907" s="29">
        <f t="shared" si="566"/>
        <v>12</v>
      </c>
      <c r="Q907" s="29">
        <f t="shared" si="567"/>
        <v>0</v>
      </c>
      <c r="R907" s="28">
        <f t="shared" si="568"/>
        <v>2</v>
      </c>
      <c r="S907" s="28">
        <f t="shared" si="569"/>
        <v>0</v>
      </c>
      <c r="T907" s="28">
        <f t="shared" si="570"/>
        <v>1</v>
      </c>
      <c r="U907" s="77" t="s">
        <v>630</v>
      </c>
    </row>
    <row r="908" spans="2:21" ht="12" hidden="1" customHeight="1" thickBot="1" x14ac:dyDescent="0.25">
      <c r="C908" s="414"/>
      <c r="D908" s="416" t="s">
        <v>147</v>
      </c>
      <c r="E908" s="84" t="s">
        <v>709</v>
      </c>
      <c r="F908" s="98"/>
      <c r="G908" s="284" t="s">
        <v>369</v>
      </c>
      <c r="H908" s="418">
        <v>4</v>
      </c>
      <c r="I908" s="421">
        <v>6</v>
      </c>
      <c r="J908" s="418">
        <v>0</v>
      </c>
      <c r="K908" s="421">
        <v>6</v>
      </c>
      <c r="L908" s="418"/>
      <c r="M908" s="421"/>
      <c r="O908" s="424">
        <f t="shared" si="565"/>
        <v>4</v>
      </c>
      <c r="P908" s="424">
        <f t="shared" si="566"/>
        <v>12</v>
      </c>
      <c r="Q908" s="424">
        <f t="shared" si="567"/>
        <v>0</v>
      </c>
      <c r="R908" s="424">
        <f t="shared" si="568"/>
        <v>2</v>
      </c>
      <c r="S908" s="424">
        <f t="shared" si="569"/>
        <v>0</v>
      </c>
      <c r="T908" s="424">
        <f t="shared" si="570"/>
        <v>1</v>
      </c>
      <c r="U908" s="77" t="s">
        <v>630</v>
      </c>
    </row>
    <row r="909" spans="2:21" ht="12" hidden="1" thickBot="1" x14ac:dyDescent="0.25">
      <c r="C909" s="414"/>
      <c r="D909" s="416"/>
      <c r="E909" s="99" t="s">
        <v>137</v>
      </c>
      <c r="F909" s="100"/>
      <c r="G909" s="283" t="s">
        <v>137</v>
      </c>
      <c r="H909" s="419"/>
      <c r="I909" s="422"/>
      <c r="J909" s="419"/>
      <c r="K909" s="422"/>
      <c r="L909" s="419"/>
      <c r="M909" s="422"/>
      <c r="O909" s="425"/>
      <c r="P909" s="425"/>
      <c r="Q909" s="425"/>
      <c r="R909" s="425"/>
      <c r="S909" s="425"/>
      <c r="T909" s="425"/>
      <c r="U909" s="77" t="s">
        <v>630</v>
      </c>
    </row>
    <row r="910" spans="2:21" ht="12" hidden="1" thickBot="1" x14ac:dyDescent="0.25">
      <c r="C910" s="415"/>
      <c r="D910" s="417"/>
      <c r="E910" s="84" t="s">
        <v>710</v>
      </c>
      <c r="F910" s="101"/>
      <c r="G910" s="84" t="s">
        <v>368</v>
      </c>
      <c r="H910" s="420"/>
      <c r="I910" s="423"/>
      <c r="J910" s="420"/>
      <c r="K910" s="423"/>
      <c r="L910" s="420"/>
      <c r="M910" s="423"/>
      <c r="O910" s="426"/>
      <c r="P910" s="426"/>
      <c r="Q910" s="426"/>
      <c r="R910" s="426"/>
      <c r="S910" s="426"/>
      <c r="T910" s="426"/>
      <c r="U910" s="77" t="s">
        <v>630</v>
      </c>
    </row>
    <row r="911" spans="2:21" ht="12" hidden="1" thickBot="1" x14ac:dyDescent="0.25">
      <c r="B911" s="295" t="str">
        <f>E904&amp;G904</f>
        <v>1966 MALATYA GENÇLİK VE SPOR KULÜBÜMALATYA GENÇLİK HİZMETLERİ SPOR KULÜBÜ</v>
      </c>
      <c r="G911" s="102"/>
      <c r="H911" s="102"/>
      <c r="O911" s="28">
        <f t="shared" ref="O911:T911" si="571">O906+O907+O908</f>
        <v>5</v>
      </c>
      <c r="P911" s="28">
        <f t="shared" si="571"/>
        <v>36</v>
      </c>
      <c r="Q911" s="29">
        <f t="shared" si="571"/>
        <v>0</v>
      </c>
      <c r="R911" s="28">
        <f t="shared" si="571"/>
        <v>6</v>
      </c>
      <c r="S911" s="28">
        <f t="shared" si="571"/>
        <v>0</v>
      </c>
      <c r="T911" s="28">
        <f t="shared" si="571"/>
        <v>3</v>
      </c>
      <c r="U911" s="77" t="s">
        <v>630</v>
      </c>
    </row>
    <row r="912" spans="2:21" hidden="1" x14ac:dyDescent="0.2">
      <c r="C912" s="427" t="s">
        <v>132</v>
      </c>
      <c r="D912" s="428"/>
      <c r="E912" s="428"/>
      <c r="F912" s="428"/>
      <c r="G912" s="428"/>
      <c r="H912" s="428"/>
      <c r="I912" s="428"/>
      <c r="J912" s="428"/>
      <c r="K912" s="428"/>
      <c r="L912" s="428"/>
      <c r="M912" s="429"/>
      <c r="U912" s="77" t="s">
        <v>630</v>
      </c>
    </row>
    <row r="913" spans="2:21" ht="12" hidden="1" thickBot="1" x14ac:dyDescent="0.25">
      <c r="C913" s="430"/>
      <c r="D913" s="431"/>
      <c r="E913" s="431"/>
      <c r="F913" s="431"/>
      <c r="G913" s="431"/>
      <c r="H913" s="431"/>
      <c r="I913" s="431"/>
      <c r="J913" s="431"/>
      <c r="K913" s="431"/>
      <c r="L913" s="431"/>
      <c r="M913" s="432"/>
      <c r="U913" s="77" t="s">
        <v>630</v>
      </c>
    </row>
    <row r="914" spans="2:21" ht="12" hidden="1" thickBot="1" x14ac:dyDescent="0.25">
      <c r="C914" s="444" t="s">
        <v>79</v>
      </c>
      <c r="D914" s="437"/>
      <c r="E914" s="445" t="s">
        <v>133</v>
      </c>
      <c r="F914" s="446"/>
      <c r="G914" s="80" t="s">
        <v>134</v>
      </c>
      <c r="H914" s="447" t="s">
        <v>135</v>
      </c>
      <c r="I914" s="448"/>
      <c r="J914" s="448"/>
      <c r="K914" s="448"/>
      <c r="L914" s="448"/>
      <c r="M914" s="449"/>
      <c r="R914" s="81"/>
      <c r="S914" s="82"/>
      <c r="T914" s="83"/>
      <c r="U914" s="83" t="s">
        <v>630</v>
      </c>
    </row>
    <row r="915" spans="2:21" ht="12" hidden="1" thickBot="1" x14ac:dyDescent="0.25">
      <c r="C915" s="433">
        <v>45090</v>
      </c>
      <c r="D915" s="434"/>
      <c r="E915" s="435"/>
      <c r="F915" s="409"/>
      <c r="G915" s="84"/>
      <c r="H915" s="435"/>
      <c r="I915" s="408"/>
      <c r="J915" s="408"/>
      <c r="K915" s="408"/>
      <c r="L915" s="408"/>
      <c r="M915" s="409"/>
      <c r="U915" s="77" t="s">
        <v>630</v>
      </c>
    </row>
    <row r="916" spans="2:21" ht="12" hidden="1" thickBot="1" x14ac:dyDescent="0.25">
      <c r="C916" s="435"/>
      <c r="D916" s="408"/>
      <c r="E916" s="408"/>
      <c r="F916" s="408"/>
      <c r="G916" s="408"/>
      <c r="H916" s="408"/>
      <c r="I916" s="408"/>
      <c r="J916" s="408"/>
      <c r="K916" s="408"/>
      <c r="L916" s="408"/>
      <c r="M916" s="409"/>
      <c r="U916" s="77" t="s">
        <v>630</v>
      </c>
    </row>
    <row r="917" spans="2:21" ht="12" hidden="1" thickBot="1" x14ac:dyDescent="0.25">
      <c r="C917" s="85" t="s">
        <v>87</v>
      </c>
      <c r="D917" s="86"/>
      <c r="E917" s="85" t="s">
        <v>136</v>
      </c>
      <c r="F917" s="86" t="s">
        <v>137</v>
      </c>
      <c r="G917" s="85" t="s">
        <v>136</v>
      </c>
      <c r="H917" s="436" t="s">
        <v>108</v>
      </c>
      <c r="I917" s="436"/>
      <c r="J917" s="436"/>
      <c r="K917" s="436"/>
      <c r="L917" s="436"/>
      <c r="M917" s="437"/>
      <c r="U917" s="77" t="s">
        <v>630</v>
      </c>
    </row>
    <row r="918" spans="2:21" ht="12" hidden="1" thickBot="1" x14ac:dyDescent="0.25">
      <c r="C918" s="87"/>
      <c r="D918" s="88">
        <v>28</v>
      </c>
      <c r="E918" s="275" t="s">
        <v>34</v>
      </c>
      <c r="F918" s="88"/>
      <c r="G918" s="275" t="s">
        <v>35</v>
      </c>
      <c r="H918" s="438">
        <f t="shared" ref="H918" si="572">S925</f>
        <v>0</v>
      </c>
      <c r="I918" s="439"/>
      <c r="J918" s="440"/>
      <c r="K918" s="441">
        <f t="shared" ref="K918" si="573">T925</f>
        <v>3</v>
      </c>
      <c r="L918" s="442"/>
      <c r="M918" s="443"/>
      <c r="U918" s="77" t="str">
        <f>IF(H918+K918=3,"BİTTİ","DEVAM")</f>
        <v>BİTTİ</v>
      </c>
    </row>
    <row r="919" spans="2:21" ht="12" hidden="1" thickBot="1" x14ac:dyDescent="0.25">
      <c r="C919" s="91" t="s">
        <v>80</v>
      </c>
      <c r="D919" s="92" t="s">
        <v>138</v>
      </c>
      <c r="E919" s="91" t="s">
        <v>139</v>
      </c>
      <c r="F919" s="92"/>
      <c r="G919" s="91" t="s">
        <v>139</v>
      </c>
      <c r="H919" s="408" t="s">
        <v>140</v>
      </c>
      <c r="I919" s="409"/>
      <c r="J919" s="408" t="s">
        <v>141</v>
      </c>
      <c r="K919" s="409"/>
      <c r="L919" s="410" t="s">
        <v>142</v>
      </c>
      <c r="M919" s="411"/>
      <c r="O919" s="412" t="s">
        <v>143</v>
      </c>
      <c r="P919" s="413"/>
      <c r="Q919" s="412" t="s">
        <v>144</v>
      </c>
      <c r="R919" s="413"/>
      <c r="S919" s="412" t="s">
        <v>138</v>
      </c>
      <c r="T919" s="413"/>
      <c r="U919" s="77" t="s">
        <v>630</v>
      </c>
    </row>
    <row r="920" spans="2:21" ht="12" hidden="1" thickBot="1" x14ac:dyDescent="0.25">
      <c r="C920" s="266">
        <v>0.4375</v>
      </c>
      <c r="D920" s="94" t="s">
        <v>145</v>
      </c>
      <c r="E920" s="84" t="s">
        <v>821</v>
      </c>
      <c r="F920" s="94"/>
      <c r="G920" s="84" t="s">
        <v>412</v>
      </c>
      <c r="H920" s="95">
        <v>0</v>
      </c>
      <c r="I920" s="94">
        <v>6</v>
      </c>
      <c r="J920" s="95">
        <v>0</v>
      </c>
      <c r="K920" s="94">
        <v>6</v>
      </c>
      <c r="L920" s="95"/>
      <c r="M920" s="94"/>
      <c r="O920" s="96">
        <f t="shared" ref="O920:O922" si="574">H920+J920+L920</f>
        <v>0</v>
      </c>
      <c r="P920" s="96">
        <f t="shared" ref="P920:P922" si="575">I920+K920+M920</f>
        <v>12</v>
      </c>
      <c r="Q920" s="96">
        <f t="shared" ref="Q920:Q922" si="576">IF(H920&gt;I920,1,0)+IF(J920&gt;K920,1,0)+IF(L920&gt;M920,1,0)</f>
        <v>0</v>
      </c>
      <c r="R920" s="97">
        <f t="shared" ref="R920:R922" si="577">IF(H920&lt;I920,1,0)+IF(J920&lt;K920,1,0)+IF(L920&lt;M920,1,0)</f>
        <v>2</v>
      </c>
      <c r="S920" s="97">
        <f t="shared" ref="S920:S922" si="578">IF(Q920&gt;R920,1,0)</f>
        <v>0</v>
      </c>
      <c r="T920" s="97">
        <f t="shared" ref="T920:T922" si="579">IF(Q920&lt;R920,1,0)</f>
        <v>1</v>
      </c>
      <c r="U920" s="77" t="s">
        <v>630</v>
      </c>
    </row>
    <row r="921" spans="2:21" ht="12" hidden="1" thickBot="1" x14ac:dyDescent="0.25">
      <c r="C921" s="84"/>
      <c r="D921" s="94" t="s">
        <v>146</v>
      </c>
      <c r="E921" s="84" t="s">
        <v>822</v>
      </c>
      <c r="F921" s="94"/>
      <c r="G921" s="284" t="s">
        <v>413</v>
      </c>
      <c r="H921" s="95">
        <v>3</v>
      </c>
      <c r="I921" s="94">
        <v>6</v>
      </c>
      <c r="J921" s="95">
        <v>1</v>
      </c>
      <c r="K921" s="94">
        <v>6</v>
      </c>
      <c r="L921" s="95"/>
      <c r="M921" s="94"/>
      <c r="O921" s="29">
        <f t="shared" si="574"/>
        <v>4</v>
      </c>
      <c r="P921" s="29">
        <f t="shared" si="575"/>
        <v>12</v>
      </c>
      <c r="Q921" s="29">
        <f t="shared" si="576"/>
        <v>0</v>
      </c>
      <c r="R921" s="28">
        <f t="shared" si="577"/>
        <v>2</v>
      </c>
      <c r="S921" s="28">
        <f t="shared" si="578"/>
        <v>0</v>
      </c>
      <c r="T921" s="28">
        <f t="shared" si="579"/>
        <v>1</v>
      </c>
      <c r="U921" s="77" t="s">
        <v>630</v>
      </c>
    </row>
    <row r="922" spans="2:21" ht="12" hidden="1" customHeight="1" thickBot="1" x14ac:dyDescent="0.25">
      <c r="C922" s="414"/>
      <c r="D922" s="416" t="s">
        <v>147</v>
      </c>
      <c r="E922" s="84" t="s">
        <v>821</v>
      </c>
      <c r="F922" s="98"/>
      <c r="G922" s="284" t="s">
        <v>412</v>
      </c>
      <c r="H922" s="418">
        <v>2</v>
      </c>
      <c r="I922" s="421">
        <v>6</v>
      </c>
      <c r="J922" s="418">
        <v>1</v>
      </c>
      <c r="K922" s="421">
        <v>6</v>
      </c>
      <c r="L922" s="418"/>
      <c r="M922" s="421"/>
      <c r="O922" s="424">
        <f t="shared" si="574"/>
        <v>3</v>
      </c>
      <c r="P922" s="424">
        <f t="shared" si="575"/>
        <v>12</v>
      </c>
      <c r="Q922" s="424">
        <f t="shared" si="576"/>
        <v>0</v>
      </c>
      <c r="R922" s="424">
        <f t="shared" si="577"/>
        <v>2</v>
      </c>
      <c r="S922" s="424">
        <f t="shared" si="578"/>
        <v>0</v>
      </c>
      <c r="T922" s="424">
        <f t="shared" si="579"/>
        <v>1</v>
      </c>
      <c r="U922" s="77" t="s">
        <v>630</v>
      </c>
    </row>
    <row r="923" spans="2:21" ht="12" hidden="1" thickBot="1" x14ac:dyDescent="0.25">
      <c r="C923" s="414"/>
      <c r="D923" s="416"/>
      <c r="E923" s="99" t="s">
        <v>137</v>
      </c>
      <c r="F923" s="100"/>
      <c r="G923" s="283" t="s">
        <v>137</v>
      </c>
      <c r="H923" s="419"/>
      <c r="I923" s="422"/>
      <c r="J923" s="419"/>
      <c r="K923" s="422"/>
      <c r="L923" s="419"/>
      <c r="M923" s="422"/>
      <c r="O923" s="425"/>
      <c r="P923" s="425"/>
      <c r="Q923" s="425"/>
      <c r="R923" s="425"/>
      <c r="S923" s="425"/>
      <c r="T923" s="425"/>
      <c r="U923" s="77" t="s">
        <v>630</v>
      </c>
    </row>
    <row r="924" spans="2:21" ht="12" hidden="1" thickBot="1" x14ac:dyDescent="0.25">
      <c r="C924" s="415"/>
      <c r="D924" s="417"/>
      <c r="E924" s="84" t="s">
        <v>823</v>
      </c>
      <c r="F924" s="101"/>
      <c r="G924" s="84" t="s">
        <v>414</v>
      </c>
      <c r="H924" s="420"/>
      <c r="I924" s="423"/>
      <c r="J924" s="420"/>
      <c r="K924" s="423"/>
      <c r="L924" s="420"/>
      <c r="M924" s="423"/>
      <c r="O924" s="426"/>
      <c r="P924" s="426"/>
      <c r="Q924" s="426"/>
      <c r="R924" s="426"/>
      <c r="S924" s="426"/>
      <c r="T924" s="426"/>
      <c r="U924" s="77" t="s">
        <v>630</v>
      </c>
    </row>
    <row r="925" spans="2:21" ht="12" hidden="1" thickBot="1" x14ac:dyDescent="0.25">
      <c r="B925" s="295" t="str">
        <f>E918&amp;G918</f>
        <v>ŞIRNAK GELİŞİM GENÇLİK VE SPOR KULÜBÜŞIRNAK TENİS SPOR KULÜBÜ</v>
      </c>
      <c r="G925" s="102"/>
      <c r="H925" s="102"/>
      <c r="O925" s="28">
        <f t="shared" ref="O925:T925" si="580">O920+O921+O922</f>
        <v>7</v>
      </c>
      <c r="P925" s="28">
        <f t="shared" si="580"/>
        <v>36</v>
      </c>
      <c r="Q925" s="29">
        <f t="shared" si="580"/>
        <v>0</v>
      </c>
      <c r="R925" s="28">
        <f t="shared" si="580"/>
        <v>6</v>
      </c>
      <c r="S925" s="28">
        <f t="shared" si="580"/>
        <v>0</v>
      </c>
      <c r="T925" s="28">
        <f t="shared" si="580"/>
        <v>3</v>
      </c>
      <c r="U925" s="77" t="s">
        <v>630</v>
      </c>
    </row>
    <row r="926" spans="2:21" hidden="1" x14ac:dyDescent="0.2">
      <c r="C926" s="427" t="s">
        <v>132</v>
      </c>
      <c r="D926" s="428"/>
      <c r="E926" s="428"/>
      <c r="F926" s="428"/>
      <c r="G926" s="428"/>
      <c r="H926" s="428"/>
      <c r="I926" s="428"/>
      <c r="J926" s="428"/>
      <c r="K926" s="428"/>
      <c r="L926" s="428"/>
      <c r="M926" s="429"/>
      <c r="U926" s="77" t="s">
        <v>630</v>
      </c>
    </row>
    <row r="927" spans="2:21" ht="12" hidden="1" thickBot="1" x14ac:dyDescent="0.25">
      <c r="C927" s="430"/>
      <c r="D927" s="431"/>
      <c r="E927" s="431"/>
      <c r="F927" s="431"/>
      <c r="G927" s="431"/>
      <c r="H927" s="431"/>
      <c r="I927" s="431"/>
      <c r="J927" s="431"/>
      <c r="K927" s="431"/>
      <c r="L927" s="431"/>
      <c r="M927" s="432"/>
      <c r="U927" s="77" t="s">
        <v>630</v>
      </c>
    </row>
    <row r="928" spans="2:21" ht="12" hidden="1" thickBot="1" x14ac:dyDescent="0.25">
      <c r="C928" s="444" t="s">
        <v>79</v>
      </c>
      <c r="D928" s="437"/>
      <c r="E928" s="445" t="s">
        <v>133</v>
      </c>
      <c r="F928" s="446"/>
      <c r="G928" s="80" t="s">
        <v>134</v>
      </c>
      <c r="H928" s="447" t="s">
        <v>135</v>
      </c>
      <c r="I928" s="448"/>
      <c r="J928" s="448"/>
      <c r="K928" s="448"/>
      <c r="L928" s="448"/>
      <c r="M928" s="449"/>
      <c r="R928" s="81"/>
      <c r="S928" s="82"/>
      <c r="T928" s="83"/>
      <c r="U928" s="83" t="s">
        <v>630</v>
      </c>
    </row>
    <row r="929" spans="2:21" ht="12" hidden="1" thickBot="1" x14ac:dyDescent="0.25">
      <c r="C929" s="433">
        <v>45090</v>
      </c>
      <c r="D929" s="434"/>
      <c r="E929" s="435"/>
      <c r="F929" s="409"/>
      <c r="G929" s="84"/>
      <c r="H929" s="435"/>
      <c r="I929" s="408"/>
      <c r="J929" s="408"/>
      <c r="K929" s="408"/>
      <c r="L929" s="408"/>
      <c r="M929" s="409"/>
      <c r="U929" s="77" t="s">
        <v>630</v>
      </c>
    </row>
    <row r="930" spans="2:21" ht="12" hidden="1" thickBot="1" x14ac:dyDescent="0.25">
      <c r="C930" s="435"/>
      <c r="D930" s="408"/>
      <c r="E930" s="408"/>
      <c r="F930" s="408"/>
      <c r="G930" s="408"/>
      <c r="H930" s="408"/>
      <c r="I930" s="408"/>
      <c r="J930" s="408"/>
      <c r="K930" s="408"/>
      <c r="L930" s="408"/>
      <c r="M930" s="409"/>
      <c r="U930" s="77" t="s">
        <v>630</v>
      </c>
    </row>
    <row r="931" spans="2:21" ht="12" hidden="1" thickBot="1" x14ac:dyDescent="0.25">
      <c r="C931" s="85" t="s">
        <v>87</v>
      </c>
      <c r="D931" s="86"/>
      <c r="E931" s="85" t="s">
        <v>136</v>
      </c>
      <c r="F931" s="86" t="s">
        <v>137</v>
      </c>
      <c r="G931" s="85" t="s">
        <v>136</v>
      </c>
      <c r="H931" s="436" t="s">
        <v>108</v>
      </c>
      <c r="I931" s="436"/>
      <c r="J931" s="436"/>
      <c r="K931" s="436"/>
      <c r="L931" s="436"/>
      <c r="M931" s="437"/>
      <c r="U931" s="77" t="s">
        <v>630</v>
      </c>
    </row>
    <row r="932" spans="2:21" ht="12" hidden="1" thickBot="1" x14ac:dyDescent="0.25">
      <c r="C932" s="87"/>
      <c r="D932" s="88">
        <v>29</v>
      </c>
      <c r="E932" s="275" t="s">
        <v>189</v>
      </c>
      <c r="F932" s="88"/>
      <c r="G932" s="275" t="s">
        <v>186</v>
      </c>
      <c r="H932" s="438">
        <f t="shared" ref="H932" si="581">S939</f>
        <v>3</v>
      </c>
      <c r="I932" s="439"/>
      <c r="J932" s="440"/>
      <c r="K932" s="441">
        <f t="shared" ref="K932" si="582">T939</f>
        <v>0</v>
      </c>
      <c r="L932" s="442"/>
      <c r="M932" s="443"/>
      <c r="U932" s="77" t="str">
        <f>IF(H932+K932=3,"BİTTİ","DEVAM")</f>
        <v>BİTTİ</v>
      </c>
    </row>
    <row r="933" spans="2:21" ht="12" hidden="1" thickBot="1" x14ac:dyDescent="0.25">
      <c r="C933" s="91" t="s">
        <v>80</v>
      </c>
      <c r="D933" s="92" t="s">
        <v>138</v>
      </c>
      <c r="E933" s="91" t="s">
        <v>139</v>
      </c>
      <c r="F933" s="92"/>
      <c r="G933" s="91" t="s">
        <v>139</v>
      </c>
      <c r="H933" s="408" t="s">
        <v>140</v>
      </c>
      <c r="I933" s="409"/>
      <c r="J933" s="408" t="s">
        <v>141</v>
      </c>
      <c r="K933" s="409"/>
      <c r="L933" s="410" t="s">
        <v>142</v>
      </c>
      <c r="M933" s="411"/>
      <c r="O933" s="412" t="s">
        <v>143</v>
      </c>
      <c r="P933" s="413"/>
      <c r="Q933" s="412" t="s">
        <v>144</v>
      </c>
      <c r="R933" s="413"/>
      <c r="S933" s="412" t="s">
        <v>138</v>
      </c>
      <c r="T933" s="413"/>
      <c r="U933" s="77" t="s">
        <v>630</v>
      </c>
    </row>
    <row r="934" spans="2:21" ht="12" hidden="1" thickBot="1" x14ac:dyDescent="0.25">
      <c r="C934" s="266">
        <v>0.4375</v>
      </c>
      <c r="D934" s="94" t="s">
        <v>145</v>
      </c>
      <c r="E934" s="84" t="s">
        <v>685</v>
      </c>
      <c r="F934" s="94"/>
      <c r="G934" s="84" t="s">
        <v>687</v>
      </c>
      <c r="H934" s="95">
        <v>6</v>
      </c>
      <c r="I934" s="94">
        <v>2</v>
      </c>
      <c r="J934" s="95">
        <v>6</v>
      </c>
      <c r="K934" s="94">
        <v>3</v>
      </c>
      <c r="L934" s="95"/>
      <c r="M934" s="94"/>
      <c r="O934" s="96">
        <f t="shared" ref="O934:O936" si="583">H934+J934+L934</f>
        <v>12</v>
      </c>
      <c r="P934" s="96">
        <f t="shared" ref="P934:P936" si="584">I934+K934+M934</f>
        <v>5</v>
      </c>
      <c r="Q934" s="96">
        <f t="shared" ref="Q934:Q936" si="585">IF(H934&gt;I934,1,0)+IF(J934&gt;K934,1,0)+IF(L934&gt;M934,1,0)</f>
        <v>2</v>
      </c>
      <c r="R934" s="97">
        <f t="shared" ref="R934:R936" si="586">IF(H934&lt;I934,1,0)+IF(J934&lt;K934,1,0)+IF(L934&lt;M934,1,0)</f>
        <v>0</v>
      </c>
      <c r="S934" s="97">
        <f t="shared" ref="S934:S936" si="587">IF(Q934&gt;R934,1,0)</f>
        <v>1</v>
      </c>
      <c r="T934" s="97">
        <f t="shared" ref="T934:T936" si="588">IF(Q934&lt;R934,1,0)</f>
        <v>0</v>
      </c>
      <c r="U934" s="77" t="s">
        <v>630</v>
      </c>
    </row>
    <row r="935" spans="2:21" ht="12" hidden="1" thickBot="1" x14ac:dyDescent="0.25">
      <c r="C935" s="84"/>
      <c r="D935" s="94" t="s">
        <v>146</v>
      </c>
      <c r="E935" s="84" t="s">
        <v>686</v>
      </c>
      <c r="F935" s="94"/>
      <c r="G935" s="284" t="s">
        <v>688</v>
      </c>
      <c r="H935" s="95">
        <v>6</v>
      </c>
      <c r="I935" s="94">
        <v>4</v>
      </c>
      <c r="J935" s="95">
        <v>7</v>
      </c>
      <c r="K935" s="94">
        <v>5</v>
      </c>
      <c r="L935" s="95"/>
      <c r="M935" s="94"/>
      <c r="O935" s="29">
        <f t="shared" si="583"/>
        <v>13</v>
      </c>
      <c r="P935" s="29">
        <f t="shared" si="584"/>
        <v>9</v>
      </c>
      <c r="Q935" s="29">
        <f t="shared" si="585"/>
        <v>2</v>
      </c>
      <c r="R935" s="28">
        <f t="shared" si="586"/>
        <v>0</v>
      </c>
      <c r="S935" s="28">
        <f t="shared" si="587"/>
        <v>1</v>
      </c>
      <c r="T935" s="28">
        <f t="shared" si="588"/>
        <v>0</v>
      </c>
      <c r="U935" s="77" t="s">
        <v>630</v>
      </c>
    </row>
    <row r="936" spans="2:21" ht="12" hidden="1" customHeight="1" thickBot="1" x14ac:dyDescent="0.25">
      <c r="C936" s="414"/>
      <c r="D936" s="416" t="s">
        <v>147</v>
      </c>
      <c r="E936" s="84" t="s">
        <v>685</v>
      </c>
      <c r="F936" s="98"/>
      <c r="G936" s="284" t="s">
        <v>687</v>
      </c>
      <c r="H936" s="418">
        <v>6</v>
      </c>
      <c r="I936" s="421">
        <v>1</v>
      </c>
      <c r="J936" s="418">
        <v>6</v>
      </c>
      <c r="K936" s="421">
        <v>1</v>
      </c>
      <c r="L936" s="418"/>
      <c r="M936" s="421"/>
      <c r="O936" s="424">
        <f t="shared" si="583"/>
        <v>12</v>
      </c>
      <c r="P936" s="424">
        <f t="shared" si="584"/>
        <v>2</v>
      </c>
      <c r="Q936" s="424">
        <f t="shared" si="585"/>
        <v>2</v>
      </c>
      <c r="R936" s="424">
        <f t="shared" si="586"/>
        <v>0</v>
      </c>
      <c r="S936" s="424">
        <f t="shared" si="587"/>
        <v>1</v>
      </c>
      <c r="T936" s="424">
        <f t="shared" si="588"/>
        <v>0</v>
      </c>
      <c r="U936" s="77" t="s">
        <v>630</v>
      </c>
    </row>
    <row r="937" spans="2:21" ht="12" hidden="1" thickBot="1" x14ac:dyDescent="0.25">
      <c r="C937" s="414"/>
      <c r="D937" s="416"/>
      <c r="E937" s="99" t="s">
        <v>137</v>
      </c>
      <c r="F937" s="100"/>
      <c r="G937" s="283" t="s">
        <v>137</v>
      </c>
      <c r="H937" s="419"/>
      <c r="I937" s="422"/>
      <c r="J937" s="419"/>
      <c r="K937" s="422"/>
      <c r="L937" s="419"/>
      <c r="M937" s="422"/>
      <c r="O937" s="425"/>
      <c r="P937" s="425"/>
      <c r="Q937" s="425"/>
      <c r="R937" s="425"/>
      <c r="S937" s="425"/>
      <c r="T937" s="425"/>
      <c r="U937" s="77" t="s">
        <v>630</v>
      </c>
    </row>
    <row r="938" spans="2:21" ht="12" hidden="1" thickBot="1" x14ac:dyDescent="0.25">
      <c r="C938" s="415"/>
      <c r="D938" s="417"/>
      <c r="E938" s="84" t="s">
        <v>686</v>
      </c>
      <c r="F938" s="101"/>
      <c r="G938" s="84" t="s">
        <v>688</v>
      </c>
      <c r="H938" s="420"/>
      <c r="I938" s="423"/>
      <c r="J938" s="420"/>
      <c r="K938" s="423"/>
      <c r="L938" s="420"/>
      <c r="M938" s="423"/>
      <c r="O938" s="426"/>
      <c r="P938" s="426"/>
      <c r="Q938" s="426"/>
      <c r="R938" s="426"/>
      <c r="S938" s="426"/>
      <c r="T938" s="426"/>
      <c r="U938" s="77" t="s">
        <v>630</v>
      </c>
    </row>
    <row r="939" spans="2:21" ht="12" hidden="1" thickBot="1" x14ac:dyDescent="0.25">
      <c r="B939" s="295" t="str">
        <f>E932&amp;G932</f>
        <v>GÜRPINAR KAYAK VE SPOR KULÜBÜYENİVAN TENİS KULÜBÜ</v>
      </c>
      <c r="G939" s="102"/>
      <c r="H939" s="102"/>
      <c r="O939" s="28">
        <f t="shared" ref="O939:T939" si="589">O934+O935+O936</f>
        <v>37</v>
      </c>
      <c r="P939" s="28">
        <f t="shared" si="589"/>
        <v>16</v>
      </c>
      <c r="Q939" s="29">
        <f t="shared" si="589"/>
        <v>6</v>
      </c>
      <c r="R939" s="28">
        <f t="shared" si="589"/>
        <v>0</v>
      </c>
      <c r="S939" s="28">
        <f t="shared" si="589"/>
        <v>3</v>
      </c>
      <c r="T939" s="28">
        <f t="shared" si="589"/>
        <v>0</v>
      </c>
      <c r="U939" s="77" t="s">
        <v>630</v>
      </c>
    </row>
    <row r="940" spans="2:21" hidden="1" x14ac:dyDescent="0.2">
      <c r="C940" s="427" t="s">
        <v>132</v>
      </c>
      <c r="D940" s="428"/>
      <c r="E940" s="428"/>
      <c r="F940" s="428"/>
      <c r="G940" s="428"/>
      <c r="H940" s="428"/>
      <c r="I940" s="428"/>
      <c r="J940" s="428"/>
      <c r="K940" s="428"/>
      <c r="L940" s="428"/>
      <c r="M940" s="429"/>
      <c r="U940" s="77" t="s">
        <v>630</v>
      </c>
    </row>
    <row r="941" spans="2:21" ht="12" hidden="1" thickBot="1" x14ac:dyDescent="0.25">
      <c r="C941" s="430"/>
      <c r="D941" s="431"/>
      <c r="E941" s="431"/>
      <c r="F941" s="431"/>
      <c r="G941" s="431"/>
      <c r="H941" s="431"/>
      <c r="I941" s="431"/>
      <c r="J941" s="431"/>
      <c r="K941" s="431"/>
      <c r="L941" s="431"/>
      <c r="M941" s="432"/>
      <c r="U941" s="77" t="s">
        <v>630</v>
      </c>
    </row>
    <row r="942" spans="2:21" ht="12" hidden="1" thickBot="1" x14ac:dyDescent="0.25">
      <c r="C942" s="444" t="s">
        <v>79</v>
      </c>
      <c r="D942" s="437"/>
      <c r="E942" s="445" t="s">
        <v>133</v>
      </c>
      <c r="F942" s="446"/>
      <c r="G942" s="80" t="s">
        <v>134</v>
      </c>
      <c r="H942" s="447" t="s">
        <v>135</v>
      </c>
      <c r="I942" s="448"/>
      <c r="J942" s="448"/>
      <c r="K942" s="448"/>
      <c r="L942" s="448"/>
      <c r="M942" s="449"/>
      <c r="R942" s="81"/>
      <c r="S942" s="82"/>
      <c r="T942" s="83"/>
      <c r="U942" s="83" t="s">
        <v>630</v>
      </c>
    </row>
    <row r="943" spans="2:21" ht="12" hidden="1" thickBot="1" x14ac:dyDescent="0.25">
      <c r="C943" s="433">
        <v>45090</v>
      </c>
      <c r="D943" s="434"/>
      <c r="E943" s="435"/>
      <c r="F943" s="409"/>
      <c r="G943" s="84"/>
      <c r="H943" s="435"/>
      <c r="I943" s="408"/>
      <c r="J943" s="408"/>
      <c r="K943" s="408"/>
      <c r="L943" s="408"/>
      <c r="M943" s="409"/>
      <c r="U943" s="77" t="s">
        <v>630</v>
      </c>
    </row>
    <row r="944" spans="2:21" ht="12" hidden="1" thickBot="1" x14ac:dyDescent="0.25">
      <c r="C944" s="435"/>
      <c r="D944" s="408"/>
      <c r="E944" s="408"/>
      <c r="F944" s="408"/>
      <c r="G944" s="408"/>
      <c r="H944" s="408"/>
      <c r="I944" s="408"/>
      <c r="J944" s="408"/>
      <c r="K944" s="408"/>
      <c r="L944" s="408"/>
      <c r="M944" s="409"/>
      <c r="U944" s="77" t="s">
        <v>630</v>
      </c>
    </row>
    <row r="945" spans="2:21" ht="12" hidden="1" thickBot="1" x14ac:dyDescent="0.25">
      <c r="C945" s="85" t="s">
        <v>87</v>
      </c>
      <c r="D945" s="86"/>
      <c r="E945" s="85" t="s">
        <v>136</v>
      </c>
      <c r="F945" s="86" t="s">
        <v>137</v>
      </c>
      <c r="G945" s="85" t="s">
        <v>136</v>
      </c>
      <c r="H945" s="436" t="s">
        <v>108</v>
      </c>
      <c r="I945" s="436"/>
      <c r="J945" s="436"/>
      <c r="K945" s="436"/>
      <c r="L945" s="436"/>
      <c r="M945" s="437"/>
      <c r="U945" s="77" t="s">
        <v>630</v>
      </c>
    </row>
    <row r="946" spans="2:21" ht="12" hidden="1" thickBot="1" x14ac:dyDescent="0.25">
      <c r="C946" s="87"/>
      <c r="D946" s="88">
        <v>30</v>
      </c>
      <c r="E946" s="275" t="s">
        <v>36</v>
      </c>
      <c r="F946" s="88"/>
      <c r="G946" s="275" t="s">
        <v>41</v>
      </c>
      <c r="H946" s="438">
        <f t="shared" ref="H946" si="590">S953</f>
        <v>3</v>
      </c>
      <c r="I946" s="439"/>
      <c r="J946" s="440"/>
      <c r="K946" s="441">
        <f t="shared" ref="K946" si="591">T953</f>
        <v>0</v>
      </c>
      <c r="L946" s="442"/>
      <c r="M946" s="443"/>
      <c r="U946" s="77" t="str">
        <f>IF(H946+K946=3,"BİTTİ","DEVAM")</f>
        <v>BİTTİ</v>
      </c>
    </row>
    <row r="947" spans="2:21" ht="12" hidden="1" thickBot="1" x14ac:dyDescent="0.25">
      <c r="C947" s="91" t="s">
        <v>80</v>
      </c>
      <c r="D947" s="92" t="s">
        <v>138</v>
      </c>
      <c r="E947" s="91" t="s">
        <v>139</v>
      </c>
      <c r="F947" s="92"/>
      <c r="G947" s="91" t="s">
        <v>139</v>
      </c>
      <c r="H947" s="408" t="s">
        <v>140</v>
      </c>
      <c r="I947" s="409"/>
      <c r="J947" s="408" t="s">
        <v>141</v>
      </c>
      <c r="K947" s="409"/>
      <c r="L947" s="410" t="s">
        <v>142</v>
      </c>
      <c r="M947" s="411"/>
      <c r="O947" s="412" t="s">
        <v>143</v>
      </c>
      <c r="P947" s="413"/>
      <c r="Q947" s="412" t="s">
        <v>144</v>
      </c>
      <c r="R947" s="413"/>
      <c r="S947" s="412" t="s">
        <v>138</v>
      </c>
      <c r="T947" s="413"/>
      <c r="U947" s="77" t="s">
        <v>630</v>
      </c>
    </row>
    <row r="948" spans="2:21" ht="12" hidden="1" thickBot="1" x14ac:dyDescent="0.25">
      <c r="C948" s="266">
        <v>0.4375</v>
      </c>
      <c r="D948" s="94" t="s">
        <v>145</v>
      </c>
      <c r="E948" s="84" t="s">
        <v>735</v>
      </c>
      <c r="F948" s="94"/>
      <c r="G948" s="84" t="s">
        <v>736</v>
      </c>
      <c r="H948" s="95">
        <v>6</v>
      </c>
      <c r="I948" s="94">
        <v>0</v>
      </c>
      <c r="J948" s="95">
        <v>6</v>
      </c>
      <c r="K948" s="94">
        <v>0</v>
      </c>
      <c r="L948" s="95"/>
      <c r="M948" s="94"/>
      <c r="O948" s="96">
        <f t="shared" ref="O948:O950" si="592">H948+J948+L948</f>
        <v>12</v>
      </c>
      <c r="P948" s="96">
        <f t="shared" ref="P948:P950" si="593">I948+K948+M948</f>
        <v>0</v>
      </c>
      <c r="Q948" s="96">
        <f t="shared" ref="Q948:Q950" si="594">IF(H948&gt;I948,1,0)+IF(J948&gt;K948,1,0)+IF(L948&gt;M948,1,0)</f>
        <v>2</v>
      </c>
      <c r="R948" s="97">
        <f t="shared" ref="R948:R950" si="595">IF(H948&lt;I948,1,0)+IF(J948&lt;K948,1,0)+IF(L948&lt;M948,1,0)</f>
        <v>0</v>
      </c>
      <c r="S948" s="97">
        <f t="shared" ref="S948:S950" si="596">IF(Q948&gt;R948,1,0)</f>
        <v>1</v>
      </c>
      <c r="T948" s="97">
        <f t="shared" ref="T948:T950" si="597">IF(Q948&lt;R948,1,0)</f>
        <v>0</v>
      </c>
      <c r="U948" s="77" t="s">
        <v>630</v>
      </c>
    </row>
    <row r="949" spans="2:21" ht="12" hidden="1" thickBot="1" x14ac:dyDescent="0.25">
      <c r="C949" s="84"/>
      <c r="D949" s="94" t="s">
        <v>146</v>
      </c>
      <c r="E949" s="84" t="s">
        <v>737</v>
      </c>
      <c r="F949" s="94"/>
      <c r="G949" s="84" t="s">
        <v>610</v>
      </c>
      <c r="H949" s="95">
        <v>6</v>
      </c>
      <c r="I949" s="94">
        <v>1</v>
      </c>
      <c r="J949" s="95">
        <v>6</v>
      </c>
      <c r="K949" s="94">
        <v>0</v>
      </c>
      <c r="L949" s="95"/>
      <c r="M949" s="94"/>
      <c r="O949" s="29">
        <f t="shared" si="592"/>
        <v>12</v>
      </c>
      <c r="P949" s="29">
        <f t="shared" si="593"/>
        <v>1</v>
      </c>
      <c r="Q949" s="29">
        <f t="shared" si="594"/>
        <v>2</v>
      </c>
      <c r="R949" s="28">
        <f t="shared" si="595"/>
        <v>0</v>
      </c>
      <c r="S949" s="28">
        <f t="shared" si="596"/>
        <v>1</v>
      </c>
      <c r="T949" s="28">
        <f t="shared" si="597"/>
        <v>0</v>
      </c>
      <c r="U949" s="77" t="s">
        <v>630</v>
      </c>
    </row>
    <row r="950" spans="2:21" ht="12" hidden="1" customHeight="1" thickBot="1" x14ac:dyDescent="0.25">
      <c r="C950" s="414"/>
      <c r="D950" s="416" t="s">
        <v>147</v>
      </c>
      <c r="E950" s="84" t="s">
        <v>735</v>
      </c>
      <c r="F950" s="98"/>
      <c r="G950" s="84" t="s">
        <v>610</v>
      </c>
      <c r="H950" s="418">
        <v>6</v>
      </c>
      <c r="I950" s="421">
        <v>0</v>
      </c>
      <c r="J950" s="418">
        <v>6</v>
      </c>
      <c r="K950" s="421">
        <v>0</v>
      </c>
      <c r="L950" s="418"/>
      <c r="M950" s="421"/>
      <c r="O950" s="424">
        <f t="shared" si="592"/>
        <v>12</v>
      </c>
      <c r="P950" s="424">
        <f t="shared" si="593"/>
        <v>0</v>
      </c>
      <c r="Q950" s="424">
        <f t="shared" si="594"/>
        <v>2</v>
      </c>
      <c r="R950" s="424">
        <f t="shared" si="595"/>
        <v>0</v>
      </c>
      <c r="S950" s="424">
        <f t="shared" si="596"/>
        <v>1</v>
      </c>
      <c r="T950" s="424">
        <f t="shared" si="597"/>
        <v>0</v>
      </c>
      <c r="U950" s="77" t="s">
        <v>630</v>
      </c>
    </row>
    <row r="951" spans="2:21" ht="12" hidden="1" thickBot="1" x14ac:dyDescent="0.25">
      <c r="C951" s="414"/>
      <c r="D951" s="416"/>
      <c r="E951" s="99" t="s">
        <v>137</v>
      </c>
      <c r="F951" s="100"/>
      <c r="G951" s="99" t="s">
        <v>137</v>
      </c>
      <c r="H951" s="419"/>
      <c r="I951" s="422"/>
      <c r="J951" s="419"/>
      <c r="K951" s="422"/>
      <c r="L951" s="419"/>
      <c r="M951" s="422"/>
      <c r="O951" s="425"/>
      <c r="P951" s="425"/>
      <c r="Q951" s="425"/>
      <c r="R951" s="425"/>
      <c r="S951" s="425"/>
      <c r="T951" s="425"/>
      <c r="U951" s="77" t="s">
        <v>630</v>
      </c>
    </row>
    <row r="952" spans="2:21" ht="12" hidden="1" thickBot="1" x14ac:dyDescent="0.25">
      <c r="C952" s="415"/>
      <c r="D952" s="417"/>
      <c r="E952" s="84" t="s">
        <v>737</v>
      </c>
      <c r="F952" s="101"/>
      <c r="G952" s="84" t="s">
        <v>736</v>
      </c>
      <c r="H952" s="420"/>
      <c r="I952" s="423"/>
      <c r="J952" s="420"/>
      <c r="K952" s="423"/>
      <c r="L952" s="420"/>
      <c r="M952" s="423"/>
      <c r="O952" s="426"/>
      <c r="P952" s="426"/>
      <c r="Q952" s="426"/>
      <c r="R952" s="426"/>
      <c r="S952" s="426"/>
      <c r="T952" s="426"/>
      <c r="U952" s="77" t="s">
        <v>630</v>
      </c>
    </row>
    <row r="953" spans="2:21" ht="12" hidden="1" thickBot="1" x14ac:dyDescent="0.25">
      <c r="B953" s="295" t="str">
        <f>E946&amp;G946</f>
        <v>TOPSPİN TENİS GENÇLİK VE SPOR KULÜBÜİNCEK TENİS PLUS SPOR KULÜBÜ</v>
      </c>
      <c r="G953" s="102"/>
      <c r="H953" s="102"/>
      <c r="O953" s="28">
        <f t="shared" ref="O953:T953" si="598">O948+O949+O950</f>
        <v>36</v>
      </c>
      <c r="P953" s="28">
        <f t="shared" si="598"/>
        <v>1</v>
      </c>
      <c r="Q953" s="29">
        <f t="shared" si="598"/>
        <v>6</v>
      </c>
      <c r="R953" s="28">
        <f t="shared" si="598"/>
        <v>0</v>
      </c>
      <c r="S953" s="28">
        <f t="shared" si="598"/>
        <v>3</v>
      </c>
      <c r="T953" s="28">
        <f t="shared" si="598"/>
        <v>0</v>
      </c>
      <c r="U953" s="77" t="s">
        <v>630</v>
      </c>
    </row>
    <row r="954" spans="2:21" hidden="1" x14ac:dyDescent="0.2">
      <c r="C954" s="427" t="s">
        <v>132</v>
      </c>
      <c r="D954" s="428"/>
      <c r="E954" s="428"/>
      <c r="F954" s="428"/>
      <c r="G954" s="428"/>
      <c r="H954" s="428"/>
      <c r="I954" s="428"/>
      <c r="J954" s="428"/>
      <c r="K954" s="428"/>
      <c r="L954" s="428"/>
      <c r="M954" s="429"/>
      <c r="U954" s="77" t="s">
        <v>630</v>
      </c>
    </row>
    <row r="955" spans="2:21" ht="12" hidden="1" thickBot="1" x14ac:dyDescent="0.25">
      <c r="C955" s="430"/>
      <c r="D955" s="431"/>
      <c r="E955" s="431"/>
      <c r="F955" s="431"/>
      <c r="G955" s="431"/>
      <c r="H955" s="431"/>
      <c r="I955" s="431"/>
      <c r="J955" s="431"/>
      <c r="K955" s="431"/>
      <c r="L955" s="431"/>
      <c r="M955" s="432"/>
      <c r="U955" s="77" t="s">
        <v>630</v>
      </c>
    </row>
    <row r="956" spans="2:21" ht="12" hidden="1" thickBot="1" x14ac:dyDescent="0.25">
      <c r="C956" s="444" t="s">
        <v>79</v>
      </c>
      <c r="D956" s="437"/>
      <c r="E956" s="445" t="s">
        <v>133</v>
      </c>
      <c r="F956" s="446"/>
      <c r="G956" s="80" t="s">
        <v>134</v>
      </c>
      <c r="H956" s="447" t="s">
        <v>135</v>
      </c>
      <c r="I956" s="448"/>
      <c r="J956" s="448"/>
      <c r="K956" s="448"/>
      <c r="L956" s="448"/>
      <c r="M956" s="449"/>
      <c r="R956" s="81"/>
      <c r="S956" s="82"/>
      <c r="T956" s="83"/>
      <c r="U956" s="83" t="s">
        <v>630</v>
      </c>
    </row>
    <row r="957" spans="2:21" ht="12" hidden="1" thickBot="1" x14ac:dyDescent="0.25">
      <c r="C957" s="433">
        <v>45090</v>
      </c>
      <c r="D957" s="434"/>
      <c r="E957" s="435"/>
      <c r="F957" s="409"/>
      <c r="G957" s="84"/>
      <c r="H957" s="435"/>
      <c r="I957" s="408"/>
      <c r="J957" s="408"/>
      <c r="K957" s="408"/>
      <c r="L957" s="408"/>
      <c r="M957" s="409"/>
      <c r="U957" s="77" t="s">
        <v>630</v>
      </c>
    </row>
    <row r="958" spans="2:21" ht="12" hidden="1" thickBot="1" x14ac:dyDescent="0.25">
      <c r="C958" s="435"/>
      <c r="D958" s="408"/>
      <c r="E958" s="408"/>
      <c r="F958" s="408"/>
      <c r="G958" s="408"/>
      <c r="H958" s="408"/>
      <c r="I958" s="408"/>
      <c r="J958" s="408"/>
      <c r="K958" s="408"/>
      <c r="L958" s="408"/>
      <c r="M958" s="409"/>
      <c r="U958" s="77" t="s">
        <v>630</v>
      </c>
    </row>
    <row r="959" spans="2:21" ht="12" hidden="1" thickBot="1" x14ac:dyDescent="0.25">
      <c r="C959" s="85" t="s">
        <v>87</v>
      </c>
      <c r="D959" s="86"/>
      <c r="E959" s="85" t="s">
        <v>136</v>
      </c>
      <c r="F959" s="86" t="s">
        <v>137</v>
      </c>
      <c r="G959" s="85" t="s">
        <v>136</v>
      </c>
      <c r="H959" s="436" t="s">
        <v>108</v>
      </c>
      <c r="I959" s="436"/>
      <c r="J959" s="436"/>
      <c r="K959" s="436"/>
      <c r="L959" s="436"/>
      <c r="M959" s="437"/>
      <c r="U959" s="77" t="s">
        <v>630</v>
      </c>
    </row>
    <row r="960" spans="2:21" ht="12" hidden="1" thickBot="1" x14ac:dyDescent="0.25">
      <c r="C960" s="87"/>
      <c r="D960" s="88">
        <v>31</v>
      </c>
      <c r="E960" s="275" t="s">
        <v>11</v>
      </c>
      <c r="F960" s="88"/>
      <c r="G960" s="275" t="s">
        <v>90</v>
      </c>
      <c r="H960" s="438">
        <f t="shared" ref="H960" si="599">S967</f>
        <v>3</v>
      </c>
      <c r="I960" s="439"/>
      <c r="J960" s="440"/>
      <c r="K960" s="441">
        <f t="shared" ref="K960" si="600">T967</f>
        <v>0</v>
      </c>
      <c r="L960" s="442"/>
      <c r="M960" s="443"/>
      <c r="U960" s="77" t="str">
        <f>IF(H960+K960=3,"BİTTİ","DEVAM")</f>
        <v>BİTTİ</v>
      </c>
    </row>
    <row r="961" spans="2:21" ht="12" hidden="1" thickBot="1" x14ac:dyDescent="0.25">
      <c r="C961" s="91" t="s">
        <v>80</v>
      </c>
      <c r="D961" s="92" t="s">
        <v>138</v>
      </c>
      <c r="E961" s="91" t="s">
        <v>139</v>
      </c>
      <c r="F961" s="92"/>
      <c r="G961" s="91" t="s">
        <v>139</v>
      </c>
      <c r="H961" s="408" t="s">
        <v>140</v>
      </c>
      <c r="I961" s="409"/>
      <c r="J961" s="408" t="s">
        <v>141</v>
      </c>
      <c r="K961" s="409"/>
      <c r="L961" s="410" t="s">
        <v>142</v>
      </c>
      <c r="M961" s="411"/>
      <c r="O961" s="412" t="s">
        <v>143</v>
      </c>
      <c r="P961" s="413"/>
      <c r="Q961" s="412" t="s">
        <v>144</v>
      </c>
      <c r="R961" s="413"/>
      <c r="S961" s="412" t="s">
        <v>138</v>
      </c>
      <c r="T961" s="413"/>
      <c r="U961" s="77" t="s">
        <v>630</v>
      </c>
    </row>
    <row r="962" spans="2:21" ht="12" hidden="1" thickBot="1" x14ac:dyDescent="0.25">
      <c r="C962" s="266">
        <v>0.4375</v>
      </c>
      <c r="D962" s="94" t="s">
        <v>145</v>
      </c>
      <c r="E962" s="84" t="s">
        <v>740</v>
      </c>
      <c r="F962" s="94"/>
      <c r="G962" s="84" t="s">
        <v>593</v>
      </c>
      <c r="H962" s="95">
        <v>6</v>
      </c>
      <c r="I962" s="94">
        <v>4</v>
      </c>
      <c r="J962" s="95">
        <v>7</v>
      </c>
      <c r="K962" s="94">
        <v>6</v>
      </c>
      <c r="L962" s="95"/>
      <c r="M962" s="94"/>
      <c r="O962" s="96">
        <f t="shared" ref="O962:O964" si="601">H962+J962+L962</f>
        <v>13</v>
      </c>
      <c r="P962" s="96">
        <f t="shared" ref="P962:P964" si="602">I962+K962+M962</f>
        <v>10</v>
      </c>
      <c r="Q962" s="96">
        <f t="shared" ref="Q962:Q964" si="603">IF(H962&gt;I962,1,0)+IF(J962&gt;K962,1,0)+IF(L962&gt;M962,1,0)</f>
        <v>2</v>
      </c>
      <c r="R962" s="97">
        <f t="shared" ref="R962:R964" si="604">IF(H962&lt;I962,1,0)+IF(J962&lt;K962,1,0)+IF(L962&lt;M962,1,0)</f>
        <v>0</v>
      </c>
      <c r="S962" s="97">
        <f t="shared" ref="S962:S964" si="605">IF(Q962&gt;R962,1,0)</f>
        <v>1</v>
      </c>
      <c r="T962" s="97">
        <f t="shared" ref="T962:T964" si="606">IF(Q962&lt;R962,1,0)</f>
        <v>0</v>
      </c>
      <c r="U962" s="77" t="s">
        <v>630</v>
      </c>
    </row>
    <row r="963" spans="2:21" ht="12" hidden="1" thickBot="1" x14ac:dyDescent="0.25">
      <c r="C963" s="84"/>
      <c r="D963" s="94" t="s">
        <v>146</v>
      </c>
      <c r="E963" s="84" t="s">
        <v>609</v>
      </c>
      <c r="F963" s="94"/>
      <c r="G963" s="84" t="s">
        <v>595</v>
      </c>
      <c r="H963" s="95">
        <v>6</v>
      </c>
      <c r="I963" s="94">
        <v>4</v>
      </c>
      <c r="J963" s="95">
        <v>6</v>
      </c>
      <c r="K963" s="94">
        <v>2</v>
      </c>
      <c r="L963" s="95"/>
      <c r="M963" s="94"/>
      <c r="O963" s="29">
        <f t="shared" si="601"/>
        <v>12</v>
      </c>
      <c r="P963" s="29">
        <f t="shared" si="602"/>
        <v>6</v>
      </c>
      <c r="Q963" s="29">
        <f t="shared" si="603"/>
        <v>2</v>
      </c>
      <c r="R963" s="28">
        <f t="shared" si="604"/>
        <v>0</v>
      </c>
      <c r="S963" s="28">
        <f t="shared" si="605"/>
        <v>1</v>
      </c>
      <c r="T963" s="28">
        <f t="shared" si="606"/>
        <v>0</v>
      </c>
      <c r="U963" s="77" t="s">
        <v>630</v>
      </c>
    </row>
    <row r="964" spans="2:21" ht="12" hidden="1" customHeight="1" thickBot="1" x14ac:dyDescent="0.25">
      <c r="C964" s="414"/>
      <c r="D964" s="416" t="s">
        <v>147</v>
      </c>
      <c r="E964" s="84" t="s">
        <v>738</v>
      </c>
      <c r="F964" s="98"/>
      <c r="G964" s="84" t="s">
        <v>595</v>
      </c>
      <c r="H964" s="418">
        <v>6</v>
      </c>
      <c r="I964" s="421">
        <v>0</v>
      </c>
      <c r="J964" s="418">
        <v>6</v>
      </c>
      <c r="K964" s="421">
        <v>1</v>
      </c>
      <c r="L964" s="418"/>
      <c r="M964" s="421"/>
      <c r="O964" s="424">
        <f t="shared" si="601"/>
        <v>12</v>
      </c>
      <c r="P964" s="424">
        <f t="shared" si="602"/>
        <v>1</v>
      </c>
      <c r="Q964" s="424">
        <f t="shared" si="603"/>
        <v>2</v>
      </c>
      <c r="R964" s="424">
        <f t="shared" si="604"/>
        <v>0</v>
      </c>
      <c r="S964" s="424">
        <f t="shared" si="605"/>
        <v>1</v>
      </c>
      <c r="T964" s="424">
        <f t="shared" si="606"/>
        <v>0</v>
      </c>
      <c r="U964" s="77" t="s">
        <v>630</v>
      </c>
    </row>
    <row r="965" spans="2:21" ht="12" hidden="1" thickBot="1" x14ac:dyDescent="0.25">
      <c r="C965" s="414"/>
      <c r="D965" s="416"/>
      <c r="E965" s="99" t="s">
        <v>137</v>
      </c>
      <c r="F965" s="100"/>
      <c r="G965" s="99" t="s">
        <v>137</v>
      </c>
      <c r="H965" s="419"/>
      <c r="I965" s="422"/>
      <c r="J965" s="419"/>
      <c r="K965" s="422"/>
      <c r="L965" s="419"/>
      <c r="M965" s="422"/>
      <c r="O965" s="425"/>
      <c r="P965" s="425"/>
      <c r="Q965" s="425"/>
      <c r="R965" s="425"/>
      <c r="S965" s="425"/>
      <c r="T965" s="425"/>
      <c r="U965" s="77" t="s">
        <v>630</v>
      </c>
    </row>
    <row r="966" spans="2:21" ht="12" hidden="1" thickBot="1" x14ac:dyDescent="0.25">
      <c r="C966" s="415"/>
      <c r="D966" s="417"/>
      <c r="E966" s="84" t="s">
        <v>607</v>
      </c>
      <c r="F966" s="101"/>
      <c r="G966" s="84" t="s">
        <v>739</v>
      </c>
      <c r="H966" s="420"/>
      <c r="I966" s="423"/>
      <c r="J966" s="420"/>
      <c r="K966" s="423"/>
      <c r="L966" s="420"/>
      <c r="M966" s="423"/>
      <c r="O966" s="426"/>
      <c r="P966" s="426"/>
      <c r="Q966" s="426"/>
      <c r="R966" s="426"/>
      <c r="S966" s="426"/>
      <c r="T966" s="426"/>
      <c r="U966" s="77" t="s">
        <v>630</v>
      </c>
    </row>
    <row r="967" spans="2:21" ht="12" hidden="1" thickBot="1" x14ac:dyDescent="0.25">
      <c r="B967" s="295" t="str">
        <f>E960&amp;G960</f>
        <v>ANKARA TENİS KULÜBÜANKARA TENİS AKADEMİSİ</v>
      </c>
      <c r="G967" s="102"/>
      <c r="H967" s="102"/>
      <c r="O967" s="28">
        <f t="shared" ref="O967:T967" si="607">O962+O963+O964</f>
        <v>37</v>
      </c>
      <c r="P967" s="28">
        <f t="shared" si="607"/>
        <v>17</v>
      </c>
      <c r="Q967" s="29">
        <f t="shared" si="607"/>
        <v>6</v>
      </c>
      <c r="R967" s="28">
        <f t="shared" si="607"/>
        <v>0</v>
      </c>
      <c r="S967" s="28">
        <f t="shared" si="607"/>
        <v>3</v>
      </c>
      <c r="T967" s="28">
        <f t="shared" si="607"/>
        <v>0</v>
      </c>
      <c r="U967" s="77" t="s">
        <v>630</v>
      </c>
    </row>
    <row r="968" spans="2:21" hidden="1" x14ac:dyDescent="0.2">
      <c r="C968" s="427" t="s">
        <v>132</v>
      </c>
      <c r="D968" s="428"/>
      <c r="E968" s="428"/>
      <c r="F968" s="428"/>
      <c r="G968" s="428"/>
      <c r="H968" s="428"/>
      <c r="I968" s="428"/>
      <c r="J968" s="428"/>
      <c r="K968" s="428"/>
      <c r="L968" s="428"/>
      <c r="M968" s="429"/>
      <c r="U968" s="77" t="s">
        <v>630</v>
      </c>
    </row>
    <row r="969" spans="2:21" ht="12" hidden="1" thickBot="1" x14ac:dyDescent="0.25">
      <c r="C969" s="430"/>
      <c r="D969" s="431"/>
      <c r="E969" s="431"/>
      <c r="F969" s="431"/>
      <c r="G969" s="431"/>
      <c r="H969" s="431"/>
      <c r="I969" s="431"/>
      <c r="J969" s="431"/>
      <c r="K969" s="431"/>
      <c r="L969" s="431"/>
      <c r="M969" s="432"/>
      <c r="U969" s="77" t="s">
        <v>630</v>
      </c>
    </row>
    <row r="970" spans="2:21" ht="12" hidden="1" thickBot="1" x14ac:dyDescent="0.25">
      <c r="C970" s="444" t="s">
        <v>79</v>
      </c>
      <c r="D970" s="437"/>
      <c r="E970" s="445" t="s">
        <v>133</v>
      </c>
      <c r="F970" s="446"/>
      <c r="G970" s="80" t="s">
        <v>134</v>
      </c>
      <c r="H970" s="447" t="s">
        <v>135</v>
      </c>
      <c r="I970" s="448"/>
      <c r="J970" s="448"/>
      <c r="K970" s="448"/>
      <c r="L970" s="448"/>
      <c r="M970" s="449"/>
      <c r="R970" s="81"/>
      <c r="S970" s="82"/>
      <c r="T970" s="83"/>
      <c r="U970" s="83" t="s">
        <v>630</v>
      </c>
    </row>
    <row r="971" spans="2:21" ht="12" hidden="1" thickBot="1" x14ac:dyDescent="0.25">
      <c r="C971" s="433">
        <v>45090</v>
      </c>
      <c r="D971" s="434"/>
      <c r="E971" s="435"/>
      <c r="F971" s="409"/>
      <c r="G971" s="84"/>
      <c r="H971" s="435"/>
      <c r="I971" s="408"/>
      <c r="J971" s="408"/>
      <c r="K971" s="408"/>
      <c r="L971" s="408"/>
      <c r="M971" s="409"/>
      <c r="U971" s="77" t="s">
        <v>630</v>
      </c>
    </row>
    <row r="972" spans="2:21" ht="12" hidden="1" thickBot="1" x14ac:dyDescent="0.25">
      <c r="C972" s="435"/>
      <c r="D972" s="408"/>
      <c r="E972" s="408"/>
      <c r="F972" s="408"/>
      <c r="G972" s="408"/>
      <c r="H972" s="408"/>
      <c r="I972" s="408"/>
      <c r="J972" s="408"/>
      <c r="K972" s="408"/>
      <c r="L972" s="408"/>
      <c r="M972" s="409"/>
      <c r="U972" s="77" t="s">
        <v>630</v>
      </c>
    </row>
    <row r="973" spans="2:21" ht="12" hidden="1" thickBot="1" x14ac:dyDescent="0.25">
      <c r="C973" s="85" t="s">
        <v>87</v>
      </c>
      <c r="D973" s="86"/>
      <c r="E973" s="85" t="s">
        <v>136</v>
      </c>
      <c r="F973" s="86" t="s">
        <v>137</v>
      </c>
      <c r="G973" s="85" t="s">
        <v>136</v>
      </c>
      <c r="H973" s="436" t="s">
        <v>108</v>
      </c>
      <c r="I973" s="436"/>
      <c r="J973" s="436"/>
      <c r="K973" s="436"/>
      <c r="L973" s="436"/>
      <c r="M973" s="437"/>
      <c r="U973" s="77" t="s">
        <v>630</v>
      </c>
    </row>
    <row r="974" spans="2:21" ht="12" hidden="1" thickBot="1" x14ac:dyDescent="0.25">
      <c r="C974" s="87"/>
      <c r="D974" s="88">
        <v>33</v>
      </c>
      <c r="E974" s="275" t="s">
        <v>37</v>
      </c>
      <c r="F974" s="88"/>
      <c r="G974" s="275" t="s">
        <v>203</v>
      </c>
      <c r="H974" s="438">
        <f t="shared" ref="H974" si="608">S981</f>
        <v>3</v>
      </c>
      <c r="I974" s="439"/>
      <c r="J974" s="440"/>
      <c r="K974" s="441">
        <f t="shared" ref="K974" si="609">T981</f>
        <v>0</v>
      </c>
      <c r="L974" s="442"/>
      <c r="M974" s="443"/>
      <c r="U974" s="77" t="str">
        <f>IF(H974+K974=3,"BİTTİ","DEVAM")</f>
        <v>BİTTİ</v>
      </c>
    </row>
    <row r="975" spans="2:21" ht="12" hidden="1" thickBot="1" x14ac:dyDescent="0.25">
      <c r="C975" s="91" t="s">
        <v>80</v>
      </c>
      <c r="D975" s="92" t="s">
        <v>138</v>
      </c>
      <c r="E975" s="91" t="s">
        <v>139</v>
      </c>
      <c r="F975" s="92"/>
      <c r="G975" s="91" t="s">
        <v>139</v>
      </c>
      <c r="H975" s="408" t="s">
        <v>140</v>
      </c>
      <c r="I975" s="409"/>
      <c r="J975" s="408" t="s">
        <v>141</v>
      </c>
      <c r="K975" s="409"/>
      <c r="L975" s="410" t="s">
        <v>142</v>
      </c>
      <c r="M975" s="411"/>
      <c r="O975" s="412" t="s">
        <v>143</v>
      </c>
      <c r="P975" s="413"/>
      <c r="Q975" s="412" t="s">
        <v>144</v>
      </c>
      <c r="R975" s="413"/>
      <c r="S975" s="412" t="s">
        <v>138</v>
      </c>
      <c r="T975" s="413"/>
      <c r="U975" s="77" t="s">
        <v>630</v>
      </c>
    </row>
    <row r="976" spans="2:21" ht="12" hidden="1" thickBot="1" x14ac:dyDescent="0.25">
      <c r="C976" s="266">
        <v>0.4375</v>
      </c>
      <c r="D976" s="94" t="s">
        <v>145</v>
      </c>
      <c r="E976" s="84" t="s">
        <v>699</v>
      </c>
      <c r="F976" s="94"/>
      <c r="G976" s="84" t="s">
        <v>533</v>
      </c>
      <c r="H976" s="95">
        <v>6</v>
      </c>
      <c r="I976" s="94">
        <v>0</v>
      </c>
      <c r="J976" s="95">
        <v>6</v>
      </c>
      <c r="K976" s="94">
        <v>0</v>
      </c>
      <c r="L976" s="95"/>
      <c r="M976" s="94"/>
      <c r="O976" s="96">
        <f t="shared" ref="O976:O978" si="610">H976+J976+L976</f>
        <v>12</v>
      </c>
      <c r="P976" s="96">
        <f t="shared" ref="P976:P978" si="611">I976+K976+M976</f>
        <v>0</v>
      </c>
      <c r="Q976" s="96">
        <f t="shared" ref="Q976:Q978" si="612">IF(H976&gt;I976,1,0)+IF(J976&gt;K976,1,0)+IF(L976&gt;M976,1,0)</f>
        <v>2</v>
      </c>
      <c r="R976" s="97">
        <f t="shared" ref="R976:R978" si="613">IF(H976&lt;I976,1,0)+IF(J976&lt;K976,1,0)+IF(L976&lt;M976,1,0)</f>
        <v>0</v>
      </c>
      <c r="S976" s="97">
        <f t="shared" ref="S976:S978" si="614">IF(Q976&gt;R976,1,0)</f>
        <v>1</v>
      </c>
      <c r="T976" s="97">
        <f t="shared" ref="T976:T978" si="615">IF(Q976&lt;R976,1,0)</f>
        <v>0</v>
      </c>
      <c r="U976" s="77" t="s">
        <v>630</v>
      </c>
    </row>
    <row r="977" spans="2:21" ht="12" hidden="1" thickBot="1" x14ac:dyDescent="0.25">
      <c r="C977" s="84"/>
      <c r="D977" s="94" t="s">
        <v>146</v>
      </c>
      <c r="E977" s="84" t="s">
        <v>700</v>
      </c>
      <c r="F977" s="94"/>
      <c r="G977" s="84" t="s">
        <v>532</v>
      </c>
      <c r="H977" s="95">
        <v>6</v>
      </c>
      <c r="I977" s="94">
        <v>0</v>
      </c>
      <c r="J977" s="95">
        <v>6</v>
      </c>
      <c r="K977" s="94">
        <v>0</v>
      </c>
      <c r="L977" s="95"/>
      <c r="M977" s="94"/>
      <c r="O977" s="29">
        <f t="shared" si="610"/>
        <v>12</v>
      </c>
      <c r="P977" s="29">
        <f t="shared" si="611"/>
        <v>0</v>
      </c>
      <c r="Q977" s="29">
        <f t="shared" si="612"/>
        <v>2</v>
      </c>
      <c r="R977" s="28">
        <f t="shared" si="613"/>
        <v>0</v>
      </c>
      <c r="S977" s="28">
        <f t="shared" si="614"/>
        <v>1</v>
      </c>
      <c r="T977" s="28">
        <f t="shared" si="615"/>
        <v>0</v>
      </c>
      <c r="U977" s="77" t="s">
        <v>630</v>
      </c>
    </row>
    <row r="978" spans="2:21" ht="12" hidden="1" customHeight="1" thickBot="1" x14ac:dyDescent="0.25">
      <c r="C978" s="414"/>
      <c r="D978" s="416" t="s">
        <v>147</v>
      </c>
      <c r="E978" s="84" t="s">
        <v>701</v>
      </c>
      <c r="F978" s="98"/>
      <c r="G978" s="84" t="s">
        <v>532</v>
      </c>
      <c r="H978" s="418">
        <v>6</v>
      </c>
      <c r="I978" s="421">
        <v>2</v>
      </c>
      <c r="J978" s="418">
        <v>6</v>
      </c>
      <c r="K978" s="421">
        <v>1</v>
      </c>
      <c r="L978" s="418"/>
      <c r="M978" s="421"/>
      <c r="O978" s="424">
        <f t="shared" si="610"/>
        <v>12</v>
      </c>
      <c r="P978" s="424">
        <f t="shared" si="611"/>
        <v>3</v>
      </c>
      <c r="Q978" s="424">
        <f t="shared" si="612"/>
        <v>2</v>
      </c>
      <c r="R978" s="424">
        <f t="shared" si="613"/>
        <v>0</v>
      </c>
      <c r="S978" s="424">
        <f t="shared" si="614"/>
        <v>1</v>
      </c>
      <c r="T978" s="424">
        <f t="shared" si="615"/>
        <v>0</v>
      </c>
      <c r="U978" s="77" t="s">
        <v>630</v>
      </c>
    </row>
    <row r="979" spans="2:21" ht="12" hidden="1" thickBot="1" x14ac:dyDescent="0.25">
      <c r="C979" s="414"/>
      <c r="D979" s="416"/>
      <c r="E979" s="99" t="s">
        <v>137</v>
      </c>
      <c r="F979" s="100"/>
      <c r="G979" s="99" t="s">
        <v>137</v>
      </c>
      <c r="H979" s="419"/>
      <c r="I979" s="422"/>
      <c r="J979" s="419"/>
      <c r="K979" s="422"/>
      <c r="L979" s="419"/>
      <c r="M979" s="422"/>
      <c r="O979" s="425"/>
      <c r="P979" s="425"/>
      <c r="Q979" s="425"/>
      <c r="R979" s="425"/>
      <c r="S979" s="425"/>
      <c r="T979" s="425"/>
      <c r="U979" s="77" t="s">
        <v>630</v>
      </c>
    </row>
    <row r="980" spans="2:21" ht="12" hidden="1" thickBot="1" x14ac:dyDescent="0.25">
      <c r="C980" s="415"/>
      <c r="D980" s="417"/>
      <c r="E980" s="84" t="s">
        <v>702</v>
      </c>
      <c r="F980" s="101"/>
      <c r="G980" s="84" t="s">
        <v>534</v>
      </c>
      <c r="H980" s="420"/>
      <c r="I980" s="423"/>
      <c r="J980" s="420"/>
      <c r="K980" s="423"/>
      <c r="L980" s="420"/>
      <c r="M980" s="423"/>
      <c r="O980" s="426"/>
      <c r="P980" s="426"/>
      <c r="Q980" s="426"/>
      <c r="R980" s="426"/>
      <c r="S980" s="426"/>
      <c r="T980" s="426"/>
      <c r="U980" s="77" t="s">
        <v>630</v>
      </c>
    </row>
    <row r="981" spans="2:21" ht="12" hidden="1" thickBot="1" x14ac:dyDescent="0.25">
      <c r="B981" s="295" t="str">
        <f>E974&amp;G974</f>
        <v>YENİGÜN TENİS SPOR KULÜBÜOSMANGAZİ BELEDİYESPOR K.</v>
      </c>
      <c r="G981" s="102"/>
      <c r="H981" s="102"/>
      <c r="O981" s="28">
        <f t="shared" ref="O981:T981" si="616">O976+O977+O978</f>
        <v>36</v>
      </c>
      <c r="P981" s="28">
        <f t="shared" si="616"/>
        <v>3</v>
      </c>
      <c r="Q981" s="29">
        <f t="shared" si="616"/>
        <v>6</v>
      </c>
      <c r="R981" s="28">
        <f t="shared" si="616"/>
        <v>0</v>
      </c>
      <c r="S981" s="28">
        <f t="shared" si="616"/>
        <v>3</v>
      </c>
      <c r="T981" s="28">
        <f t="shared" si="616"/>
        <v>0</v>
      </c>
      <c r="U981" s="77" t="s">
        <v>630</v>
      </c>
    </row>
    <row r="982" spans="2:21" hidden="1" x14ac:dyDescent="0.2">
      <c r="C982" s="427" t="s">
        <v>132</v>
      </c>
      <c r="D982" s="428"/>
      <c r="E982" s="428"/>
      <c r="F982" s="428"/>
      <c r="G982" s="428"/>
      <c r="H982" s="428"/>
      <c r="I982" s="428"/>
      <c r="J982" s="428"/>
      <c r="K982" s="428"/>
      <c r="L982" s="428"/>
      <c r="M982" s="429"/>
      <c r="U982" s="77" t="s">
        <v>630</v>
      </c>
    </row>
    <row r="983" spans="2:21" ht="12" hidden="1" thickBot="1" x14ac:dyDescent="0.25">
      <c r="C983" s="430"/>
      <c r="D983" s="431"/>
      <c r="E983" s="431"/>
      <c r="F983" s="431"/>
      <c r="G983" s="431"/>
      <c r="H983" s="431"/>
      <c r="I983" s="431"/>
      <c r="J983" s="431"/>
      <c r="K983" s="431"/>
      <c r="L983" s="431"/>
      <c r="M983" s="432"/>
      <c r="U983" s="77" t="s">
        <v>630</v>
      </c>
    </row>
    <row r="984" spans="2:21" ht="12" hidden="1" thickBot="1" x14ac:dyDescent="0.25">
      <c r="C984" s="444" t="s">
        <v>79</v>
      </c>
      <c r="D984" s="437"/>
      <c r="E984" s="445" t="s">
        <v>133</v>
      </c>
      <c r="F984" s="446"/>
      <c r="G984" s="80" t="s">
        <v>134</v>
      </c>
      <c r="H984" s="447" t="s">
        <v>135</v>
      </c>
      <c r="I984" s="448"/>
      <c r="J984" s="448"/>
      <c r="K984" s="448"/>
      <c r="L984" s="448"/>
      <c r="M984" s="449"/>
      <c r="R984" s="81"/>
      <c r="S984" s="82"/>
      <c r="T984" s="83"/>
      <c r="U984" s="83" t="s">
        <v>630</v>
      </c>
    </row>
    <row r="985" spans="2:21" ht="12" hidden="1" thickBot="1" x14ac:dyDescent="0.25">
      <c r="C985" s="433">
        <v>45090</v>
      </c>
      <c r="D985" s="434"/>
      <c r="E985" s="435"/>
      <c r="F985" s="409"/>
      <c r="G985" s="84"/>
      <c r="H985" s="435"/>
      <c r="I985" s="408"/>
      <c r="J985" s="408"/>
      <c r="K985" s="408"/>
      <c r="L985" s="408"/>
      <c r="M985" s="409"/>
      <c r="U985" s="77" t="s">
        <v>630</v>
      </c>
    </row>
    <row r="986" spans="2:21" ht="12" hidden="1" thickBot="1" x14ac:dyDescent="0.25">
      <c r="C986" s="435"/>
      <c r="D986" s="408"/>
      <c r="E986" s="408"/>
      <c r="F986" s="408"/>
      <c r="G986" s="408"/>
      <c r="H986" s="408"/>
      <c r="I986" s="408"/>
      <c r="J986" s="408"/>
      <c r="K986" s="408"/>
      <c r="L986" s="408"/>
      <c r="M986" s="409"/>
      <c r="U986" s="77" t="s">
        <v>630</v>
      </c>
    </row>
    <row r="987" spans="2:21" ht="12" hidden="1" thickBot="1" x14ac:dyDescent="0.25">
      <c r="C987" s="85" t="s">
        <v>87</v>
      </c>
      <c r="D987" s="86"/>
      <c r="E987" s="85" t="s">
        <v>136</v>
      </c>
      <c r="F987" s="86" t="s">
        <v>137</v>
      </c>
      <c r="G987" s="85" t="s">
        <v>136</v>
      </c>
      <c r="H987" s="436" t="s">
        <v>108</v>
      </c>
      <c r="I987" s="436"/>
      <c r="J987" s="436"/>
      <c r="K987" s="436"/>
      <c r="L987" s="436"/>
      <c r="M987" s="437"/>
      <c r="U987" s="77" t="s">
        <v>630</v>
      </c>
    </row>
    <row r="988" spans="2:21" ht="12" hidden="1" thickBot="1" x14ac:dyDescent="0.25">
      <c r="C988" s="87"/>
      <c r="D988" s="88">
        <v>34</v>
      </c>
      <c r="E988" s="275" t="s">
        <v>224</v>
      </c>
      <c r="F988" s="88"/>
      <c r="G988" s="275" t="s">
        <v>202</v>
      </c>
      <c r="H988" s="438">
        <f t="shared" ref="H988" si="617">S995</f>
        <v>3</v>
      </c>
      <c r="I988" s="439"/>
      <c r="J988" s="440"/>
      <c r="K988" s="441">
        <f t="shared" ref="K988" si="618">T995</f>
        <v>0</v>
      </c>
      <c r="L988" s="442"/>
      <c r="M988" s="443"/>
      <c r="U988" s="77" t="str">
        <f>IF(H988+K988=3,"BİTTİ","DEVAM")</f>
        <v>BİTTİ</v>
      </c>
    </row>
    <row r="989" spans="2:21" ht="12" hidden="1" thickBot="1" x14ac:dyDescent="0.25">
      <c r="C989" s="91" t="s">
        <v>80</v>
      </c>
      <c r="D989" s="92" t="s">
        <v>138</v>
      </c>
      <c r="E989" s="91" t="s">
        <v>139</v>
      </c>
      <c r="F989" s="92"/>
      <c r="G989" s="91" t="s">
        <v>139</v>
      </c>
      <c r="H989" s="408" t="s">
        <v>140</v>
      </c>
      <c r="I989" s="409"/>
      <c r="J989" s="408" t="s">
        <v>141</v>
      </c>
      <c r="K989" s="409"/>
      <c r="L989" s="410" t="s">
        <v>142</v>
      </c>
      <c r="M989" s="411"/>
      <c r="O989" s="412" t="s">
        <v>143</v>
      </c>
      <c r="P989" s="413"/>
      <c r="Q989" s="412" t="s">
        <v>144</v>
      </c>
      <c r="R989" s="413"/>
      <c r="S989" s="412" t="s">
        <v>138</v>
      </c>
      <c r="T989" s="413"/>
      <c r="U989" s="77" t="s">
        <v>630</v>
      </c>
    </row>
    <row r="990" spans="2:21" ht="12" hidden="1" thickBot="1" x14ac:dyDescent="0.25">
      <c r="C990" s="266">
        <v>0.4375</v>
      </c>
      <c r="D990" s="94" t="s">
        <v>145</v>
      </c>
      <c r="E990" s="84" t="s">
        <v>696</v>
      </c>
      <c r="F990" s="94"/>
      <c r="G990" s="84" t="s">
        <v>517</v>
      </c>
      <c r="H990" s="95">
        <v>6</v>
      </c>
      <c r="I990" s="94">
        <v>0</v>
      </c>
      <c r="J990" s="95">
        <v>6</v>
      </c>
      <c r="K990" s="94">
        <v>0</v>
      </c>
      <c r="L990" s="95"/>
      <c r="M990" s="94"/>
      <c r="O990" s="96">
        <f t="shared" ref="O990:O992" si="619">H990+J990+L990</f>
        <v>12</v>
      </c>
      <c r="P990" s="96">
        <f t="shared" ref="P990:P992" si="620">I990+K990+M990</f>
        <v>0</v>
      </c>
      <c r="Q990" s="96">
        <f t="shared" ref="Q990:Q992" si="621">IF(H990&gt;I990,1,0)+IF(J990&gt;K990,1,0)+IF(L990&gt;M990,1,0)</f>
        <v>2</v>
      </c>
      <c r="R990" s="97">
        <f t="shared" ref="R990:R992" si="622">IF(H990&lt;I990,1,0)+IF(J990&lt;K990,1,0)+IF(L990&lt;M990,1,0)</f>
        <v>0</v>
      </c>
      <c r="S990" s="97">
        <f t="shared" ref="S990:S992" si="623">IF(Q990&gt;R990,1,0)</f>
        <v>1</v>
      </c>
      <c r="T990" s="97">
        <f t="shared" ref="T990:T992" si="624">IF(Q990&lt;R990,1,0)</f>
        <v>0</v>
      </c>
      <c r="U990" s="77" t="s">
        <v>630</v>
      </c>
    </row>
    <row r="991" spans="2:21" ht="12" hidden="1" thickBot="1" x14ac:dyDescent="0.25">
      <c r="C991" s="84"/>
      <c r="D991" s="94" t="s">
        <v>146</v>
      </c>
      <c r="E991" s="84" t="s">
        <v>531</v>
      </c>
      <c r="F991" s="94"/>
      <c r="G991" s="84" t="s">
        <v>518</v>
      </c>
      <c r="H991" s="95">
        <v>6</v>
      </c>
      <c r="I991" s="94">
        <v>0</v>
      </c>
      <c r="J991" s="95">
        <v>6</v>
      </c>
      <c r="K991" s="94">
        <v>0</v>
      </c>
      <c r="L991" s="95"/>
      <c r="M991" s="94"/>
      <c r="O991" s="29">
        <f t="shared" si="619"/>
        <v>12</v>
      </c>
      <c r="P991" s="29">
        <f t="shared" si="620"/>
        <v>0</v>
      </c>
      <c r="Q991" s="29">
        <f t="shared" si="621"/>
        <v>2</v>
      </c>
      <c r="R991" s="28">
        <f t="shared" si="622"/>
        <v>0</v>
      </c>
      <c r="S991" s="28">
        <f t="shared" si="623"/>
        <v>1</v>
      </c>
      <c r="T991" s="28">
        <f t="shared" si="624"/>
        <v>0</v>
      </c>
      <c r="U991" s="77" t="s">
        <v>630</v>
      </c>
    </row>
    <row r="992" spans="2:21" ht="12" hidden="1" customHeight="1" thickBot="1" x14ac:dyDescent="0.25">
      <c r="C992" s="414"/>
      <c r="D992" s="416" t="s">
        <v>147</v>
      </c>
      <c r="E992" s="84" t="s">
        <v>697</v>
      </c>
      <c r="F992" s="98"/>
      <c r="G992" s="84" t="s">
        <v>519</v>
      </c>
      <c r="H992" s="418">
        <v>6</v>
      </c>
      <c r="I992" s="421">
        <v>0</v>
      </c>
      <c r="J992" s="418">
        <v>6</v>
      </c>
      <c r="K992" s="421">
        <v>0</v>
      </c>
      <c r="L992" s="418"/>
      <c r="M992" s="421"/>
      <c r="O992" s="424">
        <f t="shared" si="619"/>
        <v>12</v>
      </c>
      <c r="P992" s="424">
        <f t="shared" si="620"/>
        <v>0</v>
      </c>
      <c r="Q992" s="424">
        <f t="shared" si="621"/>
        <v>2</v>
      </c>
      <c r="R992" s="424">
        <f t="shared" si="622"/>
        <v>0</v>
      </c>
      <c r="S992" s="424">
        <f t="shared" si="623"/>
        <v>1</v>
      </c>
      <c r="T992" s="424">
        <f t="shared" si="624"/>
        <v>0</v>
      </c>
      <c r="U992" s="77" t="s">
        <v>630</v>
      </c>
    </row>
    <row r="993" spans="2:21" ht="12" hidden="1" thickBot="1" x14ac:dyDescent="0.25">
      <c r="C993" s="414"/>
      <c r="D993" s="416"/>
      <c r="E993" s="99" t="s">
        <v>137</v>
      </c>
      <c r="F993" s="100"/>
      <c r="G993" s="99" t="s">
        <v>137</v>
      </c>
      <c r="H993" s="419"/>
      <c r="I993" s="422"/>
      <c r="J993" s="419"/>
      <c r="K993" s="422"/>
      <c r="L993" s="419"/>
      <c r="M993" s="422"/>
      <c r="O993" s="425"/>
      <c r="P993" s="425"/>
      <c r="Q993" s="425"/>
      <c r="R993" s="425"/>
      <c r="S993" s="425"/>
      <c r="T993" s="425"/>
      <c r="U993" s="77" t="s">
        <v>630</v>
      </c>
    </row>
    <row r="994" spans="2:21" ht="12" hidden="1" thickBot="1" x14ac:dyDescent="0.25">
      <c r="C994" s="415"/>
      <c r="D994" s="417"/>
      <c r="E994" s="84" t="s">
        <v>698</v>
      </c>
      <c r="F994" s="101"/>
      <c r="G994" s="84" t="s">
        <v>518</v>
      </c>
      <c r="H994" s="420"/>
      <c r="I994" s="423"/>
      <c r="J994" s="420"/>
      <c r="K994" s="423"/>
      <c r="L994" s="420"/>
      <c r="M994" s="423"/>
      <c r="O994" s="426"/>
      <c r="P994" s="426"/>
      <c r="Q994" s="426"/>
      <c r="R994" s="426"/>
      <c r="S994" s="426"/>
      <c r="T994" s="426"/>
      <c r="U994" s="77" t="s">
        <v>630</v>
      </c>
    </row>
    <row r="995" spans="2:21" ht="12" hidden="1" thickBot="1" x14ac:dyDescent="0.25">
      <c r="B995" s="295" t="str">
        <f>E988&amp;G988</f>
        <v>PODYUM TENİS KULÜBÜEVRENSEL TENİS SPOR KULÜBÜ</v>
      </c>
      <c r="G995" s="102"/>
      <c r="H995" s="102"/>
      <c r="O995" s="28">
        <f t="shared" ref="O995:T995" si="625">O990+O991+O992</f>
        <v>36</v>
      </c>
      <c r="P995" s="28">
        <f t="shared" si="625"/>
        <v>0</v>
      </c>
      <c r="Q995" s="29">
        <f t="shared" si="625"/>
        <v>6</v>
      </c>
      <c r="R995" s="28">
        <f t="shared" si="625"/>
        <v>0</v>
      </c>
      <c r="S995" s="28">
        <f t="shared" si="625"/>
        <v>3</v>
      </c>
      <c r="T995" s="28">
        <f t="shared" si="625"/>
        <v>0</v>
      </c>
      <c r="U995" s="77" t="s">
        <v>630</v>
      </c>
    </row>
    <row r="996" spans="2:21" hidden="1" x14ac:dyDescent="0.2">
      <c r="C996" s="427" t="s">
        <v>132</v>
      </c>
      <c r="D996" s="428"/>
      <c r="E996" s="428"/>
      <c r="F996" s="428"/>
      <c r="G996" s="428"/>
      <c r="H996" s="428"/>
      <c r="I996" s="428"/>
      <c r="J996" s="428"/>
      <c r="K996" s="428"/>
      <c r="L996" s="428"/>
      <c r="M996" s="429"/>
      <c r="U996" s="77" t="s">
        <v>630</v>
      </c>
    </row>
    <row r="997" spans="2:21" ht="12" hidden="1" thickBot="1" x14ac:dyDescent="0.25">
      <c r="C997" s="430"/>
      <c r="D997" s="431"/>
      <c r="E997" s="431"/>
      <c r="F997" s="431"/>
      <c r="G997" s="431"/>
      <c r="H997" s="431"/>
      <c r="I997" s="431"/>
      <c r="J997" s="431"/>
      <c r="K997" s="431"/>
      <c r="L997" s="431"/>
      <c r="M997" s="432"/>
      <c r="U997" s="77" t="s">
        <v>630</v>
      </c>
    </row>
    <row r="998" spans="2:21" ht="12" hidden="1" thickBot="1" x14ac:dyDescent="0.25">
      <c r="C998" s="444" t="s">
        <v>79</v>
      </c>
      <c r="D998" s="437"/>
      <c r="E998" s="445" t="s">
        <v>133</v>
      </c>
      <c r="F998" s="446"/>
      <c r="G998" s="80" t="s">
        <v>134</v>
      </c>
      <c r="H998" s="447" t="s">
        <v>135</v>
      </c>
      <c r="I998" s="448"/>
      <c r="J998" s="448"/>
      <c r="K998" s="448"/>
      <c r="L998" s="448"/>
      <c r="M998" s="449"/>
      <c r="R998" s="81"/>
      <c r="S998" s="82"/>
      <c r="T998" s="83"/>
      <c r="U998" s="83" t="s">
        <v>630</v>
      </c>
    </row>
    <row r="999" spans="2:21" ht="12" hidden="1" thickBot="1" x14ac:dyDescent="0.25">
      <c r="C999" s="433">
        <v>45090</v>
      </c>
      <c r="D999" s="434"/>
      <c r="E999" s="435"/>
      <c r="F999" s="409"/>
      <c r="G999" s="84"/>
      <c r="H999" s="435"/>
      <c r="I999" s="408"/>
      <c r="J999" s="408"/>
      <c r="K999" s="408"/>
      <c r="L999" s="408"/>
      <c r="M999" s="409"/>
      <c r="U999" s="77" t="s">
        <v>630</v>
      </c>
    </row>
    <row r="1000" spans="2:21" ht="12" hidden="1" thickBot="1" x14ac:dyDescent="0.25">
      <c r="C1000" s="435"/>
      <c r="D1000" s="408"/>
      <c r="E1000" s="408"/>
      <c r="F1000" s="408"/>
      <c r="G1000" s="408"/>
      <c r="H1000" s="408"/>
      <c r="I1000" s="408"/>
      <c r="J1000" s="408"/>
      <c r="K1000" s="408"/>
      <c r="L1000" s="408"/>
      <c r="M1000" s="409"/>
      <c r="U1000" s="77" t="s">
        <v>630</v>
      </c>
    </row>
    <row r="1001" spans="2:21" ht="12" hidden="1" thickBot="1" x14ac:dyDescent="0.25">
      <c r="C1001" s="85" t="s">
        <v>87</v>
      </c>
      <c r="D1001" s="86"/>
      <c r="E1001" s="85" t="s">
        <v>136</v>
      </c>
      <c r="F1001" s="86" t="s">
        <v>137</v>
      </c>
      <c r="G1001" s="85" t="s">
        <v>136</v>
      </c>
      <c r="H1001" s="436" t="s">
        <v>108</v>
      </c>
      <c r="I1001" s="436"/>
      <c r="J1001" s="436"/>
      <c r="K1001" s="436"/>
      <c r="L1001" s="436"/>
      <c r="M1001" s="437"/>
      <c r="U1001" s="77" t="s">
        <v>630</v>
      </c>
    </row>
    <row r="1002" spans="2:21" ht="12" hidden="1" thickBot="1" x14ac:dyDescent="0.25">
      <c r="C1002" s="87"/>
      <c r="D1002" s="88">
        <v>35</v>
      </c>
      <c r="E1002" s="275" t="s">
        <v>19</v>
      </c>
      <c r="F1002" s="88"/>
      <c r="G1002" s="275" t="s">
        <v>39</v>
      </c>
      <c r="H1002" s="438">
        <f t="shared" ref="H1002" si="626">S1009</f>
        <v>3</v>
      </c>
      <c r="I1002" s="439"/>
      <c r="J1002" s="440"/>
      <c r="K1002" s="441">
        <f t="shared" ref="K1002" si="627">T1009</f>
        <v>0</v>
      </c>
      <c r="L1002" s="442"/>
      <c r="M1002" s="443"/>
      <c r="U1002" s="77" t="str">
        <f>IF(H1002+K1002=3,"BİTTİ","DEVAM")</f>
        <v>BİTTİ</v>
      </c>
    </row>
    <row r="1003" spans="2:21" ht="12" hidden="1" thickBot="1" x14ac:dyDescent="0.25">
      <c r="C1003" s="91" t="s">
        <v>80</v>
      </c>
      <c r="D1003" s="92" t="s">
        <v>138</v>
      </c>
      <c r="E1003" s="91" t="s">
        <v>139</v>
      </c>
      <c r="F1003" s="92"/>
      <c r="G1003" s="91" t="s">
        <v>139</v>
      </c>
      <c r="H1003" s="408" t="s">
        <v>140</v>
      </c>
      <c r="I1003" s="409"/>
      <c r="J1003" s="408" t="s">
        <v>141</v>
      </c>
      <c r="K1003" s="409"/>
      <c r="L1003" s="410" t="s">
        <v>142</v>
      </c>
      <c r="M1003" s="411"/>
      <c r="O1003" s="412" t="s">
        <v>143</v>
      </c>
      <c r="P1003" s="413"/>
      <c r="Q1003" s="412" t="s">
        <v>144</v>
      </c>
      <c r="R1003" s="413"/>
      <c r="S1003" s="412" t="s">
        <v>138</v>
      </c>
      <c r="T1003" s="413"/>
      <c r="U1003" s="77" t="s">
        <v>630</v>
      </c>
    </row>
    <row r="1004" spans="2:21" ht="12" hidden="1" thickBot="1" x14ac:dyDescent="0.25">
      <c r="C1004" s="266">
        <v>0.4375</v>
      </c>
      <c r="D1004" s="94" t="s">
        <v>145</v>
      </c>
      <c r="E1004" s="84" t="s">
        <v>808</v>
      </c>
      <c r="F1004" s="94"/>
      <c r="G1004" s="84" t="s">
        <v>809</v>
      </c>
      <c r="H1004" s="95">
        <v>6</v>
      </c>
      <c r="I1004" s="94">
        <v>0</v>
      </c>
      <c r="J1004" s="95">
        <v>6</v>
      </c>
      <c r="K1004" s="94">
        <v>0</v>
      </c>
      <c r="L1004" s="95"/>
      <c r="M1004" s="94"/>
      <c r="O1004" s="96">
        <f t="shared" ref="O1004:O1006" si="628">H1004+J1004+L1004</f>
        <v>12</v>
      </c>
      <c r="P1004" s="96">
        <f t="shared" ref="P1004:P1006" si="629">I1004+K1004+M1004</f>
        <v>0</v>
      </c>
      <c r="Q1004" s="96">
        <f t="shared" ref="Q1004:Q1006" si="630">IF(H1004&gt;I1004,1,0)+IF(J1004&gt;K1004,1,0)+IF(L1004&gt;M1004,1,0)</f>
        <v>2</v>
      </c>
      <c r="R1004" s="97">
        <f t="shared" ref="R1004:R1006" si="631">IF(H1004&lt;I1004,1,0)+IF(J1004&lt;K1004,1,0)+IF(L1004&lt;M1004,1,0)</f>
        <v>0</v>
      </c>
      <c r="S1004" s="97">
        <f t="shared" ref="S1004:S1006" si="632">IF(Q1004&gt;R1004,1,0)</f>
        <v>1</v>
      </c>
      <c r="T1004" s="97">
        <f t="shared" ref="T1004:T1006" si="633">IF(Q1004&lt;R1004,1,0)</f>
        <v>0</v>
      </c>
      <c r="U1004" s="77" t="s">
        <v>630</v>
      </c>
    </row>
    <row r="1005" spans="2:21" ht="12" hidden="1" thickBot="1" x14ac:dyDescent="0.25">
      <c r="C1005" s="84"/>
      <c r="D1005" s="94" t="s">
        <v>146</v>
      </c>
      <c r="E1005" s="84" t="s">
        <v>810</v>
      </c>
      <c r="F1005" s="94"/>
      <c r="G1005" s="84" t="s">
        <v>811</v>
      </c>
      <c r="H1005" s="95">
        <v>6</v>
      </c>
      <c r="I1005" s="94">
        <v>2</v>
      </c>
      <c r="J1005" s="95">
        <v>6</v>
      </c>
      <c r="K1005" s="94">
        <v>0</v>
      </c>
      <c r="L1005" s="95"/>
      <c r="M1005" s="94"/>
      <c r="O1005" s="29">
        <f t="shared" si="628"/>
        <v>12</v>
      </c>
      <c r="P1005" s="29">
        <f t="shared" si="629"/>
        <v>2</v>
      </c>
      <c r="Q1005" s="29">
        <f t="shared" si="630"/>
        <v>2</v>
      </c>
      <c r="R1005" s="28">
        <f t="shared" si="631"/>
        <v>0</v>
      </c>
      <c r="S1005" s="28">
        <f t="shared" si="632"/>
        <v>1</v>
      </c>
      <c r="T1005" s="28">
        <f t="shared" si="633"/>
        <v>0</v>
      </c>
      <c r="U1005" s="77" t="s">
        <v>630</v>
      </c>
    </row>
    <row r="1006" spans="2:21" ht="12" hidden="1" customHeight="1" thickBot="1" x14ac:dyDescent="0.25">
      <c r="C1006" s="414"/>
      <c r="D1006" s="416" t="s">
        <v>147</v>
      </c>
      <c r="E1006" s="84" t="s">
        <v>812</v>
      </c>
      <c r="F1006" s="98"/>
      <c r="G1006" s="84" t="s">
        <v>535</v>
      </c>
      <c r="H1006" s="418">
        <v>6</v>
      </c>
      <c r="I1006" s="421">
        <v>0</v>
      </c>
      <c r="J1006" s="418">
        <v>6</v>
      </c>
      <c r="K1006" s="421">
        <v>0</v>
      </c>
      <c r="L1006" s="418"/>
      <c r="M1006" s="421"/>
      <c r="O1006" s="424">
        <f t="shared" si="628"/>
        <v>12</v>
      </c>
      <c r="P1006" s="424">
        <f t="shared" si="629"/>
        <v>0</v>
      </c>
      <c r="Q1006" s="424">
        <f t="shared" si="630"/>
        <v>2</v>
      </c>
      <c r="R1006" s="424">
        <f t="shared" si="631"/>
        <v>0</v>
      </c>
      <c r="S1006" s="424">
        <f t="shared" si="632"/>
        <v>1</v>
      </c>
      <c r="T1006" s="424">
        <f t="shared" si="633"/>
        <v>0</v>
      </c>
      <c r="U1006" s="77" t="s">
        <v>630</v>
      </c>
    </row>
    <row r="1007" spans="2:21" ht="12" hidden="1" thickBot="1" x14ac:dyDescent="0.25">
      <c r="C1007" s="414"/>
      <c r="D1007" s="416"/>
      <c r="E1007" s="99" t="s">
        <v>137</v>
      </c>
      <c r="F1007" s="100"/>
      <c r="G1007" s="99" t="s">
        <v>137</v>
      </c>
      <c r="H1007" s="419"/>
      <c r="I1007" s="422"/>
      <c r="J1007" s="419"/>
      <c r="K1007" s="422"/>
      <c r="L1007" s="419"/>
      <c r="M1007" s="422"/>
      <c r="O1007" s="425"/>
      <c r="P1007" s="425"/>
      <c r="Q1007" s="425"/>
      <c r="R1007" s="425"/>
      <c r="S1007" s="425"/>
      <c r="T1007" s="425"/>
      <c r="U1007" s="77" t="s">
        <v>630</v>
      </c>
    </row>
    <row r="1008" spans="2:21" ht="12" hidden="1" thickBot="1" x14ac:dyDescent="0.25">
      <c r="C1008" s="415"/>
      <c r="D1008" s="417"/>
      <c r="E1008" s="84" t="s">
        <v>813</v>
      </c>
      <c r="F1008" s="101"/>
      <c r="G1008" s="84" t="s">
        <v>811</v>
      </c>
      <c r="H1008" s="420"/>
      <c r="I1008" s="423"/>
      <c r="J1008" s="420"/>
      <c r="K1008" s="423"/>
      <c r="L1008" s="420"/>
      <c r="M1008" s="423"/>
      <c r="O1008" s="426"/>
      <c r="P1008" s="426"/>
      <c r="Q1008" s="426"/>
      <c r="R1008" s="426"/>
      <c r="S1008" s="426"/>
      <c r="T1008" s="426"/>
      <c r="U1008" s="77" t="s">
        <v>630</v>
      </c>
    </row>
    <row r="1009" spans="2:21" ht="12" hidden="1" thickBot="1" x14ac:dyDescent="0.25">
      <c r="B1009" s="295" t="str">
        <f>E1002&amp;G1002</f>
        <v>ENKA SPOR KULÜBÜGENÇ TENİS AKADEMİSİ</v>
      </c>
      <c r="G1009" s="102"/>
      <c r="H1009" s="102"/>
      <c r="O1009" s="28">
        <f t="shared" ref="O1009:T1009" si="634">O1004+O1005+O1006</f>
        <v>36</v>
      </c>
      <c r="P1009" s="28">
        <f t="shared" si="634"/>
        <v>2</v>
      </c>
      <c r="Q1009" s="29">
        <f t="shared" si="634"/>
        <v>6</v>
      </c>
      <c r="R1009" s="28">
        <f t="shared" si="634"/>
        <v>0</v>
      </c>
      <c r="S1009" s="28">
        <f t="shared" si="634"/>
        <v>3</v>
      </c>
      <c r="T1009" s="28">
        <f t="shared" si="634"/>
        <v>0</v>
      </c>
      <c r="U1009" s="77" t="s">
        <v>630</v>
      </c>
    </row>
    <row r="1010" spans="2:21" hidden="1" x14ac:dyDescent="0.2">
      <c r="C1010" s="427" t="s">
        <v>132</v>
      </c>
      <c r="D1010" s="428"/>
      <c r="E1010" s="428"/>
      <c r="F1010" s="428"/>
      <c r="G1010" s="428"/>
      <c r="H1010" s="428"/>
      <c r="I1010" s="428"/>
      <c r="J1010" s="428"/>
      <c r="K1010" s="428"/>
      <c r="L1010" s="428"/>
      <c r="M1010" s="429"/>
      <c r="U1010" s="77" t="s">
        <v>630</v>
      </c>
    </row>
    <row r="1011" spans="2:21" ht="12" hidden="1" thickBot="1" x14ac:dyDescent="0.25">
      <c r="C1011" s="430"/>
      <c r="D1011" s="431"/>
      <c r="E1011" s="431"/>
      <c r="F1011" s="431"/>
      <c r="G1011" s="431"/>
      <c r="H1011" s="431"/>
      <c r="I1011" s="431"/>
      <c r="J1011" s="431"/>
      <c r="K1011" s="431"/>
      <c r="L1011" s="431"/>
      <c r="M1011" s="432"/>
      <c r="U1011" s="77" t="s">
        <v>630</v>
      </c>
    </row>
    <row r="1012" spans="2:21" ht="12" hidden="1" thickBot="1" x14ac:dyDescent="0.25">
      <c r="C1012" s="444" t="s">
        <v>79</v>
      </c>
      <c r="D1012" s="437"/>
      <c r="E1012" s="445" t="s">
        <v>133</v>
      </c>
      <c r="F1012" s="446"/>
      <c r="G1012" s="80" t="s">
        <v>134</v>
      </c>
      <c r="H1012" s="447" t="s">
        <v>135</v>
      </c>
      <c r="I1012" s="448"/>
      <c r="J1012" s="448"/>
      <c r="K1012" s="448"/>
      <c r="L1012" s="448"/>
      <c r="M1012" s="449"/>
      <c r="R1012" s="81"/>
      <c r="S1012" s="82"/>
      <c r="T1012" s="83"/>
      <c r="U1012" s="83" t="s">
        <v>630</v>
      </c>
    </row>
    <row r="1013" spans="2:21" ht="12" hidden="1" thickBot="1" x14ac:dyDescent="0.25">
      <c r="C1013" s="433">
        <v>45090</v>
      </c>
      <c r="D1013" s="434"/>
      <c r="E1013" s="435"/>
      <c r="F1013" s="409"/>
      <c r="G1013" s="84"/>
      <c r="H1013" s="435"/>
      <c r="I1013" s="408"/>
      <c r="J1013" s="408"/>
      <c r="K1013" s="408"/>
      <c r="L1013" s="408"/>
      <c r="M1013" s="409"/>
      <c r="U1013" s="77" t="s">
        <v>630</v>
      </c>
    </row>
    <row r="1014" spans="2:21" ht="12" hidden="1" thickBot="1" x14ac:dyDescent="0.25">
      <c r="C1014" s="435"/>
      <c r="D1014" s="408"/>
      <c r="E1014" s="408"/>
      <c r="F1014" s="408"/>
      <c r="G1014" s="408"/>
      <c r="H1014" s="408"/>
      <c r="I1014" s="408"/>
      <c r="J1014" s="408"/>
      <c r="K1014" s="408"/>
      <c r="L1014" s="408"/>
      <c r="M1014" s="409"/>
      <c r="U1014" s="77" t="s">
        <v>630</v>
      </c>
    </row>
    <row r="1015" spans="2:21" ht="12" hidden="1" thickBot="1" x14ac:dyDescent="0.25">
      <c r="C1015" s="85" t="s">
        <v>87</v>
      </c>
      <c r="D1015" s="86"/>
      <c r="E1015" s="85" t="s">
        <v>136</v>
      </c>
      <c r="F1015" s="86" t="s">
        <v>137</v>
      </c>
      <c r="G1015" s="85" t="s">
        <v>136</v>
      </c>
      <c r="H1015" s="436" t="s">
        <v>108</v>
      </c>
      <c r="I1015" s="436"/>
      <c r="J1015" s="436"/>
      <c r="K1015" s="436"/>
      <c r="L1015" s="436"/>
      <c r="M1015" s="437"/>
      <c r="U1015" s="77" t="s">
        <v>630</v>
      </c>
    </row>
    <row r="1016" spans="2:21" ht="12" hidden="1" thickBot="1" x14ac:dyDescent="0.25">
      <c r="C1016" s="87"/>
      <c r="D1016" s="88">
        <v>36</v>
      </c>
      <c r="E1016" s="275" t="s">
        <v>40</v>
      </c>
      <c r="F1016" s="88"/>
      <c r="G1016" s="275" t="s">
        <v>95</v>
      </c>
      <c r="H1016" s="438">
        <f t="shared" ref="H1016" si="635">S1023</f>
        <v>0</v>
      </c>
      <c r="I1016" s="439"/>
      <c r="J1016" s="440"/>
      <c r="K1016" s="441">
        <f t="shared" ref="K1016" si="636">T1023</f>
        <v>3</v>
      </c>
      <c r="L1016" s="442"/>
      <c r="M1016" s="443"/>
      <c r="U1016" s="77" t="str">
        <f>IF(H1016+K1016=3,"BİTTİ","DEVAM")</f>
        <v>BİTTİ</v>
      </c>
    </row>
    <row r="1017" spans="2:21" ht="12" hidden="1" thickBot="1" x14ac:dyDescent="0.25">
      <c r="C1017" s="91" t="s">
        <v>80</v>
      </c>
      <c r="D1017" s="92" t="s">
        <v>138</v>
      </c>
      <c r="E1017" s="91" t="s">
        <v>139</v>
      </c>
      <c r="F1017" s="92"/>
      <c r="G1017" s="91" t="s">
        <v>139</v>
      </c>
      <c r="H1017" s="408" t="s">
        <v>140</v>
      </c>
      <c r="I1017" s="409"/>
      <c r="J1017" s="408" t="s">
        <v>141</v>
      </c>
      <c r="K1017" s="409"/>
      <c r="L1017" s="410" t="s">
        <v>142</v>
      </c>
      <c r="M1017" s="411"/>
      <c r="O1017" s="412" t="s">
        <v>143</v>
      </c>
      <c r="P1017" s="413"/>
      <c r="Q1017" s="412" t="s">
        <v>144</v>
      </c>
      <c r="R1017" s="413"/>
      <c r="S1017" s="412" t="s">
        <v>138</v>
      </c>
      <c r="T1017" s="413"/>
      <c r="U1017" s="77" t="s">
        <v>630</v>
      </c>
    </row>
    <row r="1018" spans="2:21" ht="12" hidden="1" thickBot="1" x14ac:dyDescent="0.25">
      <c r="C1018" s="266">
        <v>0.4375</v>
      </c>
      <c r="D1018" s="94" t="s">
        <v>145</v>
      </c>
      <c r="E1018" s="84" t="s">
        <v>814</v>
      </c>
      <c r="F1018" s="94"/>
      <c r="G1018" s="84" t="s">
        <v>816</v>
      </c>
      <c r="H1018" s="95">
        <v>2</v>
      </c>
      <c r="I1018" s="94">
        <v>6</v>
      </c>
      <c r="J1018" s="95">
        <v>3</v>
      </c>
      <c r="K1018" s="94">
        <v>6</v>
      </c>
      <c r="L1018" s="95"/>
      <c r="M1018" s="94"/>
      <c r="O1018" s="96">
        <f t="shared" ref="O1018:O1020" si="637">H1018+J1018+L1018</f>
        <v>5</v>
      </c>
      <c r="P1018" s="96">
        <f t="shared" ref="P1018:P1020" si="638">I1018+K1018+M1018</f>
        <v>12</v>
      </c>
      <c r="Q1018" s="96">
        <f t="shared" ref="Q1018:Q1020" si="639">IF(H1018&gt;I1018,1,0)+IF(J1018&gt;K1018,1,0)+IF(L1018&gt;M1018,1,0)</f>
        <v>0</v>
      </c>
      <c r="R1018" s="97">
        <f t="shared" ref="R1018:R1020" si="640">IF(H1018&lt;I1018,1,0)+IF(J1018&lt;K1018,1,0)+IF(L1018&lt;M1018,1,0)</f>
        <v>2</v>
      </c>
      <c r="S1018" s="97">
        <f t="shared" ref="S1018:S1020" si="641">IF(Q1018&gt;R1018,1,0)</f>
        <v>0</v>
      </c>
      <c r="T1018" s="97">
        <f t="shared" ref="T1018:T1020" si="642">IF(Q1018&lt;R1018,1,0)</f>
        <v>1</v>
      </c>
      <c r="U1018" s="77" t="s">
        <v>630</v>
      </c>
    </row>
    <row r="1019" spans="2:21" ht="12" hidden="1" thickBot="1" x14ac:dyDescent="0.25">
      <c r="C1019" s="84"/>
      <c r="D1019" s="94" t="s">
        <v>146</v>
      </c>
      <c r="E1019" s="84" t="s">
        <v>538</v>
      </c>
      <c r="F1019" s="94"/>
      <c r="G1019" s="84" t="s">
        <v>817</v>
      </c>
      <c r="H1019" s="95">
        <v>3</v>
      </c>
      <c r="I1019" s="94">
        <v>6</v>
      </c>
      <c r="J1019" s="95">
        <v>2</v>
      </c>
      <c r="K1019" s="94">
        <v>6</v>
      </c>
      <c r="L1019" s="95"/>
      <c r="M1019" s="94"/>
      <c r="O1019" s="29">
        <f t="shared" si="637"/>
        <v>5</v>
      </c>
      <c r="P1019" s="29">
        <f t="shared" si="638"/>
        <v>12</v>
      </c>
      <c r="Q1019" s="29">
        <f t="shared" si="639"/>
        <v>0</v>
      </c>
      <c r="R1019" s="28">
        <f t="shared" si="640"/>
        <v>2</v>
      </c>
      <c r="S1019" s="28">
        <f t="shared" si="641"/>
        <v>0</v>
      </c>
      <c r="T1019" s="28">
        <f t="shared" si="642"/>
        <v>1</v>
      </c>
      <c r="U1019" s="77" t="s">
        <v>630</v>
      </c>
    </row>
    <row r="1020" spans="2:21" ht="12" hidden="1" customHeight="1" thickBot="1" x14ac:dyDescent="0.25">
      <c r="C1020" s="414"/>
      <c r="D1020" s="416" t="s">
        <v>147</v>
      </c>
      <c r="E1020" s="84" t="s">
        <v>815</v>
      </c>
      <c r="F1020" s="98"/>
      <c r="G1020" s="84" t="s">
        <v>816</v>
      </c>
      <c r="H1020" s="418">
        <v>0</v>
      </c>
      <c r="I1020" s="421">
        <v>6</v>
      </c>
      <c r="J1020" s="418">
        <v>0</v>
      </c>
      <c r="K1020" s="421">
        <v>6</v>
      </c>
      <c r="L1020" s="418"/>
      <c r="M1020" s="421"/>
      <c r="O1020" s="424">
        <f t="shared" si="637"/>
        <v>0</v>
      </c>
      <c r="P1020" s="424">
        <f t="shared" si="638"/>
        <v>12</v>
      </c>
      <c r="Q1020" s="424">
        <f t="shared" si="639"/>
        <v>0</v>
      </c>
      <c r="R1020" s="424">
        <f t="shared" si="640"/>
        <v>2</v>
      </c>
      <c r="S1020" s="424">
        <f t="shared" si="641"/>
        <v>0</v>
      </c>
      <c r="T1020" s="424">
        <f t="shared" si="642"/>
        <v>1</v>
      </c>
      <c r="U1020" s="77" t="s">
        <v>630</v>
      </c>
    </row>
    <row r="1021" spans="2:21" ht="12" hidden="1" thickBot="1" x14ac:dyDescent="0.25">
      <c r="C1021" s="414"/>
      <c r="D1021" s="416"/>
      <c r="E1021" s="99" t="s">
        <v>137</v>
      </c>
      <c r="F1021" s="100"/>
      <c r="G1021" s="99" t="s">
        <v>137</v>
      </c>
      <c r="H1021" s="419"/>
      <c r="I1021" s="422"/>
      <c r="J1021" s="419"/>
      <c r="K1021" s="422"/>
      <c r="L1021" s="419"/>
      <c r="M1021" s="422"/>
      <c r="O1021" s="425"/>
      <c r="P1021" s="425"/>
      <c r="Q1021" s="425"/>
      <c r="R1021" s="425"/>
      <c r="S1021" s="425"/>
      <c r="T1021" s="425"/>
      <c r="U1021" s="77" t="s">
        <v>630</v>
      </c>
    </row>
    <row r="1022" spans="2:21" ht="12" hidden="1" thickBot="1" x14ac:dyDescent="0.25">
      <c r="C1022" s="415"/>
      <c r="D1022" s="417"/>
      <c r="E1022" s="84"/>
      <c r="F1022" s="101"/>
      <c r="G1022" s="84" t="s">
        <v>817</v>
      </c>
      <c r="H1022" s="420"/>
      <c r="I1022" s="423"/>
      <c r="J1022" s="420"/>
      <c r="K1022" s="423"/>
      <c r="L1022" s="420"/>
      <c r="M1022" s="423"/>
      <c r="O1022" s="426"/>
      <c r="P1022" s="426"/>
      <c r="Q1022" s="426"/>
      <c r="R1022" s="426"/>
      <c r="S1022" s="426"/>
      <c r="T1022" s="426"/>
      <c r="U1022" s="77" t="s">
        <v>630</v>
      </c>
    </row>
    <row r="1023" spans="2:21" ht="12" hidden="1" thickBot="1" x14ac:dyDescent="0.25">
      <c r="B1023" s="295" t="str">
        <f>E1016&amp;G1016</f>
        <v>TAÇSPORTED SPOR KULÜBÜ</v>
      </c>
      <c r="G1023" s="102"/>
      <c r="H1023" s="102"/>
      <c r="O1023" s="28">
        <f t="shared" ref="O1023:T1023" si="643">O1018+O1019+O1020</f>
        <v>10</v>
      </c>
      <c r="P1023" s="28">
        <f t="shared" si="643"/>
        <v>36</v>
      </c>
      <c r="Q1023" s="29">
        <f t="shared" si="643"/>
        <v>0</v>
      </c>
      <c r="R1023" s="28">
        <f t="shared" si="643"/>
        <v>6</v>
      </c>
      <c r="S1023" s="28">
        <f t="shared" si="643"/>
        <v>0</v>
      </c>
      <c r="T1023" s="28">
        <f t="shared" si="643"/>
        <v>3</v>
      </c>
      <c r="U1023" s="77" t="s">
        <v>630</v>
      </c>
    </row>
    <row r="1024" spans="2:21" hidden="1" x14ac:dyDescent="0.2">
      <c r="C1024" s="427" t="s">
        <v>132</v>
      </c>
      <c r="D1024" s="428"/>
      <c r="E1024" s="428"/>
      <c r="F1024" s="428"/>
      <c r="G1024" s="428"/>
      <c r="H1024" s="428"/>
      <c r="I1024" s="428"/>
      <c r="J1024" s="428"/>
      <c r="K1024" s="428"/>
      <c r="L1024" s="428"/>
      <c r="M1024" s="429"/>
      <c r="U1024" s="77" t="s">
        <v>630</v>
      </c>
    </row>
    <row r="1025" spans="2:21" ht="12" hidden="1" thickBot="1" x14ac:dyDescent="0.25">
      <c r="C1025" s="430"/>
      <c r="D1025" s="431"/>
      <c r="E1025" s="431"/>
      <c r="F1025" s="431"/>
      <c r="G1025" s="431"/>
      <c r="H1025" s="431"/>
      <c r="I1025" s="431"/>
      <c r="J1025" s="431"/>
      <c r="K1025" s="431"/>
      <c r="L1025" s="431"/>
      <c r="M1025" s="432"/>
      <c r="U1025" s="77" t="s">
        <v>630</v>
      </c>
    </row>
    <row r="1026" spans="2:21" ht="12" hidden="1" thickBot="1" x14ac:dyDescent="0.25">
      <c r="C1026" s="444" t="s">
        <v>79</v>
      </c>
      <c r="D1026" s="437"/>
      <c r="E1026" s="445" t="s">
        <v>133</v>
      </c>
      <c r="F1026" s="446"/>
      <c r="G1026" s="80" t="s">
        <v>134</v>
      </c>
      <c r="H1026" s="447" t="s">
        <v>135</v>
      </c>
      <c r="I1026" s="448"/>
      <c r="J1026" s="448"/>
      <c r="K1026" s="448"/>
      <c r="L1026" s="448"/>
      <c r="M1026" s="449"/>
      <c r="R1026" s="81"/>
      <c r="S1026" s="82"/>
      <c r="T1026" s="83"/>
      <c r="U1026" s="83" t="s">
        <v>630</v>
      </c>
    </row>
    <row r="1027" spans="2:21" ht="12" hidden="1" thickBot="1" x14ac:dyDescent="0.25">
      <c r="C1027" s="433">
        <v>45090</v>
      </c>
      <c r="D1027" s="434"/>
      <c r="E1027" s="435"/>
      <c r="F1027" s="409"/>
      <c r="G1027" s="84"/>
      <c r="H1027" s="435"/>
      <c r="I1027" s="408"/>
      <c r="J1027" s="408"/>
      <c r="K1027" s="408"/>
      <c r="L1027" s="408"/>
      <c r="M1027" s="409"/>
      <c r="U1027" s="77" t="s">
        <v>630</v>
      </c>
    </row>
    <row r="1028" spans="2:21" ht="12" hidden="1" thickBot="1" x14ac:dyDescent="0.25">
      <c r="C1028" s="435"/>
      <c r="D1028" s="408"/>
      <c r="E1028" s="408"/>
      <c r="F1028" s="408"/>
      <c r="G1028" s="408"/>
      <c r="H1028" s="408"/>
      <c r="I1028" s="408"/>
      <c r="J1028" s="408"/>
      <c r="K1028" s="408"/>
      <c r="L1028" s="408"/>
      <c r="M1028" s="409"/>
      <c r="U1028" s="77" t="s">
        <v>630</v>
      </c>
    </row>
    <row r="1029" spans="2:21" ht="12" hidden="1" thickBot="1" x14ac:dyDescent="0.25">
      <c r="C1029" s="85" t="s">
        <v>87</v>
      </c>
      <c r="D1029" s="86"/>
      <c r="E1029" s="85" t="s">
        <v>136</v>
      </c>
      <c r="F1029" s="86" t="s">
        <v>137</v>
      </c>
      <c r="G1029" s="85" t="s">
        <v>136</v>
      </c>
      <c r="H1029" s="436" t="s">
        <v>108</v>
      </c>
      <c r="I1029" s="436"/>
      <c r="J1029" s="436"/>
      <c r="K1029" s="436"/>
      <c r="L1029" s="436"/>
      <c r="M1029" s="437"/>
      <c r="U1029" s="77" t="s">
        <v>630</v>
      </c>
    </row>
    <row r="1030" spans="2:21" ht="12" hidden="1" thickBot="1" x14ac:dyDescent="0.25">
      <c r="C1030" s="87"/>
      <c r="D1030" s="88">
        <v>37</v>
      </c>
      <c r="E1030" s="275" t="s">
        <v>29</v>
      </c>
      <c r="F1030" s="88"/>
      <c r="G1030" s="275" t="s">
        <v>153</v>
      </c>
      <c r="H1030" s="438">
        <f t="shared" ref="H1030" si="644">S1037</f>
        <v>3</v>
      </c>
      <c r="I1030" s="439"/>
      <c r="J1030" s="440"/>
      <c r="K1030" s="441">
        <f t="shared" ref="K1030" si="645">T1037</f>
        <v>0</v>
      </c>
      <c r="L1030" s="442"/>
      <c r="M1030" s="443"/>
      <c r="U1030" s="77" t="str">
        <f>IF(H1030+K1030=3,"BİTTİ","DEVAM")</f>
        <v>BİTTİ</v>
      </c>
    </row>
    <row r="1031" spans="2:21" ht="12" hidden="1" thickBot="1" x14ac:dyDescent="0.25">
      <c r="C1031" s="91" t="s">
        <v>80</v>
      </c>
      <c r="D1031" s="92" t="s">
        <v>138</v>
      </c>
      <c r="E1031" s="91" t="s">
        <v>139</v>
      </c>
      <c r="F1031" s="92"/>
      <c r="G1031" s="91" t="s">
        <v>139</v>
      </c>
      <c r="H1031" s="408" t="s">
        <v>140</v>
      </c>
      <c r="I1031" s="409"/>
      <c r="J1031" s="408" t="s">
        <v>141</v>
      </c>
      <c r="K1031" s="409"/>
      <c r="L1031" s="410" t="s">
        <v>142</v>
      </c>
      <c r="M1031" s="411"/>
      <c r="O1031" s="412" t="s">
        <v>143</v>
      </c>
      <c r="P1031" s="413"/>
      <c r="Q1031" s="412" t="s">
        <v>144</v>
      </c>
      <c r="R1031" s="413"/>
      <c r="S1031" s="412" t="s">
        <v>138</v>
      </c>
      <c r="T1031" s="413"/>
      <c r="U1031" s="77" t="s">
        <v>630</v>
      </c>
    </row>
    <row r="1032" spans="2:21" ht="12" hidden="1" thickBot="1" x14ac:dyDescent="0.25">
      <c r="C1032" s="266">
        <v>0.4375</v>
      </c>
      <c r="D1032" s="94" t="s">
        <v>145</v>
      </c>
      <c r="E1032" s="84" t="s">
        <v>541</v>
      </c>
      <c r="F1032" s="94"/>
      <c r="G1032" s="84" t="s">
        <v>550</v>
      </c>
      <c r="H1032" s="95">
        <v>6</v>
      </c>
      <c r="I1032" s="94">
        <v>2</v>
      </c>
      <c r="J1032" s="95">
        <v>6</v>
      </c>
      <c r="K1032" s="94">
        <v>1</v>
      </c>
      <c r="L1032" s="95"/>
      <c r="M1032" s="94"/>
      <c r="O1032" s="96">
        <f t="shared" ref="O1032:O1034" si="646">H1032+J1032+L1032</f>
        <v>12</v>
      </c>
      <c r="P1032" s="96">
        <f t="shared" ref="P1032:P1034" si="647">I1032+K1032+M1032</f>
        <v>3</v>
      </c>
      <c r="Q1032" s="96">
        <f t="shared" ref="Q1032:Q1034" si="648">IF(H1032&gt;I1032,1,0)+IF(J1032&gt;K1032,1,0)+IF(L1032&gt;M1032,1,0)</f>
        <v>2</v>
      </c>
      <c r="R1032" s="97">
        <f t="shared" ref="R1032:R1034" si="649">IF(H1032&lt;I1032,1,0)+IF(J1032&lt;K1032,1,0)+IF(L1032&lt;M1032,1,0)</f>
        <v>0</v>
      </c>
      <c r="S1032" s="97">
        <f t="shared" ref="S1032:S1034" si="650">IF(Q1032&gt;R1032,1,0)</f>
        <v>1</v>
      </c>
      <c r="T1032" s="97">
        <f t="shared" ref="T1032:T1034" si="651">IF(Q1032&lt;R1032,1,0)</f>
        <v>0</v>
      </c>
      <c r="U1032" s="77" t="s">
        <v>630</v>
      </c>
    </row>
    <row r="1033" spans="2:21" ht="12" hidden="1" thickBot="1" x14ac:dyDescent="0.25">
      <c r="C1033" s="84"/>
      <c r="D1033" s="94" t="s">
        <v>146</v>
      </c>
      <c r="E1033" s="84" t="s">
        <v>543</v>
      </c>
      <c r="F1033" s="94"/>
      <c r="G1033" s="84" t="s">
        <v>549</v>
      </c>
      <c r="H1033" s="95">
        <v>6</v>
      </c>
      <c r="I1033" s="94">
        <v>1</v>
      </c>
      <c r="J1033" s="95">
        <v>6</v>
      </c>
      <c r="K1033" s="94">
        <v>3</v>
      </c>
      <c r="L1033" s="95"/>
      <c r="M1033" s="94"/>
      <c r="O1033" s="29">
        <f t="shared" si="646"/>
        <v>12</v>
      </c>
      <c r="P1033" s="29">
        <f t="shared" si="647"/>
        <v>4</v>
      </c>
      <c r="Q1033" s="29">
        <f t="shared" si="648"/>
        <v>2</v>
      </c>
      <c r="R1033" s="28">
        <f t="shared" si="649"/>
        <v>0</v>
      </c>
      <c r="S1033" s="28">
        <f t="shared" si="650"/>
        <v>1</v>
      </c>
      <c r="T1033" s="28">
        <f t="shared" si="651"/>
        <v>0</v>
      </c>
      <c r="U1033" s="77" t="s">
        <v>630</v>
      </c>
    </row>
    <row r="1034" spans="2:21" ht="12" hidden="1" customHeight="1" thickBot="1" x14ac:dyDescent="0.25">
      <c r="C1034" s="414"/>
      <c r="D1034" s="416" t="s">
        <v>147</v>
      </c>
      <c r="E1034" s="84" t="s">
        <v>541</v>
      </c>
      <c r="F1034" s="98"/>
      <c r="G1034" s="84" t="s">
        <v>815</v>
      </c>
      <c r="H1034" s="418">
        <v>6</v>
      </c>
      <c r="I1034" s="421">
        <v>0</v>
      </c>
      <c r="J1034" s="418">
        <v>6</v>
      </c>
      <c r="K1034" s="421">
        <v>0</v>
      </c>
      <c r="L1034" s="418"/>
      <c r="M1034" s="421"/>
      <c r="O1034" s="424">
        <f t="shared" si="646"/>
        <v>12</v>
      </c>
      <c r="P1034" s="424">
        <f t="shared" si="647"/>
        <v>0</v>
      </c>
      <c r="Q1034" s="424">
        <f t="shared" si="648"/>
        <v>2</v>
      </c>
      <c r="R1034" s="424">
        <f t="shared" si="649"/>
        <v>0</v>
      </c>
      <c r="S1034" s="424">
        <f t="shared" si="650"/>
        <v>1</v>
      </c>
      <c r="T1034" s="424">
        <f t="shared" si="651"/>
        <v>0</v>
      </c>
      <c r="U1034" s="77" t="s">
        <v>630</v>
      </c>
    </row>
    <row r="1035" spans="2:21" ht="12" hidden="1" thickBot="1" x14ac:dyDescent="0.25">
      <c r="C1035" s="414"/>
      <c r="D1035" s="416"/>
      <c r="E1035" s="99" t="s">
        <v>137</v>
      </c>
      <c r="F1035" s="100"/>
      <c r="G1035" s="99" t="s">
        <v>137</v>
      </c>
      <c r="H1035" s="419"/>
      <c r="I1035" s="422"/>
      <c r="J1035" s="419"/>
      <c r="K1035" s="422"/>
      <c r="L1035" s="419"/>
      <c r="M1035" s="422"/>
      <c r="O1035" s="425"/>
      <c r="P1035" s="425"/>
      <c r="Q1035" s="425"/>
      <c r="R1035" s="425"/>
      <c r="S1035" s="425"/>
      <c r="T1035" s="425"/>
      <c r="U1035" s="77" t="s">
        <v>630</v>
      </c>
    </row>
    <row r="1036" spans="2:21" ht="12" hidden="1" thickBot="1" x14ac:dyDescent="0.25">
      <c r="C1036" s="415"/>
      <c r="D1036" s="417"/>
      <c r="E1036" s="84" t="s">
        <v>542</v>
      </c>
      <c r="F1036" s="101"/>
      <c r="G1036" s="84"/>
      <c r="H1036" s="420"/>
      <c r="I1036" s="423"/>
      <c r="J1036" s="420"/>
      <c r="K1036" s="423"/>
      <c r="L1036" s="420"/>
      <c r="M1036" s="423"/>
      <c r="O1036" s="426"/>
      <c r="P1036" s="426"/>
      <c r="Q1036" s="426"/>
      <c r="R1036" s="426"/>
      <c r="S1036" s="426"/>
      <c r="T1036" s="426"/>
      <c r="U1036" s="77" t="s">
        <v>630</v>
      </c>
    </row>
    <row r="1037" spans="2:21" ht="12" hidden="1" thickBot="1" x14ac:dyDescent="0.25">
      <c r="B1037" s="295" t="str">
        <f>E1030&amp;G1030</f>
        <v>İSTANBUL AVCILIK VE ATICILIK SPOR KULUBUİSTANBUL ATAŞEHİR TENİS SPOR KULÜBÜ</v>
      </c>
      <c r="G1037" s="102"/>
      <c r="H1037" s="102"/>
      <c r="O1037" s="28">
        <f t="shared" ref="O1037:T1037" si="652">O1032+O1033+O1034</f>
        <v>36</v>
      </c>
      <c r="P1037" s="28">
        <f t="shared" si="652"/>
        <v>7</v>
      </c>
      <c r="Q1037" s="29">
        <f t="shared" si="652"/>
        <v>6</v>
      </c>
      <c r="R1037" s="28">
        <f t="shared" si="652"/>
        <v>0</v>
      </c>
      <c r="S1037" s="28">
        <f t="shared" si="652"/>
        <v>3</v>
      </c>
      <c r="T1037" s="28">
        <f t="shared" si="652"/>
        <v>0</v>
      </c>
      <c r="U1037" s="77" t="s">
        <v>630</v>
      </c>
    </row>
    <row r="1038" spans="2:21" hidden="1" x14ac:dyDescent="0.2">
      <c r="C1038" s="427" t="s">
        <v>132</v>
      </c>
      <c r="D1038" s="428"/>
      <c r="E1038" s="428"/>
      <c r="F1038" s="428"/>
      <c r="G1038" s="428"/>
      <c r="H1038" s="428"/>
      <c r="I1038" s="428"/>
      <c r="J1038" s="428"/>
      <c r="K1038" s="428"/>
      <c r="L1038" s="428"/>
      <c r="M1038" s="429"/>
      <c r="U1038" s="77" t="s">
        <v>630</v>
      </c>
    </row>
    <row r="1039" spans="2:21" ht="12" hidden="1" thickBot="1" x14ac:dyDescent="0.25">
      <c r="C1039" s="430"/>
      <c r="D1039" s="431"/>
      <c r="E1039" s="431"/>
      <c r="F1039" s="431"/>
      <c r="G1039" s="431"/>
      <c r="H1039" s="431"/>
      <c r="I1039" s="431"/>
      <c r="J1039" s="431"/>
      <c r="K1039" s="431"/>
      <c r="L1039" s="431"/>
      <c r="M1039" s="432"/>
      <c r="U1039" s="77" t="s">
        <v>630</v>
      </c>
    </row>
    <row r="1040" spans="2:21" ht="12" hidden="1" thickBot="1" x14ac:dyDescent="0.25">
      <c r="C1040" s="444" t="s">
        <v>79</v>
      </c>
      <c r="D1040" s="437"/>
      <c r="E1040" s="445" t="s">
        <v>133</v>
      </c>
      <c r="F1040" s="446"/>
      <c r="G1040" s="80" t="s">
        <v>134</v>
      </c>
      <c r="H1040" s="447" t="s">
        <v>135</v>
      </c>
      <c r="I1040" s="448"/>
      <c r="J1040" s="448"/>
      <c r="K1040" s="448"/>
      <c r="L1040" s="448"/>
      <c r="M1040" s="449"/>
      <c r="R1040" s="81"/>
      <c r="S1040" s="82"/>
      <c r="T1040" s="83"/>
      <c r="U1040" s="83" t="s">
        <v>630</v>
      </c>
    </row>
    <row r="1041" spans="2:21" ht="12" hidden="1" thickBot="1" x14ac:dyDescent="0.25">
      <c r="C1041" s="433">
        <v>45090</v>
      </c>
      <c r="D1041" s="434"/>
      <c r="E1041" s="435"/>
      <c r="F1041" s="409"/>
      <c r="G1041" s="84"/>
      <c r="H1041" s="435"/>
      <c r="I1041" s="408"/>
      <c r="J1041" s="408"/>
      <c r="K1041" s="408"/>
      <c r="L1041" s="408"/>
      <c r="M1041" s="409"/>
      <c r="U1041" s="77" t="s">
        <v>630</v>
      </c>
    </row>
    <row r="1042" spans="2:21" ht="12" hidden="1" thickBot="1" x14ac:dyDescent="0.25">
      <c r="C1042" s="435"/>
      <c r="D1042" s="408"/>
      <c r="E1042" s="408"/>
      <c r="F1042" s="408"/>
      <c r="G1042" s="408"/>
      <c r="H1042" s="408"/>
      <c r="I1042" s="408"/>
      <c r="J1042" s="408"/>
      <c r="K1042" s="408"/>
      <c r="L1042" s="408"/>
      <c r="M1042" s="409"/>
      <c r="U1042" s="77" t="s">
        <v>630</v>
      </c>
    </row>
    <row r="1043" spans="2:21" ht="12" hidden="1" thickBot="1" x14ac:dyDescent="0.25">
      <c r="C1043" s="85" t="s">
        <v>87</v>
      </c>
      <c r="D1043" s="86"/>
      <c r="E1043" s="85" t="s">
        <v>136</v>
      </c>
      <c r="F1043" s="86" t="s">
        <v>137</v>
      </c>
      <c r="G1043" s="85" t="s">
        <v>136</v>
      </c>
      <c r="H1043" s="436" t="s">
        <v>108</v>
      </c>
      <c r="I1043" s="436"/>
      <c r="J1043" s="436"/>
      <c r="K1043" s="436"/>
      <c r="L1043" s="436"/>
      <c r="M1043" s="437"/>
      <c r="U1043" s="77" t="s">
        <v>630</v>
      </c>
    </row>
    <row r="1044" spans="2:21" ht="12" hidden="1" thickBot="1" x14ac:dyDescent="0.25">
      <c r="C1044" s="87"/>
      <c r="D1044" s="88">
        <v>38</v>
      </c>
      <c r="E1044" s="275" t="s">
        <v>30</v>
      </c>
      <c r="F1044" s="88"/>
      <c r="G1044" s="275" t="s">
        <v>94</v>
      </c>
      <c r="H1044" s="438">
        <f t="shared" ref="H1044" si="653">S1051</f>
        <v>1</v>
      </c>
      <c r="I1044" s="439"/>
      <c r="J1044" s="440"/>
      <c r="K1044" s="441">
        <f t="shared" ref="K1044" si="654">T1051</f>
        <v>2</v>
      </c>
      <c r="L1044" s="442"/>
      <c r="M1044" s="443"/>
      <c r="U1044" s="77" t="str">
        <f>IF(H1044+K1044=3,"BİTTİ","DEVAM")</f>
        <v>BİTTİ</v>
      </c>
    </row>
    <row r="1045" spans="2:21" ht="12" hidden="1" thickBot="1" x14ac:dyDescent="0.25">
      <c r="C1045" s="91" t="s">
        <v>80</v>
      </c>
      <c r="D1045" s="92" t="s">
        <v>138</v>
      </c>
      <c r="E1045" s="91" t="s">
        <v>139</v>
      </c>
      <c r="F1045" s="92"/>
      <c r="G1045" s="91" t="s">
        <v>139</v>
      </c>
      <c r="H1045" s="408" t="s">
        <v>140</v>
      </c>
      <c r="I1045" s="409"/>
      <c r="J1045" s="408" t="s">
        <v>141</v>
      </c>
      <c r="K1045" s="409"/>
      <c r="L1045" s="410" t="s">
        <v>142</v>
      </c>
      <c r="M1045" s="411"/>
      <c r="O1045" s="412" t="s">
        <v>143</v>
      </c>
      <c r="P1045" s="413"/>
      <c r="Q1045" s="412" t="s">
        <v>144</v>
      </c>
      <c r="R1045" s="413"/>
      <c r="S1045" s="412" t="s">
        <v>138</v>
      </c>
      <c r="T1045" s="413"/>
      <c r="U1045" s="77" t="s">
        <v>630</v>
      </c>
    </row>
    <row r="1046" spans="2:21" ht="12" hidden="1" thickBot="1" x14ac:dyDescent="0.25">
      <c r="C1046" s="266">
        <v>0.4375</v>
      </c>
      <c r="D1046" s="94" t="s">
        <v>145</v>
      </c>
      <c r="E1046" s="84" t="s">
        <v>544</v>
      </c>
      <c r="F1046" s="94"/>
      <c r="G1046" s="84" t="s">
        <v>819</v>
      </c>
      <c r="H1046" s="95">
        <v>2</v>
      </c>
      <c r="I1046" s="94">
        <v>6</v>
      </c>
      <c r="J1046" s="95">
        <v>2</v>
      </c>
      <c r="K1046" s="94">
        <v>6</v>
      </c>
      <c r="L1046" s="95"/>
      <c r="M1046" s="94"/>
      <c r="O1046" s="96">
        <f t="shared" ref="O1046:O1048" si="655">H1046+J1046+L1046</f>
        <v>4</v>
      </c>
      <c r="P1046" s="96">
        <f t="shared" ref="P1046:P1048" si="656">I1046+K1046+M1046</f>
        <v>12</v>
      </c>
      <c r="Q1046" s="96">
        <f t="shared" ref="Q1046:Q1048" si="657">IF(H1046&gt;I1046,1,0)+IF(J1046&gt;K1046,1,0)+IF(L1046&gt;M1046,1,0)</f>
        <v>0</v>
      </c>
      <c r="R1046" s="97">
        <f t="shared" ref="R1046:R1048" si="658">IF(H1046&lt;I1046,1,0)+IF(J1046&lt;K1046,1,0)+IF(L1046&lt;M1046,1,0)</f>
        <v>2</v>
      </c>
      <c r="S1046" s="97">
        <f t="shared" ref="S1046:S1048" si="659">IF(Q1046&gt;R1046,1,0)</f>
        <v>0</v>
      </c>
      <c r="T1046" s="97">
        <f t="shared" ref="T1046:T1048" si="660">IF(Q1046&lt;R1046,1,0)</f>
        <v>1</v>
      </c>
      <c r="U1046" s="77" t="s">
        <v>630</v>
      </c>
    </row>
    <row r="1047" spans="2:21" ht="12" hidden="1" thickBot="1" x14ac:dyDescent="0.25">
      <c r="C1047" s="84"/>
      <c r="D1047" s="94" t="s">
        <v>146</v>
      </c>
      <c r="E1047" s="84" t="s">
        <v>545</v>
      </c>
      <c r="F1047" s="94"/>
      <c r="G1047" s="84" t="s">
        <v>508</v>
      </c>
      <c r="H1047" s="95">
        <v>6</v>
      </c>
      <c r="I1047" s="94">
        <v>4</v>
      </c>
      <c r="J1047" s="95">
        <v>6</v>
      </c>
      <c r="K1047" s="94">
        <v>4</v>
      </c>
      <c r="L1047" s="95"/>
      <c r="M1047" s="94"/>
      <c r="O1047" s="29">
        <f t="shared" si="655"/>
        <v>12</v>
      </c>
      <c r="P1047" s="29">
        <f t="shared" si="656"/>
        <v>8</v>
      </c>
      <c r="Q1047" s="29">
        <f t="shared" si="657"/>
        <v>2</v>
      </c>
      <c r="R1047" s="28">
        <f t="shared" si="658"/>
        <v>0</v>
      </c>
      <c r="S1047" s="28">
        <f t="shared" si="659"/>
        <v>1</v>
      </c>
      <c r="T1047" s="28">
        <f t="shared" si="660"/>
        <v>0</v>
      </c>
      <c r="U1047" s="77" t="s">
        <v>630</v>
      </c>
    </row>
    <row r="1048" spans="2:21" ht="12" hidden="1" customHeight="1" thickBot="1" x14ac:dyDescent="0.25">
      <c r="C1048" s="414"/>
      <c r="D1048" s="416" t="s">
        <v>147</v>
      </c>
      <c r="E1048" s="84" t="s">
        <v>544</v>
      </c>
      <c r="F1048" s="98"/>
      <c r="G1048" s="84" t="s">
        <v>508</v>
      </c>
      <c r="H1048" s="418">
        <v>2</v>
      </c>
      <c r="I1048" s="421">
        <v>6</v>
      </c>
      <c r="J1048" s="418">
        <v>2</v>
      </c>
      <c r="K1048" s="421">
        <v>6</v>
      </c>
      <c r="L1048" s="418"/>
      <c r="M1048" s="421"/>
      <c r="O1048" s="424">
        <f t="shared" si="655"/>
        <v>4</v>
      </c>
      <c r="P1048" s="424">
        <f t="shared" si="656"/>
        <v>12</v>
      </c>
      <c r="Q1048" s="424">
        <f t="shared" si="657"/>
        <v>0</v>
      </c>
      <c r="R1048" s="424">
        <f t="shared" si="658"/>
        <v>2</v>
      </c>
      <c r="S1048" s="424">
        <f t="shared" si="659"/>
        <v>0</v>
      </c>
      <c r="T1048" s="424">
        <f t="shared" si="660"/>
        <v>1</v>
      </c>
      <c r="U1048" s="77" t="s">
        <v>630</v>
      </c>
    </row>
    <row r="1049" spans="2:21" ht="12" hidden="1" thickBot="1" x14ac:dyDescent="0.25">
      <c r="C1049" s="414"/>
      <c r="D1049" s="416"/>
      <c r="E1049" s="99" t="s">
        <v>137</v>
      </c>
      <c r="F1049" s="100"/>
      <c r="G1049" s="99" t="s">
        <v>137</v>
      </c>
      <c r="H1049" s="419"/>
      <c r="I1049" s="422"/>
      <c r="J1049" s="419"/>
      <c r="K1049" s="422"/>
      <c r="L1049" s="419"/>
      <c r="M1049" s="422"/>
      <c r="O1049" s="425"/>
      <c r="P1049" s="425"/>
      <c r="Q1049" s="425"/>
      <c r="R1049" s="425"/>
      <c r="S1049" s="425"/>
      <c r="T1049" s="425"/>
      <c r="U1049" s="77" t="s">
        <v>630</v>
      </c>
    </row>
    <row r="1050" spans="2:21" ht="12" hidden="1" thickBot="1" x14ac:dyDescent="0.25">
      <c r="C1050" s="415"/>
      <c r="D1050" s="417"/>
      <c r="E1050" s="84" t="s">
        <v>545</v>
      </c>
      <c r="F1050" s="101"/>
      <c r="G1050" s="84" t="s">
        <v>819</v>
      </c>
      <c r="H1050" s="420"/>
      <c r="I1050" s="423"/>
      <c r="J1050" s="420"/>
      <c r="K1050" s="423"/>
      <c r="L1050" s="420"/>
      <c r="M1050" s="423"/>
      <c r="O1050" s="426"/>
      <c r="P1050" s="426"/>
      <c r="Q1050" s="426"/>
      <c r="R1050" s="426"/>
      <c r="S1050" s="426"/>
      <c r="T1050" s="426"/>
      <c r="U1050" s="77" t="s">
        <v>630</v>
      </c>
    </row>
    <row r="1051" spans="2:21" ht="12" hidden="1" thickBot="1" x14ac:dyDescent="0.25">
      <c r="B1051" s="295" t="str">
        <f>E1044&amp;G1044</f>
        <v>İSTANBUL TENİS EĞİTİM SPOR KULÜBÜPERFORMANS TENİS AKADEMİSİ</v>
      </c>
      <c r="G1051" s="102"/>
      <c r="H1051" s="102"/>
      <c r="O1051" s="28">
        <f t="shared" ref="O1051:T1051" si="661">O1046+O1047+O1048</f>
        <v>20</v>
      </c>
      <c r="P1051" s="28">
        <f t="shared" si="661"/>
        <v>32</v>
      </c>
      <c r="Q1051" s="29">
        <f t="shared" si="661"/>
        <v>2</v>
      </c>
      <c r="R1051" s="28">
        <f t="shared" si="661"/>
        <v>4</v>
      </c>
      <c r="S1051" s="28">
        <f t="shared" si="661"/>
        <v>1</v>
      </c>
      <c r="T1051" s="28">
        <f t="shared" si="661"/>
        <v>2</v>
      </c>
      <c r="U1051" s="77" t="s">
        <v>630</v>
      </c>
    </row>
    <row r="1052" spans="2:21" hidden="1" x14ac:dyDescent="0.2">
      <c r="C1052" s="427" t="s">
        <v>132</v>
      </c>
      <c r="D1052" s="428"/>
      <c r="E1052" s="428"/>
      <c r="F1052" s="428"/>
      <c r="G1052" s="428"/>
      <c r="H1052" s="428"/>
      <c r="I1052" s="428"/>
      <c r="J1052" s="428"/>
      <c r="K1052" s="428"/>
      <c r="L1052" s="428"/>
      <c r="M1052" s="429"/>
      <c r="U1052" s="77" t="s">
        <v>630</v>
      </c>
    </row>
    <row r="1053" spans="2:21" ht="12" hidden="1" thickBot="1" x14ac:dyDescent="0.25">
      <c r="C1053" s="430"/>
      <c r="D1053" s="431"/>
      <c r="E1053" s="431"/>
      <c r="F1053" s="431"/>
      <c r="G1053" s="431"/>
      <c r="H1053" s="431"/>
      <c r="I1053" s="431"/>
      <c r="J1053" s="431"/>
      <c r="K1053" s="431"/>
      <c r="L1053" s="431"/>
      <c r="M1053" s="432"/>
      <c r="U1053" s="77" t="s">
        <v>630</v>
      </c>
    </row>
    <row r="1054" spans="2:21" ht="12" hidden="1" thickBot="1" x14ac:dyDescent="0.25">
      <c r="C1054" s="444" t="s">
        <v>79</v>
      </c>
      <c r="D1054" s="437"/>
      <c r="E1054" s="445" t="s">
        <v>133</v>
      </c>
      <c r="F1054" s="446"/>
      <c r="G1054" s="80" t="s">
        <v>134</v>
      </c>
      <c r="H1054" s="447" t="s">
        <v>135</v>
      </c>
      <c r="I1054" s="448"/>
      <c r="J1054" s="448"/>
      <c r="K1054" s="448"/>
      <c r="L1054" s="448"/>
      <c r="M1054" s="449"/>
      <c r="R1054" s="81"/>
      <c r="S1054" s="82"/>
      <c r="T1054" s="83"/>
      <c r="U1054" s="83" t="s">
        <v>630</v>
      </c>
    </row>
    <row r="1055" spans="2:21" ht="12" hidden="1" thickBot="1" x14ac:dyDescent="0.25">
      <c r="C1055" s="433">
        <v>45090</v>
      </c>
      <c r="D1055" s="434"/>
      <c r="E1055" s="435"/>
      <c r="F1055" s="409"/>
      <c r="G1055" s="84"/>
      <c r="H1055" s="435"/>
      <c r="I1055" s="408"/>
      <c r="J1055" s="408"/>
      <c r="K1055" s="408"/>
      <c r="L1055" s="408"/>
      <c r="M1055" s="409"/>
      <c r="U1055" s="77" t="s">
        <v>630</v>
      </c>
    </row>
    <row r="1056" spans="2:21" ht="12" hidden="1" thickBot="1" x14ac:dyDescent="0.25">
      <c r="C1056" s="435"/>
      <c r="D1056" s="408"/>
      <c r="E1056" s="408"/>
      <c r="F1056" s="408"/>
      <c r="G1056" s="408"/>
      <c r="H1056" s="408"/>
      <c r="I1056" s="408"/>
      <c r="J1056" s="408"/>
      <c r="K1056" s="408"/>
      <c r="L1056" s="408"/>
      <c r="M1056" s="409"/>
      <c r="U1056" s="77" t="s">
        <v>630</v>
      </c>
    </row>
    <row r="1057" spans="2:24" ht="12" hidden="1" thickBot="1" x14ac:dyDescent="0.25">
      <c r="C1057" s="85" t="s">
        <v>87</v>
      </c>
      <c r="D1057" s="86"/>
      <c r="E1057" s="85" t="s">
        <v>136</v>
      </c>
      <c r="F1057" s="86" t="s">
        <v>137</v>
      </c>
      <c r="G1057" s="85" t="s">
        <v>136</v>
      </c>
      <c r="H1057" s="436" t="s">
        <v>108</v>
      </c>
      <c r="I1057" s="436"/>
      <c r="J1057" s="436"/>
      <c r="K1057" s="436"/>
      <c r="L1057" s="436"/>
      <c r="M1057" s="437"/>
      <c r="U1057" s="77" t="s">
        <v>630</v>
      </c>
    </row>
    <row r="1058" spans="2:24" ht="12" hidden="1" thickBot="1" x14ac:dyDescent="0.25">
      <c r="C1058" s="87"/>
      <c r="D1058" s="88">
        <v>39</v>
      </c>
      <c r="E1058" s="275" t="s">
        <v>13</v>
      </c>
      <c r="F1058" s="88"/>
      <c r="G1058" s="275" t="s">
        <v>204</v>
      </c>
      <c r="H1058" s="438">
        <f t="shared" ref="H1058" si="662">S1065</f>
        <v>0</v>
      </c>
      <c r="I1058" s="439"/>
      <c r="J1058" s="440"/>
      <c r="K1058" s="441">
        <f t="shared" ref="K1058" si="663">T1065</f>
        <v>3</v>
      </c>
      <c r="L1058" s="442"/>
      <c r="M1058" s="443"/>
      <c r="U1058" s="77" t="str">
        <f>IF(H1058+K1058=3,"BİTTİ","DEVAM")</f>
        <v>BİTTİ</v>
      </c>
    </row>
    <row r="1059" spans="2:24" ht="12" hidden="1" thickBot="1" x14ac:dyDescent="0.25">
      <c r="C1059" s="91" t="s">
        <v>80</v>
      </c>
      <c r="D1059" s="92" t="s">
        <v>138</v>
      </c>
      <c r="E1059" s="91" t="s">
        <v>139</v>
      </c>
      <c r="F1059" s="92"/>
      <c r="G1059" s="91" t="s">
        <v>139</v>
      </c>
      <c r="H1059" s="408" t="s">
        <v>140</v>
      </c>
      <c r="I1059" s="409"/>
      <c r="J1059" s="408" t="s">
        <v>141</v>
      </c>
      <c r="K1059" s="409"/>
      <c r="L1059" s="410" t="s">
        <v>142</v>
      </c>
      <c r="M1059" s="411"/>
      <c r="O1059" s="412" t="s">
        <v>143</v>
      </c>
      <c r="P1059" s="413"/>
      <c r="Q1059" s="412" t="s">
        <v>144</v>
      </c>
      <c r="R1059" s="413"/>
      <c r="S1059" s="412" t="s">
        <v>138</v>
      </c>
      <c r="T1059" s="413"/>
      <c r="U1059" s="77" t="s">
        <v>630</v>
      </c>
    </row>
    <row r="1060" spans="2:24" ht="12" hidden="1" thickBot="1" x14ac:dyDescent="0.25">
      <c r="C1060" s="266">
        <v>0.4375</v>
      </c>
      <c r="D1060" s="94" t="s">
        <v>145</v>
      </c>
      <c r="E1060" s="84" t="s">
        <v>818</v>
      </c>
      <c r="F1060" s="94"/>
      <c r="G1060" s="84" t="s">
        <v>820</v>
      </c>
      <c r="H1060" s="95">
        <v>0</v>
      </c>
      <c r="I1060" s="94">
        <v>6</v>
      </c>
      <c r="J1060" s="95">
        <v>0</v>
      </c>
      <c r="K1060" s="94">
        <v>6</v>
      </c>
      <c r="L1060" s="95"/>
      <c r="M1060" s="94"/>
      <c r="O1060" s="96">
        <f t="shared" ref="O1060:O1062" si="664">H1060+J1060+L1060</f>
        <v>0</v>
      </c>
      <c r="P1060" s="96">
        <f t="shared" ref="P1060:P1062" si="665">I1060+K1060+M1060</f>
        <v>12</v>
      </c>
      <c r="Q1060" s="96">
        <f t="shared" ref="Q1060:Q1062" si="666">IF(H1060&gt;I1060,1,0)+IF(J1060&gt;K1060,1,0)+IF(L1060&gt;M1060,1,0)</f>
        <v>0</v>
      </c>
      <c r="R1060" s="97">
        <f t="shared" ref="R1060:R1062" si="667">IF(H1060&lt;I1060,1,0)+IF(J1060&lt;K1060,1,0)+IF(L1060&lt;M1060,1,0)</f>
        <v>2</v>
      </c>
      <c r="S1060" s="97">
        <f t="shared" ref="S1060:S1062" si="668">IF(Q1060&gt;R1060,1,0)</f>
        <v>0</v>
      </c>
      <c r="T1060" s="97">
        <f t="shared" ref="T1060:T1062" si="669">IF(Q1060&lt;R1060,1,0)</f>
        <v>1</v>
      </c>
      <c r="U1060" s="77" t="s">
        <v>630</v>
      </c>
    </row>
    <row r="1061" spans="2:24" ht="12" hidden="1" thickBot="1" x14ac:dyDescent="0.25">
      <c r="C1061" s="84"/>
      <c r="D1061" s="94" t="s">
        <v>146</v>
      </c>
      <c r="E1061" s="84" t="s">
        <v>818</v>
      </c>
      <c r="F1061" s="94"/>
      <c r="G1061" s="84" t="s">
        <v>552</v>
      </c>
      <c r="H1061" s="95">
        <v>0</v>
      </c>
      <c r="I1061" s="94">
        <v>6</v>
      </c>
      <c r="J1061" s="95">
        <v>0</v>
      </c>
      <c r="K1061" s="94">
        <v>6</v>
      </c>
      <c r="L1061" s="95"/>
      <c r="M1061" s="94"/>
      <c r="O1061" s="29">
        <f t="shared" si="664"/>
        <v>0</v>
      </c>
      <c r="P1061" s="29">
        <f t="shared" si="665"/>
        <v>12</v>
      </c>
      <c r="Q1061" s="29">
        <f t="shared" si="666"/>
        <v>0</v>
      </c>
      <c r="R1061" s="28">
        <f t="shared" si="667"/>
        <v>2</v>
      </c>
      <c r="S1061" s="28">
        <f t="shared" si="668"/>
        <v>0</v>
      </c>
      <c r="T1061" s="28">
        <f t="shared" si="669"/>
        <v>1</v>
      </c>
      <c r="U1061" s="77" t="s">
        <v>630</v>
      </c>
    </row>
    <row r="1062" spans="2:24" ht="12" hidden="1" customHeight="1" thickBot="1" x14ac:dyDescent="0.25">
      <c r="C1062" s="414"/>
      <c r="D1062" s="416" t="s">
        <v>147</v>
      </c>
      <c r="E1062" s="84" t="s">
        <v>818</v>
      </c>
      <c r="F1062" s="98"/>
      <c r="G1062" s="84" t="s">
        <v>820</v>
      </c>
      <c r="H1062" s="418">
        <v>0</v>
      </c>
      <c r="I1062" s="421">
        <v>6</v>
      </c>
      <c r="J1062" s="418">
        <v>0</v>
      </c>
      <c r="K1062" s="421">
        <v>6</v>
      </c>
      <c r="L1062" s="418"/>
      <c r="M1062" s="421"/>
      <c r="O1062" s="424">
        <f t="shared" si="664"/>
        <v>0</v>
      </c>
      <c r="P1062" s="424">
        <f t="shared" si="665"/>
        <v>12</v>
      </c>
      <c r="Q1062" s="424">
        <f t="shared" si="666"/>
        <v>0</v>
      </c>
      <c r="R1062" s="424">
        <f t="shared" si="667"/>
        <v>2</v>
      </c>
      <c r="S1062" s="424">
        <f t="shared" si="668"/>
        <v>0</v>
      </c>
      <c r="T1062" s="424">
        <f t="shared" si="669"/>
        <v>1</v>
      </c>
      <c r="U1062" s="77" t="s">
        <v>630</v>
      </c>
    </row>
    <row r="1063" spans="2:24" ht="12" hidden="1" thickBot="1" x14ac:dyDescent="0.25">
      <c r="C1063" s="414"/>
      <c r="D1063" s="416"/>
      <c r="E1063" s="99" t="s">
        <v>137</v>
      </c>
      <c r="F1063" s="100"/>
      <c r="G1063" s="99" t="s">
        <v>137</v>
      </c>
      <c r="H1063" s="419"/>
      <c r="I1063" s="422"/>
      <c r="J1063" s="419"/>
      <c r="K1063" s="422"/>
      <c r="L1063" s="419"/>
      <c r="M1063" s="422"/>
      <c r="O1063" s="425"/>
      <c r="P1063" s="425"/>
      <c r="Q1063" s="425"/>
      <c r="R1063" s="425"/>
      <c r="S1063" s="425"/>
      <c r="T1063" s="425"/>
      <c r="U1063" s="77" t="s">
        <v>630</v>
      </c>
    </row>
    <row r="1064" spans="2:24" ht="12" hidden="1" thickBot="1" x14ac:dyDescent="0.25">
      <c r="C1064" s="415"/>
      <c r="D1064" s="417"/>
      <c r="E1064" s="84" t="s">
        <v>818</v>
      </c>
      <c r="F1064" s="101"/>
      <c r="G1064" s="84" t="s">
        <v>552</v>
      </c>
      <c r="H1064" s="420"/>
      <c r="I1064" s="423"/>
      <c r="J1064" s="420"/>
      <c r="K1064" s="423"/>
      <c r="L1064" s="420"/>
      <c r="M1064" s="423"/>
      <c r="O1064" s="426"/>
      <c r="P1064" s="426"/>
      <c r="Q1064" s="426"/>
      <c r="R1064" s="426"/>
      <c r="S1064" s="426"/>
      <c r="T1064" s="426"/>
      <c r="U1064" s="77" t="s">
        <v>630</v>
      </c>
    </row>
    <row r="1065" spans="2:24" ht="12" hidden="1" thickBot="1" x14ac:dyDescent="0.25">
      <c r="B1065" s="295" t="str">
        <f>E1058&amp;G1058</f>
        <v>AVRUPA YAKASI TENİS KULÜBÜATAŞEHİR TENİS SPOR KULÜBÜ</v>
      </c>
      <c r="G1065" s="102"/>
      <c r="H1065" s="102"/>
      <c r="O1065" s="28">
        <f t="shared" ref="O1065:T1065" si="670">O1060+O1061+O1062</f>
        <v>0</v>
      </c>
      <c r="P1065" s="28">
        <f t="shared" si="670"/>
        <v>36</v>
      </c>
      <c r="Q1065" s="29">
        <f t="shared" si="670"/>
        <v>0</v>
      </c>
      <c r="R1065" s="28">
        <f t="shared" si="670"/>
        <v>6</v>
      </c>
      <c r="S1065" s="28">
        <f t="shared" si="670"/>
        <v>0</v>
      </c>
      <c r="T1065" s="28">
        <f t="shared" si="670"/>
        <v>3</v>
      </c>
      <c r="U1065" s="77" t="s">
        <v>630</v>
      </c>
    </row>
    <row r="1066" spans="2:24" hidden="1" x14ac:dyDescent="0.2">
      <c r="C1066" s="427" t="s">
        <v>132</v>
      </c>
      <c r="D1066" s="428"/>
      <c r="E1066" s="428"/>
      <c r="F1066" s="428"/>
      <c r="G1066" s="428"/>
      <c r="H1066" s="428"/>
      <c r="I1066" s="428"/>
      <c r="J1066" s="428"/>
      <c r="K1066" s="428"/>
      <c r="L1066" s="428"/>
      <c r="M1066" s="429"/>
      <c r="U1066" s="77" t="s">
        <v>630</v>
      </c>
      <c r="W1066" s="77" t="s">
        <v>673</v>
      </c>
      <c r="X1066" s="77" t="s">
        <v>674</v>
      </c>
    </row>
    <row r="1067" spans="2:24" ht="12" hidden="1" thickBot="1" x14ac:dyDescent="0.25">
      <c r="C1067" s="430"/>
      <c r="D1067" s="431"/>
      <c r="E1067" s="431"/>
      <c r="F1067" s="431"/>
      <c r="G1067" s="431"/>
      <c r="H1067" s="431"/>
      <c r="I1067" s="431"/>
      <c r="J1067" s="431"/>
      <c r="K1067" s="431"/>
      <c r="L1067" s="431"/>
      <c r="M1067" s="432"/>
      <c r="U1067" s="77" t="s">
        <v>630</v>
      </c>
      <c r="W1067" s="77">
        <f>COUNTIF(U1066:U1695,"BİTTİ")</f>
        <v>45</v>
      </c>
      <c r="X1067" s="77">
        <f>COUNTIF(U1066:V1695,"DEVAM")</f>
        <v>0</v>
      </c>
    </row>
    <row r="1068" spans="2:24" ht="12" hidden="1" thickBot="1" x14ac:dyDescent="0.25">
      <c r="C1068" s="444" t="s">
        <v>79</v>
      </c>
      <c r="D1068" s="437"/>
      <c r="E1068" s="445" t="s">
        <v>133</v>
      </c>
      <c r="F1068" s="446"/>
      <c r="G1068" s="80" t="s">
        <v>134</v>
      </c>
      <c r="H1068" s="447" t="s">
        <v>135</v>
      </c>
      <c r="I1068" s="448"/>
      <c r="J1068" s="448"/>
      <c r="K1068" s="448"/>
      <c r="L1068" s="448"/>
      <c r="M1068" s="449"/>
      <c r="R1068" s="81"/>
      <c r="S1068" s="82"/>
      <c r="T1068" s="83"/>
      <c r="U1068" s="83" t="s">
        <v>630</v>
      </c>
    </row>
    <row r="1069" spans="2:24" ht="12" hidden="1" thickBot="1" x14ac:dyDescent="0.25">
      <c r="C1069" s="433">
        <v>45091</v>
      </c>
      <c r="D1069" s="434"/>
      <c r="E1069" s="435" t="s">
        <v>45</v>
      </c>
      <c r="F1069" s="409"/>
      <c r="G1069" s="84"/>
      <c r="H1069" s="435"/>
      <c r="I1069" s="408"/>
      <c r="J1069" s="408"/>
      <c r="K1069" s="408"/>
      <c r="L1069" s="408"/>
      <c r="M1069" s="409"/>
      <c r="U1069" s="77" t="s">
        <v>630</v>
      </c>
    </row>
    <row r="1070" spans="2:24" ht="12" hidden="1" thickBot="1" x14ac:dyDescent="0.25">
      <c r="C1070" s="435"/>
      <c r="D1070" s="408"/>
      <c r="E1070" s="408"/>
      <c r="F1070" s="408"/>
      <c r="G1070" s="408"/>
      <c r="H1070" s="408"/>
      <c r="I1070" s="408"/>
      <c r="J1070" s="408"/>
      <c r="K1070" s="408"/>
      <c r="L1070" s="408"/>
      <c r="M1070" s="409"/>
      <c r="U1070" s="77" t="s">
        <v>630</v>
      </c>
    </row>
    <row r="1071" spans="2:24" ht="12" hidden="1" thickBot="1" x14ac:dyDescent="0.25">
      <c r="C1071" s="85" t="s">
        <v>87</v>
      </c>
      <c r="D1071" s="86"/>
      <c r="E1071" s="85" t="s">
        <v>136</v>
      </c>
      <c r="F1071" s="86" t="s">
        <v>137</v>
      </c>
      <c r="G1071" s="85" t="s">
        <v>136</v>
      </c>
      <c r="H1071" s="436" t="s">
        <v>108</v>
      </c>
      <c r="I1071" s="436"/>
      <c r="J1071" s="436"/>
      <c r="K1071" s="436"/>
      <c r="L1071" s="436"/>
      <c r="M1071" s="437"/>
      <c r="U1071" s="77" t="s">
        <v>630</v>
      </c>
    </row>
    <row r="1072" spans="2:24" ht="12" hidden="1" thickBot="1" x14ac:dyDescent="0.25">
      <c r="C1072" s="87"/>
      <c r="D1072" s="88">
        <v>1</v>
      </c>
      <c r="E1072" s="275" t="s">
        <v>235</v>
      </c>
      <c r="F1072" s="88"/>
      <c r="G1072" s="275" t="s">
        <v>236</v>
      </c>
      <c r="H1072" s="438">
        <f t="shared" ref="H1072" si="671">S1079</f>
        <v>3</v>
      </c>
      <c r="I1072" s="439"/>
      <c r="J1072" s="440"/>
      <c r="K1072" s="441">
        <f t="shared" ref="K1072" si="672">T1079</f>
        <v>0</v>
      </c>
      <c r="L1072" s="442"/>
      <c r="M1072" s="443"/>
      <c r="U1072" s="77" t="str">
        <f>IF(H1072+K1072=3,"BİTTİ","DEVAM")</f>
        <v>BİTTİ</v>
      </c>
    </row>
    <row r="1073" spans="2:21" ht="12" hidden="1" thickBot="1" x14ac:dyDescent="0.25">
      <c r="C1073" s="91" t="s">
        <v>80</v>
      </c>
      <c r="D1073" s="92" t="s">
        <v>138</v>
      </c>
      <c r="E1073" s="91" t="s">
        <v>139</v>
      </c>
      <c r="F1073" s="92"/>
      <c r="G1073" s="91" t="s">
        <v>139</v>
      </c>
      <c r="H1073" s="408" t="s">
        <v>140</v>
      </c>
      <c r="I1073" s="409"/>
      <c r="J1073" s="408" t="s">
        <v>141</v>
      </c>
      <c r="K1073" s="409"/>
      <c r="L1073" s="410" t="s">
        <v>142</v>
      </c>
      <c r="M1073" s="411"/>
      <c r="O1073" s="412" t="s">
        <v>143</v>
      </c>
      <c r="P1073" s="413"/>
      <c r="Q1073" s="412" t="s">
        <v>144</v>
      </c>
      <c r="R1073" s="413"/>
      <c r="S1073" s="412" t="s">
        <v>138</v>
      </c>
      <c r="T1073" s="413"/>
      <c r="U1073" s="77" t="s">
        <v>630</v>
      </c>
    </row>
    <row r="1074" spans="2:21" ht="12" hidden="1" thickBot="1" x14ac:dyDescent="0.25">
      <c r="C1074" s="266">
        <v>0.4375</v>
      </c>
      <c r="D1074" s="94" t="s">
        <v>145</v>
      </c>
      <c r="E1074" s="84" t="s">
        <v>790</v>
      </c>
      <c r="F1074" s="94"/>
      <c r="G1074" s="84" t="s">
        <v>293</v>
      </c>
      <c r="H1074" s="95">
        <v>6</v>
      </c>
      <c r="I1074" s="94">
        <v>0</v>
      </c>
      <c r="J1074" s="95">
        <v>6</v>
      </c>
      <c r="K1074" s="94">
        <v>0</v>
      </c>
      <c r="L1074" s="95"/>
      <c r="M1074" s="94"/>
      <c r="O1074" s="96">
        <f t="shared" ref="O1074:O1076" si="673">H1074+J1074+L1074</f>
        <v>12</v>
      </c>
      <c r="P1074" s="96">
        <f t="shared" ref="P1074:P1076" si="674">I1074+K1074+M1074</f>
        <v>0</v>
      </c>
      <c r="Q1074" s="96">
        <f t="shared" ref="Q1074:Q1076" si="675">IF(H1074&gt;I1074,1,0)+IF(J1074&gt;K1074,1,0)+IF(L1074&gt;M1074,1,0)</f>
        <v>2</v>
      </c>
      <c r="R1074" s="97">
        <f t="shared" ref="R1074:R1076" si="676">IF(H1074&lt;I1074,1,0)+IF(J1074&lt;K1074,1,0)+IF(L1074&lt;M1074,1,0)</f>
        <v>0</v>
      </c>
      <c r="S1074" s="97">
        <f t="shared" ref="S1074:S1076" si="677">IF(Q1074&gt;R1074,1,0)</f>
        <v>1</v>
      </c>
      <c r="T1074" s="97">
        <f t="shared" ref="T1074:T1076" si="678">IF(Q1074&lt;R1074,1,0)</f>
        <v>0</v>
      </c>
      <c r="U1074" s="77" t="s">
        <v>630</v>
      </c>
    </row>
    <row r="1075" spans="2:21" ht="12" hidden="1" thickBot="1" x14ac:dyDescent="0.25">
      <c r="C1075" s="84"/>
      <c r="D1075" s="94" t="s">
        <v>146</v>
      </c>
      <c r="E1075" s="84" t="s">
        <v>791</v>
      </c>
      <c r="F1075" s="94"/>
      <c r="G1075" s="84" t="s">
        <v>294</v>
      </c>
      <c r="H1075" s="95">
        <v>6</v>
      </c>
      <c r="I1075" s="94">
        <v>3</v>
      </c>
      <c r="J1075" s="95">
        <v>6</v>
      </c>
      <c r="K1075" s="94">
        <v>2</v>
      </c>
      <c r="L1075" s="95"/>
      <c r="M1075" s="94"/>
      <c r="O1075" s="29">
        <f t="shared" si="673"/>
        <v>12</v>
      </c>
      <c r="P1075" s="29">
        <f t="shared" si="674"/>
        <v>5</v>
      </c>
      <c r="Q1075" s="29">
        <f t="shared" si="675"/>
        <v>2</v>
      </c>
      <c r="R1075" s="28">
        <f t="shared" si="676"/>
        <v>0</v>
      </c>
      <c r="S1075" s="28">
        <f t="shared" si="677"/>
        <v>1</v>
      </c>
      <c r="T1075" s="28">
        <f t="shared" si="678"/>
        <v>0</v>
      </c>
      <c r="U1075" s="77" t="s">
        <v>630</v>
      </c>
    </row>
    <row r="1076" spans="2:21" ht="12" hidden="1" customHeight="1" thickBot="1" x14ac:dyDescent="0.25">
      <c r="C1076" s="414"/>
      <c r="D1076" s="416" t="s">
        <v>147</v>
      </c>
      <c r="E1076" s="84" t="s">
        <v>792</v>
      </c>
      <c r="F1076" s="98"/>
      <c r="G1076" s="84" t="s">
        <v>294</v>
      </c>
      <c r="H1076" s="418">
        <v>6</v>
      </c>
      <c r="I1076" s="421">
        <v>3</v>
      </c>
      <c r="J1076" s="418">
        <v>6</v>
      </c>
      <c r="K1076" s="421">
        <v>4</v>
      </c>
      <c r="L1076" s="418"/>
      <c r="M1076" s="421"/>
      <c r="O1076" s="424">
        <f t="shared" si="673"/>
        <v>12</v>
      </c>
      <c r="P1076" s="424">
        <f t="shared" si="674"/>
        <v>7</v>
      </c>
      <c r="Q1076" s="424">
        <f t="shared" si="675"/>
        <v>2</v>
      </c>
      <c r="R1076" s="424">
        <f t="shared" si="676"/>
        <v>0</v>
      </c>
      <c r="S1076" s="424">
        <f t="shared" si="677"/>
        <v>1</v>
      </c>
      <c r="T1076" s="424">
        <f t="shared" si="678"/>
        <v>0</v>
      </c>
      <c r="U1076" s="77" t="s">
        <v>630</v>
      </c>
    </row>
    <row r="1077" spans="2:21" ht="12" hidden="1" thickBot="1" x14ac:dyDescent="0.25">
      <c r="C1077" s="414"/>
      <c r="D1077" s="416"/>
      <c r="E1077" s="99" t="s">
        <v>137</v>
      </c>
      <c r="F1077" s="100"/>
      <c r="G1077" s="99" t="s">
        <v>137</v>
      </c>
      <c r="H1077" s="419"/>
      <c r="I1077" s="422"/>
      <c r="J1077" s="419"/>
      <c r="K1077" s="422"/>
      <c r="L1077" s="419"/>
      <c r="M1077" s="422"/>
      <c r="O1077" s="425"/>
      <c r="P1077" s="425"/>
      <c r="Q1077" s="425"/>
      <c r="R1077" s="425"/>
      <c r="S1077" s="425"/>
      <c r="T1077" s="425"/>
      <c r="U1077" s="77" t="s">
        <v>630</v>
      </c>
    </row>
    <row r="1078" spans="2:21" ht="12" hidden="1" thickBot="1" x14ac:dyDescent="0.25">
      <c r="C1078" s="415"/>
      <c r="D1078" s="417"/>
      <c r="E1078" s="84" t="s">
        <v>793</v>
      </c>
      <c r="F1078" s="101"/>
      <c r="G1078" s="84" t="s">
        <v>293</v>
      </c>
      <c r="H1078" s="420"/>
      <c r="I1078" s="423"/>
      <c r="J1078" s="420"/>
      <c r="K1078" s="423"/>
      <c r="L1078" s="420"/>
      <c r="M1078" s="423"/>
      <c r="O1078" s="426"/>
      <c r="P1078" s="426"/>
      <c r="Q1078" s="426"/>
      <c r="R1078" s="426"/>
      <c r="S1078" s="426"/>
      <c r="T1078" s="426"/>
      <c r="U1078" s="77" t="s">
        <v>630</v>
      </c>
    </row>
    <row r="1079" spans="2:21" ht="12" hidden="1" thickBot="1" x14ac:dyDescent="0.25">
      <c r="B1079" s="295" t="str">
        <f>E1072&amp;G1072</f>
        <v>ADANA TENİS DAĞ VE SP.ADANA GENÇLİK SPOR</v>
      </c>
      <c r="G1079" s="102"/>
      <c r="H1079" s="102"/>
      <c r="O1079" s="28">
        <f t="shared" ref="O1079:T1079" si="679">O1074+O1075+O1076</f>
        <v>36</v>
      </c>
      <c r="P1079" s="28">
        <f t="shared" si="679"/>
        <v>12</v>
      </c>
      <c r="Q1079" s="29">
        <f t="shared" si="679"/>
        <v>6</v>
      </c>
      <c r="R1079" s="28">
        <f t="shared" si="679"/>
        <v>0</v>
      </c>
      <c r="S1079" s="28">
        <f t="shared" si="679"/>
        <v>3</v>
      </c>
      <c r="T1079" s="28">
        <f t="shared" si="679"/>
        <v>0</v>
      </c>
      <c r="U1079" s="77" t="s">
        <v>630</v>
      </c>
    </row>
    <row r="1080" spans="2:21" hidden="1" x14ac:dyDescent="0.2">
      <c r="C1080" s="427" t="s">
        <v>132</v>
      </c>
      <c r="D1080" s="428"/>
      <c r="E1080" s="428"/>
      <c r="F1080" s="428"/>
      <c r="G1080" s="428"/>
      <c r="H1080" s="428"/>
      <c r="I1080" s="428"/>
      <c r="J1080" s="428"/>
      <c r="K1080" s="428"/>
      <c r="L1080" s="428"/>
      <c r="M1080" s="429"/>
      <c r="U1080" s="77" t="s">
        <v>630</v>
      </c>
    </row>
    <row r="1081" spans="2:21" ht="12" hidden="1" thickBot="1" x14ac:dyDescent="0.25">
      <c r="C1081" s="430"/>
      <c r="D1081" s="431"/>
      <c r="E1081" s="431"/>
      <c r="F1081" s="431"/>
      <c r="G1081" s="431"/>
      <c r="H1081" s="431"/>
      <c r="I1081" s="431"/>
      <c r="J1081" s="431"/>
      <c r="K1081" s="431"/>
      <c r="L1081" s="431"/>
      <c r="M1081" s="432"/>
      <c r="U1081" s="77" t="s">
        <v>630</v>
      </c>
    </row>
    <row r="1082" spans="2:21" ht="12" hidden="1" thickBot="1" x14ac:dyDescent="0.25">
      <c r="C1082" s="444" t="s">
        <v>79</v>
      </c>
      <c r="D1082" s="437"/>
      <c r="E1082" s="445" t="s">
        <v>133</v>
      </c>
      <c r="F1082" s="446"/>
      <c r="G1082" s="80" t="s">
        <v>134</v>
      </c>
      <c r="H1082" s="447" t="s">
        <v>135</v>
      </c>
      <c r="I1082" s="448"/>
      <c r="J1082" s="448"/>
      <c r="K1082" s="448"/>
      <c r="L1082" s="448"/>
      <c r="M1082" s="449"/>
      <c r="R1082" s="81"/>
      <c r="S1082" s="82"/>
      <c r="T1082" s="83"/>
      <c r="U1082" s="83" t="s">
        <v>630</v>
      </c>
    </row>
    <row r="1083" spans="2:21" ht="12" hidden="1" thickBot="1" x14ac:dyDescent="0.25">
      <c r="C1083" s="433">
        <v>45091</v>
      </c>
      <c r="D1083" s="434"/>
      <c r="E1083" s="435" t="s">
        <v>55</v>
      </c>
      <c r="F1083" s="409"/>
      <c r="G1083" s="84"/>
      <c r="H1083" s="435"/>
      <c r="I1083" s="408"/>
      <c r="J1083" s="408"/>
      <c r="K1083" s="408"/>
      <c r="L1083" s="408"/>
      <c r="M1083" s="409"/>
      <c r="U1083" s="77" t="s">
        <v>630</v>
      </c>
    </row>
    <row r="1084" spans="2:21" ht="12" hidden="1" thickBot="1" x14ac:dyDescent="0.25">
      <c r="C1084" s="435"/>
      <c r="D1084" s="408"/>
      <c r="E1084" s="408"/>
      <c r="F1084" s="408"/>
      <c r="G1084" s="408"/>
      <c r="H1084" s="408"/>
      <c r="I1084" s="408"/>
      <c r="J1084" s="408"/>
      <c r="K1084" s="408"/>
      <c r="L1084" s="408"/>
      <c r="M1084" s="409"/>
      <c r="U1084" s="77" t="s">
        <v>630</v>
      </c>
    </row>
    <row r="1085" spans="2:21" ht="12" hidden="1" thickBot="1" x14ac:dyDescent="0.25">
      <c r="C1085" s="85" t="s">
        <v>87</v>
      </c>
      <c r="D1085" s="86"/>
      <c r="E1085" s="85" t="s">
        <v>136</v>
      </c>
      <c r="F1085" s="86" t="s">
        <v>137</v>
      </c>
      <c r="G1085" s="85" t="s">
        <v>136</v>
      </c>
      <c r="H1085" s="436" t="s">
        <v>108</v>
      </c>
      <c r="I1085" s="436"/>
      <c r="J1085" s="436"/>
      <c r="K1085" s="436"/>
      <c r="L1085" s="436"/>
      <c r="M1085" s="437"/>
      <c r="U1085" s="77" t="s">
        <v>630</v>
      </c>
    </row>
    <row r="1086" spans="2:21" ht="12" hidden="1" thickBot="1" x14ac:dyDescent="0.25">
      <c r="C1086" s="87"/>
      <c r="D1086" s="88">
        <v>2</v>
      </c>
      <c r="E1086" s="275" t="s">
        <v>151</v>
      </c>
      <c r="F1086" s="88"/>
      <c r="G1086" s="275" t="s">
        <v>156</v>
      </c>
      <c r="H1086" s="438">
        <f t="shared" ref="H1086" si="680">S1093</f>
        <v>0</v>
      </c>
      <c r="I1086" s="439"/>
      <c r="J1086" s="440"/>
      <c r="K1086" s="441">
        <f t="shared" ref="K1086" si="681">T1093</f>
        <v>3</v>
      </c>
      <c r="L1086" s="442"/>
      <c r="M1086" s="443"/>
      <c r="U1086" s="77" t="str">
        <f>IF(H1086+K1086=3,"BİTTİ","DEVAM")</f>
        <v>BİTTİ</v>
      </c>
    </row>
    <row r="1087" spans="2:21" ht="12" hidden="1" thickBot="1" x14ac:dyDescent="0.25">
      <c r="C1087" s="91" t="s">
        <v>80</v>
      </c>
      <c r="D1087" s="92" t="s">
        <v>138</v>
      </c>
      <c r="E1087" s="91" t="s">
        <v>139</v>
      </c>
      <c r="F1087" s="92"/>
      <c r="G1087" s="91" t="s">
        <v>139</v>
      </c>
      <c r="H1087" s="408" t="s">
        <v>140</v>
      </c>
      <c r="I1087" s="409"/>
      <c r="J1087" s="408" t="s">
        <v>141</v>
      </c>
      <c r="K1087" s="409"/>
      <c r="L1087" s="410" t="s">
        <v>142</v>
      </c>
      <c r="M1087" s="411"/>
      <c r="O1087" s="412" t="s">
        <v>143</v>
      </c>
      <c r="P1087" s="413"/>
      <c r="Q1087" s="412" t="s">
        <v>144</v>
      </c>
      <c r="R1087" s="413"/>
      <c r="S1087" s="412" t="s">
        <v>138</v>
      </c>
      <c r="T1087" s="413"/>
      <c r="U1087" s="77" t="s">
        <v>630</v>
      </c>
    </row>
    <row r="1088" spans="2:21" ht="12" hidden="1" thickBot="1" x14ac:dyDescent="0.25">
      <c r="C1088" s="266">
        <v>0.4375</v>
      </c>
      <c r="D1088" s="94" t="s">
        <v>145</v>
      </c>
      <c r="E1088" s="84" t="s">
        <v>765</v>
      </c>
      <c r="F1088" s="94"/>
      <c r="G1088" s="84" t="s">
        <v>871</v>
      </c>
      <c r="H1088" s="95">
        <v>4</v>
      </c>
      <c r="I1088" s="94">
        <v>6</v>
      </c>
      <c r="J1088" s="95">
        <v>2</v>
      </c>
      <c r="K1088" s="94">
        <v>6</v>
      </c>
      <c r="L1088" s="95">
        <v>10</v>
      </c>
      <c r="M1088" s="94">
        <v>4</v>
      </c>
      <c r="O1088" s="96">
        <f t="shared" ref="O1088:O1090" si="682">H1088+J1088+L1088</f>
        <v>16</v>
      </c>
      <c r="P1088" s="96">
        <f t="shared" ref="P1088:P1090" si="683">I1088+K1088+M1088</f>
        <v>16</v>
      </c>
      <c r="Q1088" s="96">
        <f t="shared" ref="Q1088:Q1090" si="684">IF(H1088&gt;I1088,1,0)+IF(J1088&gt;K1088,1,0)+IF(L1088&gt;M1088,1,0)</f>
        <v>1</v>
      </c>
      <c r="R1088" s="97">
        <f t="shared" ref="R1088:R1090" si="685">IF(H1088&lt;I1088,1,0)+IF(J1088&lt;K1088,1,0)+IF(L1088&lt;M1088,1,0)</f>
        <v>2</v>
      </c>
      <c r="S1088" s="97">
        <f t="shared" ref="S1088:S1090" si="686">IF(Q1088&gt;R1088,1,0)</f>
        <v>0</v>
      </c>
      <c r="T1088" s="97">
        <f t="shared" ref="T1088:T1090" si="687">IF(Q1088&lt;R1088,1,0)</f>
        <v>1</v>
      </c>
      <c r="U1088" s="77" t="s">
        <v>630</v>
      </c>
    </row>
    <row r="1089" spans="2:21" ht="12" hidden="1" thickBot="1" x14ac:dyDescent="0.25">
      <c r="C1089" s="84"/>
      <c r="D1089" s="94" t="s">
        <v>146</v>
      </c>
      <c r="E1089" s="84" t="s">
        <v>870</v>
      </c>
      <c r="F1089" s="94"/>
      <c r="G1089" s="284" t="s">
        <v>288</v>
      </c>
      <c r="H1089" s="95">
        <v>2</v>
      </c>
      <c r="I1089" s="94">
        <v>6</v>
      </c>
      <c r="J1089" s="95">
        <v>0</v>
      </c>
      <c r="K1089" s="94">
        <v>6</v>
      </c>
      <c r="L1089" s="95"/>
      <c r="M1089" s="94"/>
      <c r="O1089" s="29">
        <f t="shared" si="682"/>
        <v>2</v>
      </c>
      <c r="P1089" s="29">
        <f t="shared" si="683"/>
        <v>12</v>
      </c>
      <c r="Q1089" s="29">
        <f t="shared" si="684"/>
        <v>0</v>
      </c>
      <c r="R1089" s="28">
        <f t="shared" si="685"/>
        <v>2</v>
      </c>
      <c r="S1089" s="28">
        <f t="shared" si="686"/>
        <v>0</v>
      </c>
      <c r="T1089" s="28">
        <f t="shared" si="687"/>
        <v>1</v>
      </c>
      <c r="U1089" s="77" t="s">
        <v>630</v>
      </c>
    </row>
    <row r="1090" spans="2:21" ht="12" hidden="1" customHeight="1" thickBot="1" x14ac:dyDescent="0.25">
      <c r="C1090" s="414"/>
      <c r="D1090" s="416" t="s">
        <v>147</v>
      </c>
      <c r="E1090" s="84" t="s">
        <v>766</v>
      </c>
      <c r="F1090" s="98"/>
      <c r="G1090" s="284" t="s">
        <v>287</v>
      </c>
      <c r="H1090" s="418">
        <v>1</v>
      </c>
      <c r="I1090" s="421">
        <v>6</v>
      </c>
      <c r="J1090" s="418">
        <v>1</v>
      </c>
      <c r="K1090" s="421">
        <v>6</v>
      </c>
      <c r="L1090" s="418"/>
      <c r="M1090" s="421"/>
      <c r="O1090" s="424">
        <f t="shared" si="682"/>
        <v>2</v>
      </c>
      <c r="P1090" s="424">
        <f t="shared" si="683"/>
        <v>12</v>
      </c>
      <c r="Q1090" s="424">
        <f t="shared" si="684"/>
        <v>0</v>
      </c>
      <c r="R1090" s="424">
        <f t="shared" si="685"/>
        <v>2</v>
      </c>
      <c r="S1090" s="424">
        <f t="shared" si="686"/>
        <v>0</v>
      </c>
      <c r="T1090" s="424">
        <f t="shared" si="687"/>
        <v>1</v>
      </c>
      <c r="U1090" s="77" t="s">
        <v>630</v>
      </c>
    </row>
    <row r="1091" spans="2:21" ht="12" hidden="1" thickBot="1" x14ac:dyDescent="0.25">
      <c r="C1091" s="414"/>
      <c r="D1091" s="416"/>
      <c r="E1091" s="99" t="s">
        <v>137</v>
      </c>
      <c r="F1091" s="100"/>
      <c r="G1091" s="283" t="s">
        <v>137</v>
      </c>
      <c r="H1091" s="419"/>
      <c r="I1091" s="422"/>
      <c r="J1091" s="419"/>
      <c r="K1091" s="422"/>
      <c r="L1091" s="419"/>
      <c r="M1091" s="422"/>
      <c r="O1091" s="425"/>
      <c r="P1091" s="425"/>
      <c r="Q1091" s="425"/>
      <c r="R1091" s="425"/>
      <c r="S1091" s="425"/>
      <c r="T1091" s="425"/>
      <c r="U1091" s="77" t="s">
        <v>630</v>
      </c>
    </row>
    <row r="1092" spans="2:21" ht="12" hidden="1" thickBot="1" x14ac:dyDescent="0.25">
      <c r="C1092" s="415"/>
      <c r="D1092" s="417"/>
      <c r="E1092" s="84" t="s">
        <v>764</v>
      </c>
      <c r="F1092" s="101"/>
      <c r="G1092" s="84" t="s">
        <v>288</v>
      </c>
      <c r="H1092" s="420"/>
      <c r="I1092" s="423"/>
      <c r="J1092" s="420"/>
      <c r="K1092" s="423"/>
      <c r="L1092" s="420"/>
      <c r="M1092" s="423"/>
      <c r="O1092" s="426"/>
      <c r="P1092" s="426"/>
      <c r="Q1092" s="426"/>
      <c r="R1092" s="426"/>
      <c r="S1092" s="426"/>
      <c r="T1092" s="426"/>
      <c r="U1092" s="77" t="s">
        <v>630</v>
      </c>
    </row>
    <row r="1093" spans="2:21" ht="12" hidden="1" thickBot="1" x14ac:dyDescent="0.25">
      <c r="B1093" s="295" t="str">
        <f>E1086&amp;G1086</f>
        <v>ANTALYA TENİS İHTİSASMEGASARAY SPOR KULÜBÜ</v>
      </c>
      <c r="G1093" s="102"/>
      <c r="H1093" s="102"/>
      <c r="O1093" s="28">
        <f t="shared" ref="O1093:T1093" si="688">O1088+O1089+O1090</f>
        <v>20</v>
      </c>
      <c r="P1093" s="28">
        <f t="shared" si="688"/>
        <v>40</v>
      </c>
      <c r="Q1093" s="29">
        <f t="shared" si="688"/>
        <v>1</v>
      </c>
      <c r="R1093" s="28">
        <f t="shared" si="688"/>
        <v>6</v>
      </c>
      <c r="S1093" s="28">
        <f t="shared" si="688"/>
        <v>0</v>
      </c>
      <c r="T1093" s="28">
        <f t="shared" si="688"/>
        <v>3</v>
      </c>
      <c r="U1093" s="77" t="s">
        <v>630</v>
      </c>
    </row>
    <row r="1094" spans="2:21" hidden="1" x14ac:dyDescent="0.2">
      <c r="C1094" s="427" t="s">
        <v>132</v>
      </c>
      <c r="D1094" s="428"/>
      <c r="E1094" s="428"/>
      <c r="F1094" s="428"/>
      <c r="G1094" s="428"/>
      <c r="H1094" s="428"/>
      <c r="I1094" s="428"/>
      <c r="J1094" s="428"/>
      <c r="K1094" s="428"/>
      <c r="L1094" s="428"/>
      <c r="M1094" s="429"/>
      <c r="U1094" s="77" t="s">
        <v>630</v>
      </c>
    </row>
    <row r="1095" spans="2:21" ht="12" hidden="1" thickBot="1" x14ac:dyDescent="0.25">
      <c r="C1095" s="430"/>
      <c r="D1095" s="431"/>
      <c r="E1095" s="431"/>
      <c r="F1095" s="431"/>
      <c r="G1095" s="431"/>
      <c r="H1095" s="431"/>
      <c r="I1095" s="431"/>
      <c r="J1095" s="431"/>
      <c r="K1095" s="431"/>
      <c r="L1095" s="431"/>
      <c r="M1095" s="432"/>
      <c r="U1095" s="77" t="s">
        <v>630</v>
      </c>
    </row>
    <row r="1096" spans="2:21" ht="12" hidden="1" thickBot="1" x14ac:dyDescent="0.25">
      <c r="C1096" s="444" t="s">
        <v>79</v>
      </c>
      <c r="D1096" s="437"/>
      <c r="E1096" s="445" t="s">
        <v>133</v>
      </c>
      <c r="F1096" s="446"/>
      <c r="G1096" s="80" t="s">
        <v>134</v>
      </c>
      <c r="H1096" s="447" t="s">
        <v>135</v>
      </c>
      <c r="I1096" s="448"/>
      <c r="J1096" s="448"/>
      <c r="K1096" s="448"/>
      <c r="L1096" s="448"/>
      <c r="M1096" s="449"/>
      <c r="R1096" s="81"/>
      <c r="S1096" s="82"/>
      <c r="T1096" s="83"/>
      <c r="U1096" s="83" t="s">
        <v>630</v>
      </c>
    </row>
    <row r="1097" spans="2:21" ht="12" hidden="1" thickBot="1" x14ac:dyDescent="0.25">
      <c r="C1097" s="433">
        <v>45091</v>
      </c>
      <c r="D1097" s="434"/>
      <c r="E1097" s="435" t="s">
        <v>56</v>
      </c>
      <c r="F1097" s="409"/>
      <c r="G1097" s="84"/>
      <c r="H1097" s="435"/>
      <c r="I1097" s="408"/>
      <c r="J1097" s="408"/>
      <c r="K1097" s="408"/>
      <c r="L1097" s="408"/>
      <c r="M1097" s="409"/>
      <c r="U1097" s="77" t="s">
        <v>630</v>
      </c>
    </row>
    <row r="1098" spans="2:21" ht="12" hidden="1" thickBot="1" x14ac:dyDescent="0.25">
      <c r="C1098" s="435"/>
      <c r="D1098" s="408"/>
      <c r="E1098" s="408"/>
      <c r="F1098" s="408"/>
      <c r="G1098" s="408"/>
      <c r="H1098" s="408"/>
      <c r="I1098" s="408"/>
      <c r="J1098" s="408"/>
      <c r="K1098" s="408"/>
      <c r="L1098" s="408"/>
      <c r="M1098" s="409"/>
      <c r="U1098" s="77" t="s">
        <v>630</v>
      </c>
    </row>
    <row r="1099" spans="2:21" ht="12" hidden="1" thickBot="1" x14ac:dyDescent="0.25">
      <c r="C1099" s="85" t="s">
        <v>87</v>
      </c>
      <c r="D1099" s="86"/>
      <c r="E1099" s="85" t="s">
        <v>136</v>
      </c>
      <c r="F1099" s="86" t="s">
        <v>137</v>
      </c>
      <c r="G1099" s="85" t="s">
        <v>136</v>
      </c>
      <c r="H1099" s="436" t="s">
        <v>108</v>
      </c>
      <c r="I1099" s="436"/>
      <c r="J1099" s="436"/>
      <c r="K1099" s="436"/>
      <c r="L1099" s="436"/>
      <c r="M1099" s="437"/>
      <c r="U1099" s="77" t="s">
        <v>630</v>
      </c>
    </row>
    <row r="1100" spans="2:21" ht="12" hidden="1" thickBot="1" x14ac:dyDescent="0.25">
      <c r="C1100" s="87"/>
      <c r="D1100" s="88">
        <v>3</v>
      </c>
      <c r="E1100" s="275" t="s">
        <v>241</v>
      </c>
      <c r="F1100" s="88"/>
      <c r="G1100" s="275" t="s">
        <v>91</v>
      </c>
      <c r="H1100" s="438">
        <f t="shared" ref="H1100" si="689">S1107</f>
        <v>2</v>
      </c>
      <c r="I1100" s="439"/>
      <c r="J1100" s="440"/>
      <c r="K1100" s="441">
        <f t="shared" ref="K1100" si="690">T1107</f>
        <v>1</v>
      </c>
      <c r="L1100" s="442"/>
      <c r="M1100" s="443"/>
      <c r="U1100" s="77" t="str">
        <f>IF(H1100+K1100=3,"BİTTİ","DEVAM")</f>
        <v>BİTTİ</v>
      </c>
    </row>
    <row r="1101" spans="2:21" ht="12" hidden="1" thickBot="1" x14ac:dyDescent="0.25">
      <c r="C1101" s="91" t="s">
        <v>80</v>
      </c>
      <c r="D1101" s="92" t="s">
        <v>138</v>
      </c>
      <c r="E1101" s="91" t="s">
        <v>139</v>
      </c>
      <c r="F1101" s="92"/>
      <c r="G1101" s="91" t="s">
        <v>139</v>
      </c>
      <c r="H1101" s="408" t="s">
        <v>140</v>
      </c>
      <c r="I1101" s="409"/>
      <c r="J1101" s="408" t="s">
        <v>141</v>
      </c>
      <c r="K1101" s="409"/>
      <c r="L1101" s="410" t="s">
        <v>142</v>
      </c>
      <c r="M1101" s="411"/>
      <c r="O1101" s="412" t="s">
        <v>143</v>
      </c>
      <c r="P1101" s="413"/>
      <c r="Q1101" s="412" t="s">
        <v>144</v>
      </c>
      <c r="R1101" s="413"/>
      <c r="S1101" s="412" t="s">
        <v>138</v>
      </c>
      <c r="T1101" s="413"/>
      <c r="U1101" s="77" t="s">
        <v>630</v>
      </c>
    </row>
    <row r="1102" spans="2:21" ht="12" hidden="1" thickBot="1" x14ac:dyDescent="0.25">
      <c r="C1102" s="266">
        <v>0.4375</v>
      </c>
      <c r="D1102" s="94" t="s">
        <v>145</v>
      </c>
      <c r="E1102" s="84" t="s">
        <v>774</v>
      </c>
      <c r="F1102" s="94"/>
      <c r="G1102" s="84" t="s">
        <v>297</v>
      </c>
      <c r="H1102" s="95">
        <v>4</v>
      </c>
      <c r="I1102" s="94">
        <v>6</v>
      </c>
      <c r="J1102" s="95">
        <v>1</v>
      </c>
      <c r="K1102" s="94">
        <v>6</v>
      </c>
      <c r="L1102" s="95"/>
      <c r="M1102" s="94"/>
      <c r="O1102" s="96">
        <f t="shared" ref="O1102:O1104" si="691">H1102+J1102+L1102</f>
        <v>5</v>
      </c>
      <c r="P1102" s="96">
        <f t="shared" ref="P1102:P1104" si="692">I1102+K1102+M1102</f>
        <v>12</v>
      </c>
      <c r="Q1102" s="96">
        <f t="shared" ref="Q1102:Q1104" si="693">IF(H1102&gt;I1102,1,0)+IF(J1102&gt;K1102,1,0)+IF(L1102&gt;M1102,1,0)</f>
        <v>0</v>
      </c>
      <c r="R1102" s="97">
        <f t="shared" ref="R1102:R1104" si="694">IF(H1102&lt;I1102,1,0)+IF(J1102&lt;K1102,1,0)+IF(L1102&lt;M1102,1,0)</f>
        <v>2</v>
      </c>
      <c r="S1102" s="97">
        <f t="shared" ref="S1102:S1104" si="695">IF(Q1102&gt;R1102,1,0)</f>
        <v>0</v>
      </c>
      <c r="T1102" s="97">
        <f t="shared" ref="T1102:T1104" si="696">IF(Q1102&lt;R1102,1,0)</f>
        <v>1</v>
      </c>
      <c r="U1102" s="77" t="s">
        <v>630</v>
      </c>
    </row>
    <row r="1103" spans="2:21" ht="12" hidden="1" thickBot="1" x14ac:dyDescent="0.25">
      <c r="C1103" s="84"/>
      <c r="D1103" s="94" t="s">
        <v>146</v>
      </c>
      <c r="E1103" s="84" t="s">
        <v>775</v>
      </c>
      <c r="F1103" s="94"/>
      <c r="G1103" s="84" t="s">
        <v>857</v>
      </c>
      <c r="H1103" s="95">
        <v>6</v>
      </c>
      <c r="I1103" s="94">
        <v>0</v>
      </c>
      <c r="J1103" s="95">
        <v>6</v>
      </c>
      <c r="K1103" s="94">
        <v>0</v>
      </c>
      <c r="L1103" s="95"/>
      <c r="M1103" s="94"/>
      <c r="O1103" s="29">
        <f t="shared" si="691"/>
        <v>12</v>
      </c>
      <c r="P1103" s="29">
        <f t="shared" si="692"/>
        <v>0</v>
      </c>
      <c r="Q1103" s="29">
        <f t="shared" si="693"/>
        <v>2</v>
      </c>
      <c r="R1103" s="28">
        <f t="shared" si="694"/>
        <v>0</v>
      </c>
      <c r="S1103" s="28">
        <f t="shared" si="695"/>
        <v>1</v>
      </c>
      <c r="T1103" s="28">
        <f t="shared" si="696"/>
        <v>0</v>
      </c>
      <c r="U1103" s="77" t="s">
        <v>630</v>
      </c>
    </row>
    <row r="1104" spans="2:21" ht="12" hidden="1" customHeight="1" thickBot="1" x14ac:dyDescent="0.25">
      <c r="C1104" s="414"/>
      <c r="D1104" s="416" t="s">
        <v>147</v>
      </c>
      <c r="E1104" s="84" t="s">
        <v>775</v>
      </c>
      <c r="F1104" s="98"/>
      <c r="G1104" s="84" t="s">
        <v>297</v>
      </c>
      <c r="H1104" s="418">
        <v>6</v>
      </c>
      <c r="I1104" s="421">
        <v>3</v>
      </c>
      <c r="J1104" s="418">
        <v>6</v>
      </c>
      <c r="K1104" s="421">
        <v>0</v>
      </c>
      <c r="L1104" s="418"/>
      <c r="M1104" s="421"/>
      <c r="O1104" s="424">
        <f t="shared" si="691"/>
        <v>12</v>
      </c>
      <c r="P1104" s="424">
        <f t="shared" si="692"/>
        <v>3</v>
      </c>
      <c r="Q1104" s="424">
        <f t="shared" si="693"/>
        <v>2</v>
      </c>
      <c r="R1104" s="424">
        <f t="shared" si="694"/>
        <v>0</v>
      </c>
      <c r="S1104" s="424">
        <f t="shared" si="695"/>
        <v>1</v>
      </c>
      <c r="T1104" s="424">
        <f t="shared" si="696"/>
        <v>0</v>
      </c>
      <c r="U1104" s="77" t="s">
        <v>630</v>
      </c>
    </row>
    <row r="1105" spans="2:21" ht="12" hidden="1" thickBot="1" x14ac:dyDescent="0.25">
      <c r="C1105" s="414"/>
      <c r="D1105" s="416"/>
      <c r="E1105" s="99" t="s">
        <v>137</v>
      </c>
      <c r="F1105" s="100"/>
      <c r="G1105" s="99" t="s">
        <v>137</v>
      </c>
      <c r="H1105" s="419"/>
      <c r="I1105" s="422"/>
      <c r="J1105" s="419"/>
      <c r="K1105" s="422"/>
      <c r="L1105" s="419"/>
      <c r="M1105" s="422"/>
      <c r="O1105" s="425"/>
      <c r="P1105" s="425"/>
      <c r="Q1105" s="425"/>
      <c r="R1105" s="425"/>
      <c r="S1105" s="425"/>
      <c r="T1105" s="425"/>
      <c r="U1105" s="77" t="s">
        <v>630</v>
      </c>
    </row>
    <row r="1106" spans="2:21" ht="12" hidden="1" thickBot="1" x14ac:dyDescent="0.25">
      <c r="C1106" s="415"/>
      <c r="D1106" s="417"/>
      <c r="E1106" s="84" t="s">
        <v>776</v>
      </c>
      <c r="F1106" s="101"/>
      <c r="G1106" s="84" t="s">
        <v>857</v>
      </c>
      <c r="H1106" s="420"/>
      <c r="I1106" s="423"/>
      <c r="J1106" s="420"/>
      <c r="K1106" s="423"/>
      <c r="L1106" s="420"/>
      <c r="M1106" s="423"/>
      <c r="O1106" s="426"/>
      <c r="P1106" s="426"/>
      <c r="Q1106" s="426"/>
      <c r="R1106" s="426"/>
      <c r="S1106" s="426"/>
      <c r="T1106" s="426"/>
      <c r="U1106" s="77" t="s">
        <v>630</v>
      </c>
    </row>
    <row r="1107" spans="2:21" ht="12" hidden="1" thickBot="1" x14ac:dyDescent="0.25">
      <c r="B1107" s="295" t="str">
        <f>E1100&amp;G1100</f>
        <v>ENGİN ARSLAN TEN.AKDİDİM TENİS KULÜBÜ</v>
      </c>
      <c r="G1107" s="102"/>
      <c r="H1107" s="102"/>
      <c r="O1107" s="28">
        <f t="shared" ref="O1107:T1107" si="697">O1102+O1103+O1104</f>
        <v>29</v>
      </c>
      <c r="P1107" s="28">
        <f t="shared" si="697"/>
        <v>15</v>
      </c>
      <c r="Q1107" s="29">
        <f t="shared" si="697"/>
        <v>4</v>
      </c>
      <c r="R1107" s="28">
        <f t="shared" si="697"/>
        <v>2</v>
      </c>
      <c r="S1107" s="28">
        <f t="shared" si="697"/>
        <v>2</v>
      </c>
      <c r="T1107" s="28">
        <f t="shared" si="697"/>
        <v>1</v>
      </c>
      <c r="U1107" s="77" t="s">
        <v>630</v>
      </c>
    </row>
    <row r="1108" spans="2:21" hidden="1" x14ac:dyDescent="0.2">
      <c r="C1108" s="427" t="s">
        <v>132</v>
      </c>
      <c r="D1108" s="428"/>
      <c r="E1108" s="428"/>
      <c r="F1108" s="428"/>
      <c r="G1108" s="428"/>
      <c r="H1108" s="428"/>
      <c r="I1108" s="428"/>
      <c r="J1108" s="428"/>
      <c r="K1108" s="428"/>
      <c r="L1108" s="428"/>
      <c r="M1108" s="429"/>
      <c r="U1108" s="77" t="s">
        <v>630</v>
      </c>
    </row>
    <row r="1109" spans="2:21" ht="12" hidden="1" thickBot="1" x14ac:dyDescent="0.25">
      <c r="C1109" s="430"/>
      <c r="D1109" s="431"/>
      <c r="E1109" s="431"/>
      <c r="F1109" s="431"/>
      <c r="G1109" s="431"/>
      <c r="H1109" s="431"/>
      <c r="I1109" s="431"/>
      <c r="J1109" s="431"/>
      <c r="K1109" s="431"/>
      <c r="L1109" s="431"/>
      <c r="M1109" s="432"/>
      <c r="U1109" s="77" t="s">
        <v>630</v>
      </c>
    </row>
    <row r="1110" spans="2:21" ht="12" hidden="1" thickBot="1" x14ac:dyDescent="0.25">
      <c r="C1110" s="444" t="s">
        <v>79</v>
      </c>
      <c r="D1110" s="437"/>
      <c r="E1110" s="445" t="s">
        <v>133</v>
      </c>
      <c r="F1110" s="446"/>
      <c r="G1110" s="80" t="s">
        <v>134</v>
      </c>
      <c r="H1110" s="447" t="s">
        <v>135</v>
      </c>
      <c r="I1110" s="448"/>
      <c r="J1110" s="448"/>
      <c r="K1110" s="448"/>
      <c r="L1110" s="448"/>
      <c r="M1110" s="449"/>
      <c r="R1110" s="81"/>
      <c r="S1110" s="82"/>
      <c r="T1110" s="83"/>
      <c r="U1110" s="83" t="s">
        <v>630</v>
      </c>
    </row>
    <row r="1111" spans="2:21" ht="12" hidden="1" thickBot="1" x14ac:dyDescent="0.25">
      <c r="C1111" s="433">
        <v>45091</v>
      </c>
      <c r="D1111" s="434"/>
      <c r="E1111" s="435" t="s">
        <v>67</v>
      </c>
      <c r="F1111" s="409"/>
      <c r="G1111" s="84"/>
      <c r="H1111" s="435"/>
      <c r="I1111" s="408"/>
      <c r="J1111" s="408"/>
      <c r="K1111" s="408"/>
      <c r="L1111" s="408"/>
      <c r="M1111" s="409"/>
      <c r="U1111" s="77" t="s">
        <v>630</v>
      </c>
    </row>
    <row r="1112" spans="2:21" ht="12" hidden="1" thickBot="1" x14ac:dyDescent="0.25">
      <c r="C1112" s="435"/>
      <c r="D1112" s="408"/>
      <c r="E1112" s="408"/>
      <c r="F1112" s="408"/>
      <c r="G1112" s="408"/>
      <c r="H1112" s="408"/>
      <c r="I1112" s="408"/>
      <c r="J1112" s="408"/>
      <c r="K1112" s="408"/>
      <c r="L1112" s="408"/>
      <c r="M1112" s="409"/>
      <c r="U1112" s="77" t="s">
        <v>630</v>
      </c>
    </row>
    <row r="1113" spans="2:21" ht="12" hidden="1" thickBot="1" x14ac:dyDescent="0.25">
      <c r="C1113" s="85" t="s">
        <v>87</v>
      </c>
      <c r="D1113" s="86"/>
      <c r="E1113" s="85" t="s">
        <v>136</v>
      </c>
      <c r="F1113" s="86" t="s">
        <v>137</v>
      </c>
      <c r="G1113" s="85" t="s">
        <v>136</v>
      </c>
      <c r="H1113" s="436" t="s">
        <v>108</v>
      </c>
      <c r="I1113" s="436"/>
      <c r="J1113" s="436"/>
      <c r="K1113" s="436"/>
      <c r="L1113" s="436"/>
      <c r="M1113" s="437"/>
      <c r="U1113" s="77" t="s">
        <v>630</v>
      </c>
    </row>
    <row r="1114" spans="2:21" ht="12" hidden="1" thickBot="1" x14ac:dyDescent="0.25">
      <c r="C1114" s="87"/>
      <c r="D1114" s="88">
        <v>4</v>
      </c>
      <c r="E1114" s="275" t="s">
        <v>160</v>
      </c>
      <c r="F1114" s="88"/>
      <c r="G1114" s="275" t="s">
        <v>9</v>
      </c>
      <c r="H1114" s="438">
        <f t="shared" ref="H1114" si="698">S1121</f>
        <v>2</v>
      </c>
      <c r="I1114" s="439"/>
      <c r="J1114" s="440"/>
      <c r="K1114" s="441">
        <f t="shared" ref="K1114" si="699">T1121</f>
        <v>1</v>
      </c>
      <c r="L1114" s="442"/>
      <c r="M1114" s="443"/>
      <c r="U1114" s="77" t="str">
        <f>IF(H1114+K1114=3,"BİTTİ","DEVAM")</f>
        <v>BİTTİ</v>
      </c>
    </row>
    <row r="1115" spans="2:21" ht="12" hidden="1" thickBot="1" x14ac:dyDescent="0.25">
      <c r="C1115" s="91" t="s">
        <v>80</v>
      </c>
      <c r="D1115" s="92" t="s">
        <v>138</v>
      </c>
      <c r="E1115" s="91" t="s">
        <v>139</v>
      </c>
      <c r="F1115" s="92"/>
      <c r="G1115" s="91" t="s">
        <v>139</v>
      </c>
      <c r="H1115" s="408" t="s">
        <v>140</v>
      </c>
      <c r="I1115" s="409"/>
      <c r="J1115" s="408" t="s">
        <v>141</v>
      </c>
      <c r="K1115" s="409"/>
      <c r="L1115" s="410" t="s">
        <v>142</v>
      </c>
      <c r="M1115" s="411"/>
      <c r="O1115" s="412" t="s">
        <v>143</v>
      </c>
      <c r="P1115" s="413"/>
      <c r="Q1115" s="412" t="s">
        <v>144</v>
      </c>
      <c r="R1115" s="413"/>
      <c r="S1115" s="412" t="s">
        <v>138</v>
      </c>
      <c r="T1115" s="413"/>
      <c r="U1115" s="77" t="s">
        <v>630</v>
      </c>
    </row>
    <row r="1116" spans="2:21" ht="12" hidden="1" thickBot="1" x14ac:dyDescent="0.25">
      <c r="C1116" s="266">
        <v>0.4375</v>
      </c>
      <c r="D1116" s="94" t="s">
        <v>145</v>
      </c>
      <c r="E1116" s="84" t="s">
        <v>860</v>
      </c>
      <c r="F1116" s="94"/>
      <c r="G1116" s="84" t="s">
        <v>278</v>
      </c>
      <c r="H1116" s="95">
        <v>6</v>
      </c>
      <c r="I1116" s="94">
        <v>0</v>
      </c>
      <c r="J1116" s="95">
        <v>6</v>
      </c>
      <c r="K1116" s="94">
        <v>0</v>
      </c>
      <c r="L1116" s="95"/>
      <c r="M1116" s="94"/>
      <c r="O1116" s="96">
        <f t="shared" ref="O1116:O1118" si="700">H1116+J1116+L1116</f>
        <v>12</v>
      </c>
      <c r="P1116" s="96">
        <f t="shared" ref="P1116:P1118" si="701">I1116+K1116+M1116</f>
        <v>0</v>
      </c>
      <c r="Q1116" s="96">
        <f t="shared" ref="Q1116:Q1118" si="702">IF(H1116&gt;I1116,1,0)+IF(J1116&gt;K1116,1,0)+IF(L1116&gt;M1116,1,0)</f>
        <v>2</v>
      </c>
      <c r="R1116" s="97">
        <f t="shared" ref="R1116:R1118" si="703">IF(H1116&lt;I1116,1,0)+IF(J1116&lt;K1116,1,0)+IF(L1116&lt;M1116,1,0)</f>
        <v>0</v>
      </c>
      <c r="S1116" s="97">
        <f t="shared" ref="S1116:S1118" si="704">IF(Q1116&gt;R1116,1,0)</f>
        <v>1</v>
      </c>
      <c r="T1116" s="97">
        <f t="shared" ref="T1116:T1118" si="705">IF(Q1116&lt;R1116,1,0)</f>
        <v>0</v>
      </c>
      <c r="U1116" s="77" t="s">
        <v>630</v>
      </c>
    </row>
    <row r="1117" spans="2:21" ht="12" hidden="1" thickBot="1" x14ac:dyDescent="0.25">
      <c r="C1117" s="84"/>
      <c r="D1117" s="94" t="s">
        <v>146</v>
      </c>
      <c r="E1117" s="84" t="s">
        <v>705</v>
      </c>
      <c r="F1117" s="94"/>
      <c r="G1117" s="284" t="s">
        <v>279</v>
      </c>
      <c r="H1117" s="95">
        <v>6</v>
      </c>
      <c r="I1117" s="94">
        <v>0</v>
      </c>
      <c r="J1117" s="95">
        <v>6</v>
      </c>
      <c r="K1117" s="94">
        <v>0</v>
      </c>
      <c r="L1117" s="95"/>
      <c r="M1117" s="94"/>
      <c r="O1117" s="29">
        <f t="shared" si="700"/>
        <v>12</v>
      </c>
      <c r="P1117" s="29">
        <f t="shared" si="701"/>
        <v>0</v>
      </c>
      <c r="Q1117" s="29">
        <f t="shared" si="702"/>
        <v>2</v>
      </c>
      <c r="R1117" s="28">
        <f t="shared" si="703"/>
        <v>0</v>
      </c>
      <c r="S1117" s="28">
        <f t="shared" si="704"/>
        <v>1</v>
      </c>
      <c r="T1117" s="28">
        <f t="shared" si="705"/>
        <v>0</v>
      </c>
      <c r="U1117" s="77" t="s">
        <v>630</v>
      </c>
    </row>
    <row r="1118" spans="2:21" ht="12" hidden="1" customHeight="1" thickBot="1" x14ac:dyDescent="0.25">
      <c r="C1118" s="414"/>
      <c r="D1118" s="416" t="s">
        <v>147</v>
      </c>
      <c r="E1118" s="84" t="s">
        <v>861</v>
      </c>
      <c r="F1118" s="98"/>
      <c r="G1118" s="284" t="s">
        <v>278</v>
      </c>
      <c r="H1118" s="418">
        <v>0</v>
      </c>
      <c r="I1118" s="421">
        <v>6</v>
      </c>
      <c r="J1118" s="418">
        <v>0</v>
      </c>
      <c r="K1118" s="421">
        <v>6</v>
      </c>
      <c r="L1118" s="418"/>
      <c r="M1118" s="421"/>
      <c r="O1118" s="424">
        <f t="shared" si="700"/>
        <v>0</v>
      </c>
      <c r="P1118" s="424">
        <f t="shared" si="701"/>
        <v>12</v>
      </c>
      <c r="Q1118" s="424">
        <f t="shared" si="702"/>
        <v>0</v>
      </c>
      <c r="R1118" s="424">
        <f t="shared" si="703"/>
        <v>2</v>
      </c>
      <c r="S1118" s="424">
        <f t="shared" si="704"/>
        <v>0</v>
      </c>
      <c r="T1118" s="424">
        <f t="shared" si="705"/>
        <v>1</v>
      </c>
      <c r="U1118" s="77" t="s">
        <v>630</v>
      </c>
    </row>
    <row r="1119" spans="2:21" ht="12" hidden="1" thickBot="1" x14ac:dyDescent="0.25">
      <c r="C1119" s="414"/>
      <c r="D1119" s="416"/>
      <c r="E1119" s="99" t="s">
        <v>137</v>
      </c>
      <c r="F1119" s="100"/>
      <c r="G1119" s="283" t="s">
        <v>137</v>
      </c>
      <c r="H1119" s="419"/>
      <c r="I1119" s="422"/>
      <c r="J1119" s="419"/>
      <c r="K1119" s="422"/>
      <c r="L1119" s="419"/>
      <c r="M1119" s="422"/>
      <c r="O1119" s="425"/>
      <c r="P1119" s="425"/>
      <c r="Q1119" s="425"/>
      <c r="R1119" s="425"/>
      <c r="S1119" s="425"/>
      <c r="T1119" s="425"/>
      <c r="U1119" s="77" t="s">
        <v>630</v>
      </c>
    </row>
    <row r="1120" spans="2:21" ht="12" hidden="1" thickBot="1" x14ac:dyDescent="0.25">
      <c r="C1120" s="415"/>
      <c r="D1120" s="417"/>
      <c r="E1120" s="84" t="s">
        <v>704</v>
      </c>
      <c r="F1120" s="101"/>
      <c r="G1120" s="84" t="s">
        <v>279</v>
      </c>
      <c r="H1120" s="420"/>
      <c r="I1120" s="423"/>
      <c r="J1120" s="420"/>
      <c r="K1120" s="423"/>
      <c r="L1120" s="420"/>
      <c r="M1120" s="423"/>
      <c r="O1120" s="426"/>
      <c r="P1120" s="426"/>
      <c r="Q1120" s="426"/>
      <c r="R1120" s="426"/>
      <c r="S1120" s="426"/>
      <c r="T1120" s="426"/>
      <c r="U1120" s="77" t="s">
        <v>630</v>
      </c>
    </row>
    <row r="1121" spans="2:21" ht="12" hidden="1" thickBot="1" x14ac:dyDescent="0.25">
      <c r="B1121" s="295" t="str">
        <f>E1114&amp;G1114</f>
        <v>CAN TENİS SPOR KULÜBÜALAÇATI TENİS KULÜBÜ</v>
      </c>
      <c r="G1121" s="102"/>
      <c r="H1121" s="102"/>
      <c r="O1121" s="28">
        <f t="shared" ref="O1121:T1121" si="706">O1116+O1117+O1118</f>
        <v>24</v>
      </c>
      <c r="P1121" s="28">
        <f t="shared" si="706"/>
        <v>12</v>
      </c>
      <c r="Q1121" s="29">
        <f t="shared" si="706"/>
        <v>4</v>
      </c>
      <c r="R1121" s="28">
        <f t="shared" si="706"/>
        <v>2</v>
      </c>
      <c r="S1121" s="28">
        <f t="shared" si="706"/>
        <v>2</v>
      </c>
      <c r="T1121" s="28">
        <f t="shared" si="706"/>
        <v>1</v>
      </c>
      <c r="U1121" s="77" t="s">
        <v>630</v>
      </c>
    </row>
    <row r="1122" spans="2:21" hidden="1" x14ac:dyDescent="0.2">
      <c r="C1122" s="427" t="s">
        <v>132</v>
      </c>
      <c r="D1122" s="428"/>
      <c r="E1122" s="428"/>
      <c r="F1122" s="428"/>
      <c r="G1122" s="428"/>
      <c r="H1122" s="428"/>
      <c r="I1122" s="428"/>
      <c r="J1122" s="428"/>
      <c r="K1122" s="428"/>
      <c r="L1122" s="428"/>
      <c r="M1122" s="429"/>
      <c r="U1122" s="77" t="s">
        <v>630</v>
      </c>
    </row>
    <row r="1123" spans="2:21" ht="12" hidden="1" thickBot="1" x14ac:dyDescent="0.25">
      <c r="C1123" s="430"/>
      <c r="D1123" s="431"/>
      <c r="E1123" s="431"/>
      <c r="F1123" s="431"/>
      <c r="G1123" s="431"/>
      <c r="H1123" s="431"/>
      <c r="I1123" s="431"/>
      <c r="J1123" s="431"/>
      <c r="K1123" s="431"/>
      <c r="L1123" s="431"/>
      <c r="M1123" s="432"/>
      <c r="U1123" s="77" t="s">
        <v>630</v>
      </c>
    </row>
    <row r="1124" spans="2:21" ht="12" hidden="1" thickBot="1" x14ac:dyDescent="0.25">
      <c r="C1124" s="444" t="s">
        <v>79</v>
      </c>
      <c r="D1124" s="437"/>
      <c r="E1124" s="445" t="s">
        <v>133</v>
      </c>
      <c r="F1124" s="446"/>
      <c r="G1124" s="80" t="s">
        <v>134</v>
      </c>
      <c r="H1124" s="447" t="s">
        <v>135</v>
      </c>
      <c r="I1124" s="448"/>
      <c r="J1124" s="448"/>
      <c r="K1124" s="448"/>
      <c r="L1124" s="448"/>
      <c r="M1124" s="449"/>
      <c r="R1124" s="81"/>
      <c r="S1124" s="82"/>
      <c r="T1124" s="83"/>
      <c r="U1124" s="83" t="s">
        <v>630</v>
      </c>
    </row>
    <row r="1125" spans="2:21" ht="12" hidden="1" thickBot="1" x14ac:dyDescent="0.25">
      <c r="C1125" s="433">
        <v>45091</v>
      </c>
      <c r="D1125" s="434"/>
      <c r="E1125" s="435" t="s">
        <v>69</v>
      </c>
      <c r="F1125" s="409"/>
      <c r="G1125" s="84"/>
      <c r="H1125" s="435"/>
      <c r="I1125" s="408"/>
      <c r="J1125" s="408"/>
      <c r="K1125" s="408"/>
      <c r="L1125" s="408"/>
      <c r="M1125" s="409"/>
      <c r="U1125" s="77" t="s">
        <v>630</v>
      </c>
    </row>
    <row r="1126" spans="2:21" ht="12" hidden="1" thickBot="1" x14ac:dyDescent="0.25">
      <c r="C1126" s="435"/>
      <c r="D1126" s="408"/>
      <c r="E1126" s="408"/>
      <c r="F1126" s="408"/>
      <c r="G1126" s="408"/>
      <c r="H1126" s="408"/>
      <c r="I1126" s="408"/>
      <c r="J1126" s="408"/>
      <c r="K1126" s="408"/>
      <c r="L1126" s="408"/>
      <c r="M1126" s="409"/>
      <c r="U1126" s="77" t="s">
        <v>630</v>
      </c>
    </row>
    <row r="1127" spans="2:21" ht="12" hidden="1" thickBot="1" x14ac:dyDescent="0.25">
      <c r="C1127" s="85" t="s">
        <v>87</v>
      </c>
      <c r="D1127" s="86"/>
      <c r="E1127" s="85" t="s">
        <v>136</v>
      </c>
      <c r="F1127" s="86" t="s">
        <v>137</v>
      </c>
      <c r="G1127" s="85" t="s">
        <v>136</v>
      </c>
      <c r="H1127" s="436" t="s">
        <v>108</v>
      </c>
      <c r="I1127" s="436"/>
      <c r="J1127" s="436"/>
      <c r="K1127" s="436"/>
      <c r="L1127" s="436"/>
      <c r="M1127" s="437"/>
      <c r="U1127" s="77" t="s">
        <v>630</v>
      </c>
    </row>
    <row r="1128" spans="2:21" ht="12" hidden="1" thickBot="1" x14ac:dyDescent="0.25">
      <c r="C1128" s="87"/>
      <c r="D1128" s="88">
        <v>5</v>
      </c>
      <c r="E1128" s="275" t="s">
        <v>24</v>
      </c>
      <c r="F1128" s="88"/>
      <c r="G1128" s="275" t="s">
        <v>161</v>
      </c>
      <c r="H1128" s="438">
        <f t="shared" ref="H1128" si="707">S1135</f>
        <v>3</v>
      </c>
      <c r="I1128" s="439"/>
      <c r="J1128" s="440"/>
      <c r="K1128" s="441">
        <f t="shared" ref="K1128" si="708">T1135</f>
        <v>0</v>
      </c>
      <c r="L1128" s="442"/>
      <c r="M1128" s="443"/>
      <c r="U1128" s="77" t="str">
        <f>IF(H1128+K1128=3,"BİTTİ","DEVAM")</f>
        <v>BİTTİ</v>
      </c>
    </row>
    <row r="1129" spans="2:21" ht="12" hidden="1" thickBot="1" x14ac:dyDescent="0.25">
      <c r="C1129" s="91" t="s">
        <v>80</v>
      </c>
      <c r="D1129" s="92" t="s">
        <v>138</v>
      </c>
      <c r="E1129" s="91" t="s">
        <v>139</v>
      </c>
      <c r="F1129" s="92"/>
      <c r="G1129" s="91" t="s">
        <v>139</v>
      </c>
      <c r="H1129" s="408" t="s">
        <v>140</v>
      </c>
      <c r="I1129" s="409"/>
      <c r="J1129" s="408" t="s">
        <v>141</v>
      </c>
      <c r="K1129" s="409"/>
      <c r="L1129" s="410" t="s">
        <v>142</v>
      </c>
      <c r="M1129" s="411"/>
      <c r="O1129" s="412" t="s">
        <v>143</v>
      </c>
      <c r="P1129" s="413"/>
      <c r="Q1129" s="412" t="s">
        <v>144</v>
      </c>
      <c r="R1129" s="413"/>
      <c r="S1129" s="412" t="s">
        <v>138</v>
      </c>
      <c r="T1129" s="413"/>
      <c r="U1129" s="77" t="s">
        <v>630</v>
      </c>
    </row>
    <row r="1130" spans="2:21" ht="12" hidden="1" thickBot="1" x14ac:dyDescent="0.25">
      <c r="C1130" s="266">
        <v>0.4375</v>
      </c>
      <c r="D1130" s="94" t="s">
        <v>145</v>
      </c>
      <c r="E1130" s="84" t="s">
        <v>864</v>
      </c>
      <c r="F1130" s="94"/>
      <c r="G1130" s="84"/>
      <c r="H1130" s="95">
        <v>6</v>
      </c>
      <c r="I1130" s="94">
        <v>0</v>
      </c>
      <c r="J1130" s="95">
        <v>6</v>
      </c>
      <c r="K1130" s="94">
        <v>0</v>
      </c>
      <c r="L1130" s="95"/>
      <c r="M1130" s="94"/>
      <c r="O1130" s="96">
        <f t="shared" ref="O1130:O1132" si="709">H1130+J1130+L1130</f>
        <v>12</v>
      </c>
      <c r="P1130" s="96">
        <f t="shared" ref="P1130:P1132" si="710">I1130+K1130+M1130</f>
        <v>0</v>
      </c>
      <c r="Q1130" s="96">
        <f t="shared" ref="Q1130:Q1132" si="711">IF(H1130&gt;I1130,1,0)+IF(J1130&gt;K1130,1,0)+IF(L1130&gt;M1130,1,0)</f>
        <v>2</v>
      </c>
      <c r="R1130" s="97">
        <f t="shared" ref="R1130:R1132" si="712">IF(H1130&lt;I1130,1,0)+IF(J1130&lt;K1130,1,0)+IF(L1130&lt;M1130,1,0)</f>
        <v>0</v>
      </c>
      <c r="S1130" s="97">
        <f t="shared" ref="S1130:S1132" si="713">IF(Q1130&gt;R1130,1,0)</f>
        <v>1</v>
      </c>
      <c r="T1130" s="97">
        <f t="shared" ref="T1130:T1132" si="714">IF(Q1130&lt;R1130,1,0)</f>
        <v>0</v>
      </c>
      <c r="U1130" s="77" t="s">
        <v>630</v>
      </c>
    </row>
    <row r="1131" spans="2:21" ht="12" hidden="1" thickBot="1" x14ac:dyDescent="0.25">
      <c r="C1131" s="84"/>
      <c r="D1131" s="94" t="s">
        <v>146</v>
      </c>
      <c r="E1131" s="84" t="s">
        <v>663</v>
      </c>
      <c r="F1131" s="94"/>
      <c r="G1131" s="84"/>
      <c r="H1131" s="95">
        <v>6</v>
      </c>
      <c r="I1131" s="94">
        <v>0</v>
      </c>
      <c r="J1131" s="95">
        <v>6</v>
      </c>
      <c r="K1131" s="94">
        <v>0</v>
      </c>
      <c r="L1131" s="95"/>
      <c r="M1131" s="94"/>
      <c r="O1131" s="29">
        <f t="shared" si="709"/>
        <v>12</v>
      </c>
      <c r="P1131" s="29">
        <f t="shared" si="710"/>
        <v>0</v>
      </c>
      <c r="Q1131" s="29">
        <f t="shared" si="711"/>
        <v>2</v>
      </c>
      <c r="R1131" s="28">
        <f t="shared" si="712"/>
        <v>0</v>
      </c>
      <c r="S1131" s="28">
        <f t="shared" si="713"/>
        <v>1</v>
      </c>
      <c r="T1131" s="28">
        <f t="shared" si="714"/>
        <v>0</v>
      </c>
      <c r="U1131" s="77" t="s">
        <v>630</v>
      </c>
    </row>
    <row r="1132" spans="2:21" ht="12" hidden="1" customHeight="1" thickBot="1" x14ac:dyDescent="0.25">
      <c r="C1132" s="414"/>
      <c r="D1132" s="416" t="s">
        <v>147</v>
      </c>
      <c r="E1132" s="84" t="s">
        <v>864</v>
      </c>
      <c r="F1132" s="98"/>
      <c r="G1132" s="84"/>
      <c r="H1132" s="418">
        <v>6</v>
      </c>
      <c r="I1132" s="421">
        <v>0</v>
      </c>
      <c r="J1132" s="418">
        <v>6</v>
      </c>
      <c r="K1132" s="421">
        <v>0</v>
      </c>
      <c r="L1132" s="418"/>
      <c r="M1132" s="421"/>
      <c r="O1132" s="424">
        <f t="shared" si="709"/>
        <v>12</v>
      </c>
      <c r="P1132" s="424">
        <f t="shared" si="710"/>
        <v>0</v>
      </c>
      <c r="Q1132" s="424">
        <f t="shared" si="711"/>
        <v>2</v>
      </c>
      <c r="R1132" s="424">
        <f t="shared" si="712"/>
        <v>0</v>
      </c>
      <c r="S1132" s="424">
        <f t="shared" si="713"/>
        <v>1</v>
      </c>
      <c r="T1132" s="424">
        <f t="shared" si="714"/>
        <v>0</v>
      </c>
      <c r="U1132" s="77" t="s">
        <v>630</v>
      </c>
    </row>
    <row r="1133" spans="2:21" ht="12" hidden="1" thickBot="1" x14ac:dyDescent="0.25">
      <c r="C1133" s="414"/>
      <c r="D1133" s="416"/>
      <c r="E1133" s="99" t="s">
        <v>137</v>
      </c>
      <c r="F1133" s="100"/>
      <c r="G1133" s="99" t="s">
        <v>137</v>
      </c>
      <c r="H1133" s="419"/>
      <c r="I1133" s="422"/>
      <c r="J1133" s="419"/>
      <c r="K1133" s="422"/>
      <c r="L1133" s="419"/>
      <c r="M1133" s="422"/>
      <c r="O1133" s="425"/>
      <c r="P1133" s="425"/>
      <c r="Q1133" s="425"/>
      <c r="R1133" s="425"/>
      <c r="S1133" s="425"/>
      <c r="T1133" s="425"/>
      <c r="U1133" s="77" t="s">
        <v>630</v>
      </c>
    </row>
    <row r="1134" spans="2:21" ht="12" hidden="1" thickBot="1" x14ac:dyDescent="0.25">
      <c r="C1134" s="415"/>
      <c r="D1134" s="417"/>
      <c r="E1134" s="84" t="s">
        <v>663</v>
      </c>
      <c r="F1134" s="101"/>
      <c r="G1134" s="84"/>
      <c r="H1134" s="420"/>
      <c r="I1134" s="423"/>
      <c r="J1134" s="420"/>
      <c r="K1134" s="423"/>
      <c r="L1134" s="420"/>
      <c r="M1134" s="423"/>
      <c r="O1134" s="426"/>
      <c r="P1134" s="426"/>
      <c r="Q1134" s="426"/>
      <c r="R1134" s="426"/>
      <c r="S1134" s="426"/>
      <c r="T1134" s="426"/>
      <c r="U1134" s="77" t="s">
        <v>630</v>
      </c>
    </row>
    <row r="1135" spans="2:21" ht="12" hidden="1" thickBot="1" x14ac:dyDescent="0.25">
      <c r="B1135" s="295" t="str">
        <f>E1128&amp;G1128</f>
        <v>FETHİYE TENİS AKADEMİ SPOR KULÜBÜFETHİYE TENİS SPOR KULÜBÜ</v>
      </c>
      <c r="G1135" s="102"/>
      <c r="H1135" s="102"/>
      <c r="O1135" s="28">
        <f t="shared" ref="O1135:T1135" si="715">O1130+O1131+O1132</f>
        <v>36</v>
      </c>
      <c r="P1135" s="28">
        <f t="shared" si="715"/>
        <v>0</v>
      </c>
      <c r="Q1135" s="29">
        <f t="shared" si="715"/>
        <v>6</v>
      </c>
      <c r="R1135" s="28">
        <f t="shared" si="715"/>
        <v>0</v>
      </c>
      <c r="S1135" s="28">
        <f t="shared" si="715"/>
        <v>3</v>
      </c>
      <c r="T1135" s="28">
        <f t="shared" si="715"/>
        <v>0</v>
      </c>
      <c r="U1135" s="77" t="s">
        <v>630</v>
      </c>
    </row>
    <row r="1136" spans="2:21" hidden="1" x14ac:dyDescent="0.2">
      <c r="C1136" s="427" t="s">
        <v>132</v>
      </c>
      <c r="D1136" s="428"/>
      <c r="E1136" s="428"/>
      <c r="F1136" s="428"/>
      <c r="G1136" s="428"/>
      <c r="H1136" s="428"/>
      <c r="I1136" s="428"/>
      <c r="J1136" s="428"/>
      <c r="K1136" s="428"/>
      <c r="L1136" s="428"/>
      <c r="M1136" s="429"/>
      <c r="U1136" s="77" t="s">
        <v>630</v>
      </c>
    </row>
    <row r="1137" spans="2:21" ht="12" hidden="1" thickBot="1" x14ac:dyDescent="0.25">
      <c r="C1137" s="430"/>
      <c r="D1137" s="431"/>
      <c r="E1137" s="431"/>
      <c r="F1137" s="431"/>
      <c r="G1137" s="431"/>
      <c r="H1137" s="431"/>
      <c r="I1137" s="431"/>
      <c r="J1137" s="431"/>
      <c r="K1137" s="431"/>
      <c r="L1137" s="431"/>
      <c r="M1137" s="432"/>
      <c r="U1137" s="77" t="s">
        <v>630</v>
      </c>
    </row>
    <row r="1138" spans="2:21" ht="12" hidden="1" thickBot="1" x14ac:dyDescent="0.25">
      <c r="C1138" s="444" t="s">
        <v>79</v>
      </c>
      <c r="D1138" s="437"/>
      <c r="E1138" s="445" t="s">
        <v>133</v>
      </c>
      <c r="F1138" s="446"/>
      <c r="G1138" s="80" t="s">
        <v>134</v>
      </c>
      <c r="H1138" s="447" t="s">
        <v>135</v>
      </c>
      <c r="I1138" s="448"/>
      <c r="J1138" s="448"/>
      <c r="K1138" s="448"/>
      <c r="L1138" s="448"/>
      <c r="M1138" s="449"/>
      <c r="R1138" s="81"/>
      <c r="S1138" s="82"/>
      <c r="T1138" s="83"/>
      <c r="U1138" s="83" t="s">
        <v>630</v>
      </c>
    </row>
    <row r="1139" spans="2:21" ht="12" hidden="1" thickBot="1" x14ac:dyDescent="0.25">
      <c r="C1139" s="433">
        <v>45091</v>
      </c>
      <c r="D1139" s="434"/>
      <c r="E1139" s="435" t="s">
        <v>69</v>
      </c>
      <c r="F1139" s="409"/>
      <c r="G1139" s="84"/>
      <c r="H1139" s="435"/>
      <c r="I1139" s="408"/>
      <c r="J1139" s="408"/>
      <c r="K1139" s="408"/>
      <c r="L1139" s="408"/>
      <c r="M1139" s="409"/>
      <c r="U1139" s="77" t="s">
        <v>630</v>
      </c>
    </row>
    <row r="1140" spans="2:21" ht="12" hidden="1" thickBot="1" x14ac:dyDescent="0.25">
      <c r="C1140" s="435"/>
      <c r="D1140" s="408"/>
      <c r="E1140" s="408"/>
      <c r="F1140" s="408"/>
      <c r="G1140" s="408"/>
      <c r="H1140" s="408"/>
      <c r="I1140" s="408"/>
      <c r="J1140" s="408"/>
      <c r="K1140" s="408"/>
      <c r="L1140" s="408"/>
      <c r="M1140" s="409"/>
      <c r="U1140" s="77" t="s">
        <v>630</v>
      </c>
    </row>
    <row r="1141" spans="2:21" ht="12" hidden="1" thickBot="1" x14ac:dyDescent="0.25">
      <c r="C1141" s="85" t="s">
        <v>87</v>
      </c>
      <c r="D1141" s="86"/>
      <c r="E1141" s="85" t="s">
        <v>136</v>
      </c>
      <c r="F1141" s="86" t="s">
        <v>137</v>
      </c>
      <c r="G1141" s="85" t="s">
        <v>136</v>
      </c>
      <c r="H1141" s="436" t="s">
        <v>108</v>
      </c>
      <c r="I1141" s="436"/>
      <c r="J1141" s="436"/>
      <c r="K1141" s="436"/>
      <c r="L1141" s="436"/>
      <c r="M1141" s="437"/>
      <c r="U1141" s="77" t="s">
        <v>630</v>
      </c>
    </row>
    <row r="1142" spans="2:21" ht="12" hidden="1" thickBot="1" x14ac:dyDescent="0.25">
      <c r="C1142" s="87"/>
      <c r="D1142" s="88">
        <v>6</v>
      </c>
      <c r="E1142" s="275" t="s">
        <v>43</v>
      </c>
      <c r="F1142" s="88"/>
      <c r="G1142" s="275" t="s">
        <v>17</v>
      </c>
      <c r="H1142" s="438">
        <f t="shared" ref="H1142" si="716">S1149</f>
        <v>2</v>
      </c>
      <c r="I1142" s="439"/>
      <c r="J1142" s="440"/>
      <c r="K1142" s="441">
        <f t="shared" ref="K1142" si="717">T1149</f>
        <v>1</v>
      </c>
      <c r="L1142" s="442"/>
      <c r="M1142" s="443"/>
      <c r="U1142" s="77" t="str">
        <f>IF(H1142+K1142=3,"BİTTİ","DEVAM")</f>
        <v>BİTTİ</v>
      </c>
    </row>
    <row r="1143" spans="2:21" ht="12" hidden="1" thickBot="1" x14ac:dyDescent="0.25">
      <c r="C1143" s="91" t="s">
        <v>80</v>
      </c>
      <c r="D1143" s="92" t="s">
        <v>138</v>
      </c>
      <c r="E1143" s="91" t="s">
        <v>139</v>
      </c>
      <c r="F1143" s="92"/>
      <c r="G1143" s="91" t="s">
        <v>139</v>
      </c>
      <c r="H1143" s="408" t="s">
        <v>140</v>
      </c>
      <c r="I1143" s="409"/>
      <c r="J1143" s="408" t="s">
        <v>141</v>
      </c>
      <c r="K1143" s="409"/>
      <c r="L1143" s="410" t="s">
        <v>142</v>
      </c>
      <c r="M1143" s="411"/>
      <c r="O1143" s="412" t="s">
        <v>143</v>
      </c>
      <c r="P1143" s="413"/>
      <c r="Q1143" s="412" t="s">
        <v>144</v>
      </c>
      <c r="R1143" s="413"/>
      <c r="S1143" s="412" t="s">
        <v>138</v>
      </c>
      <c r="T1143" s="413"/>
      <c r="U1143" s="77" t="s">
        <v>630</v>
      </c>
    </row>
    <row r="1144" spans="2:21" ht="12" hidden="1" thickBot="1" x14ac:dyDescent="0.25">
      <c r="C1144" s="266">
        <v>0.4375</v>
      </c>
      <c r="D1144" s="94" t="s">
        <v>145</v>
      </c>
      <c r="E1144" s="84" t="s">
        <v>493</v>
      </c>
      <c r="F1144" s="94"/>
      <c r="G1144" s="84" t="s">
        <v>491</v>
      </c>
      <c r="H1144" s="95">
        <v>6</v>
      </c>
      <c r="I1144" s="94">
        <v>0</v>
      </c>
      <c r="J1144" s="95">
        <v>6</v>
      </c>
      <c r="K1144" s="94">
        <v>0</v>
      </c>
      <c r="L1144" s="95"/>
      <c r="M1144" s="94"/>
      <c r="O1144" s="96">
        <f t="shared" ref="O1144:O1146" si="718">H1144+J1144+L1144</f>
        <v>12</v>
      </c>
      <c r="P1144" s="96">
        <f t="shared" ref="P1144:P1146" si="719">I1144+K1144+M1144</f>
        <v>0</v>
      </c>
      <c r="Q1144" s="96">
        <f t="shared" ref="Q1144:Q1146" si="720">IF(H1144&gt;I1144,1,0)+IF(J1144&gt;K1144,1,0)+IF(L1144&gt;M1144,1,0)</f>
        <v>2</v>
      </c>
      <c r="R1144" s="97">
        <f t="shared" ref="R1144:R1146" si="721">IF(H1144&lt;I1144,1,0)+IF(J1144&lt;K1144,1,0)+IF(L1144&lt;M1144,1,0)</f>
        <v>0</v>
      </c>
      <c r="S1144" s="97">
        <f t="shared" ref="S1144:S1146" si="722">IF(Q1144&gt;R1144,1,0)</f>
        <v>1</v>
      </c>
      <c r="T1144" s="97">
        <f t="shared" ref="T1144:T1146" si="723">IF(Q1144&lt;R1144,1,0)</f>
        <v>0</v>
      </c>
      <c r="U1144" s="77" t="s">
        <v>630</v>
      </c>
    </row>
    <row r="1145" spans="2:21" ht="12" hidden="1" thickBot="1" x14ac:dyDescent="0.25">
      <c r="C1145" s="84"/>
      <c r="D1145" s="94" t="s">
        <v>146</v>
      </c>
      <c r="E1145" s="84" t="s">
        <v>494</v>
      </c>
      <c r="F1145" s="94"/>
      <c r="G1145" s="84" t="s">
        <v>492</v>
      </c>
      <c r="H1145" s="95">
        <v>6</v>
      </c>
      <c r="I1145" s="94">
        <v>3</v>
      </c>
      <c r="J1145" s="95">
        <v>6</v>
      </c>
      <c r="K1145" s="94">
        <v>3</v>
      </c>
      <c r="L1145" s="289"/>
      <c r="M1145" s="94"/>
      <c r="O1145" s="29">
        <f t="shared" si="718"/>
        <v>12</v>
      </c>
      <c r="P1145" s="29">
        <f t="shared" si="719"/>
        <v>6</v>
      </c>
      <c r="Q1145" s="29">
        <f t="shared" si="720"/>
        <v>2</v>
      </c>
      <c r="R1145" s="28">
        <f t="shared" si="721"/>
        <v>0</v>
      </c>
      <c r="S1145" s="28">
        <f t="shared" si="722"/>
        <v>1</v>
      </c>
      <c r="T1145" s="28">
        <f t="shared" si="723"/>
        <v>0</v>
      </c>
      <c r="U1145" s="77" t="s">
        <v>630</v>
      </c>
    </row>
    <row r="1146" spans="2:21" ht="12" hidden="1" customHeight="1" thickBot="1" x14ac:dyDescent="0.25">
      <c r="C1146" s="414"/>
      <c r="D1146" s="416" t="s">
        <v>147</v>
      </c>
      <c r="E1146" s="84" t="s">
        <v>664</v>
      </c>
      <c r="F1146" s="98"/>
      <c r="G1146" s="84" t="s">
        <v>492</v>
      </c>
      <c r="H1146" s="418">
        <v>0</v>
      </c>
      <c r="I1146" s="421">
        <v>6</v>
      </c>
      <c r="J1146" s="418">
        <v>0</v>
      </c>
      <c r="K1146" s="421">
        <v>6</v>
      </c>
      <c r="L1146" s="418"/>
      <c r="M1146" s="421"/>
      <c r="O1146" s="424">
        <f t="shared" si="718"/>
        <v>0</v>
      </c>
      <c r="P1146" s="424">
        <f t="shared" si="719"/>
        <v>12</v>
      </c>
      <c r="Q1146" s="424">
        <f t="shared" si="720"/>
        <v>0</v>
      </c>
      <c r="R1146" s="424">
        <f t="shared" si="721"/>
        <v>2</v>
      </c>
      <c r="S1146" s="424">
        <f t="shared" si="722"/>
        <v>0</v>
      </c>
      <c r="T1146" s="424">
        <f t="shared" si="723"/>
        <v>1</v>
      </c>
      <c r="U1146" s="77" t="s">
        <v>630</v>
      </c>
    </row>
    <row r="1147" spans="2:21" ht="12" hidden="1" thickBot="1" x14ac:dyDescent="0.25">
      <c r="C1147" s="414"/>
      <c r="D1147" s="416"/>
      <c r="E1147" s="99" t="s">
        <v>137</v>
      </c>
      <c r="F1147" s="100"/>
      <c r="G1147" s="99" t="s">
        <v>137</v>
      </c>
      <c r="H1147" s="419"/>
      <c r="I1147" s="422"/>
      <c r="J1147" s="419"/>
      <c r="K1147" s="422"/>
      <c r="L1147" s="419"/>
      <c r="M1147" s="422"/>
      <c r="O1147" s="425"/>
      <c r="P1147" s="425"/>
      <c r="Q1147" s="425"/>
      <c r="R1147" s="425"/>
      <c r="S1147" s="425"/>
      <c r="T1147" s="425"/>
      <c r="U1147" s="77" t="s">
        <v>630</v>
      </c>
    </row>
    <row r="1148" spans="2:21" ht="12" hidden="1" thickBot="1" x14ac:dyDescent="0.25">
      <c r="C1148" s="415"/>
      <c r="D1148" s="417"/>
      <c r="E1148" s="84" t="s">
        <v>496</v>
      </c>
      <c r="F1148" s="101"/>
      <c r="G1148" s="84" t="s">
        <v>862</v>
      </c>
      <c r="H1148" s="420"/>
      <c r="I1148" s="423"/>
      <c r="J1148" s="420"/>
      <c r="K1148" s="423"/>
      <c r="L1148" s="420"/>
      <c r="M1148" s="423"/>
      <c r="O1148" s="426"/>
      <c r="P1148" s="426"/>
      <c r="Q1148" s="426"/>
      <c r="R1148" s="426"/>
      <c r="S1148" s="426"/>
      <c r="T1148" s="426"/>
      <c r="U1148" s="77" t="s">
        <v>630</v>
      </c>
    </row>
    <row r="1149" spans="2:21" ht="12" hidden="1" thickBot="1" x14ac:dyDescent="0.25">
      <c r="B1149" s="295" t="str">
        <f>E1142&amp;G1142</f>
        <v>ORTACA TENİS SPOR KULÜBÜDALAMAN TENİS SPOR KULÜBÜ</v>
      </c>
      <c r="G1149" s="102"/>
      <c r="H1149" s="102"/>
      <c r="O1149" s="28">
        <f t="shared" ref="O1149:T1149" si="724">O1144+O1145+O1146</f>
        <v>24</v>
      </c>
      <c r="P1149" s="28">
        <f t="shared" si="724"/>
        <v>18</v>
      </c>
      <c r="Q1149" s="29">
        <f t="shared" si="724"/>
        <v>4</v>
      </c>
      <c r="R1149" s="28">
        <f t="shared" si="724"/>
        <v>2</v>
      </c>
      <c r="S1149" s="28">
        <f t="shared" si="724"/>
        <v>2</v>
      </c>
      <c r="T1149" s="28">
        <f t="shared" si="724"/>
        <v>1</v>
      </c>
      <c r="U1149" s="77" t="s">
        <v>630</v>
      </c>
    </row>
    <row r="1150" spans="2:21" hidden="1" x14ac:dyDescent="0.2">
      <c r="C1150" s="427" t="s">
        <v>132</v>
      </c>
      <c r="D1150" s="428"/>
      <c r="E1150" s="428"/>
      <c r="F1150" s="428"/>
      <c r="G1150" s="428"/>
      <c r="H1150" s="428"/>
      <c r="I1150" s="428"/>
      <c r="J1150" s="428"/>
      <c r="K1150" s="428"/>
      <c r="L1150" s="428"/>
      <c r="M1150" s="429"/>
      <c r="U1150" s="77" t="s">
        <v>630</v>
      </c>
    </row>
    <row r="1151" spans="2:21" ht="12" hidden="1" thickBot="1" x14ac:dyDescent="0.25">
      <c r="C1151" s="430"/>
      <c r="D1151" s="431"/>
      <c r="E1151" s="431"/>
      <c r="F1151" s="431"/>
      <c r="G1151" s="431"/>
      <c r="H1151" s="431"/>
      <c r="I1151" s="431"/>
      <c r="J1151" s="431"/>
      <c r="K1151" s="431"/>
      <c r="L1151" s="431"/>
      <c r="M1151" s="432"/>
      <c r="U1151" s="77" t="s">
        <v>630</v>
      </c>
    </row>
    <row r="1152" spans="2:21" ht="12" hidden="1" thickBot="1" x14ac:dyDescent="0.25">
      <c r="C1152" s="444" t="s">
        <v>79</v>
      </c>
      <c r="D1152" s="437"/>
      <c r="E1152" s="445" t="s">
        <v>133</v>
      </c>
      <c r="F1152" s="446"/>
      <c r="G1152" s="80" t="s">
        <v>134</v>
      </c>
      <c r="H1152" s="447" t="s">
        <v>135</v>
      </c>
      <c r="I1152" s="448"/>
      <c r="J1152" s="448"/>
      <c r="K1152" s="448"/>
      <c r="L1152" s="448"/>
      <c r="M1152" s="449"/>
      <c r="R1152" s="81"/>
      <c r="S1152" s="82"/>
      <c r="T1152" s="83"/>
      <c r="U1152" s="83" t="s">
        <v>630</v>
      </c>
    </row>
    <row r="1153" spans="2:21" ht="12" hidden="1" thickBot="1" x14ac:dyDescent="0.25">
      <c r="C1153" s="433">
        <v>45091</v>
      </c>
      <c r="D1153" s="434"/>
      <c r="E1153" s="435" t="s">
        <v>69</v>
      </c>
      <c r="F1153" s="409"/>
      <c r="G1153" s="84"/>
      <c r="H1153" s="435"/>
      <c r="I1153" s="408"/>
      <c r="J1153" s="408"/>
      <c r="K1153" s="408"/>
      <c r="L1153" s="408"/>
      <c r="M1153" s="409"/>
      <c r="U1153" s="77" t="s">
        <v>630</v>
      </c>
    </row>
    <row r="1154" spans="2:21" ht="12" hidden="1" thickBot="1" x14ac:dyDescent="0.25">
      <c r="C1154" s="435"/>
      <c r="D1154" s="408"/>
      <c r="E1154" s="408"/>
      <c r="F1154" s="408"/>
      <c r="G1154" s="408"/>
      <c r="H1154" s="408"/>
      <c r="I1154" s="408"/>
      <c r="J1154" s="408"/>
      <c r="K1154" s="408"/>
      <c r="L1154" s="408"/>
      <c r="M1154" s="409"/>
      <c r="U1154" s="77" t="s">
        <v>630</v>
      </c>
    </row>
    <row r="1155" spans="2:21" ht="12" hidden="1" thickBot="1" x14ac:dyDescent="0.25">
      <c r="C1155" s="85" t="s">
        <v>87</v>
      </c>
      <c r="D1155" s="86"/>
      <c r="E1155" s="85" t="s">
        <v>136</v>
      </c>
      <c r="F1155" s="86" t="s">
        <v>137</v>
      </c>
      <c r="G1155" s="85" t="s">
        <v>136</v>
      </c>
      <c r="H1155" s="436" t="s">
        <v>108</v>
      </c>
      <c r="I1155" s="436"/>
      <c r="J1155" s="436"/>
      <c r="K1155" s="436"/>
      <c r="L1155" s="436"/>
      <c r="M1155" s="437"/>
      <c r="U1155" s="77" t="s">
        <v>630</v>
      </c>
    </row>
    <row r="1156" spans="2:21" ht="12" hidden="1" thickBot="1" x14ac:dyDescent="0.25">
      <c r="C1156" s="87"/>
      <c r="D1156" s="88">
        <v>7</v>
      </c>
      <c r="E1156" s="275" t="s">
        <v>42</v>
      </c>
      <c r="F1156" s="88"/>
      <c r="G1156" s="275" t="s">
        <v>162</v>
      </c>
      <c r="H1156" s="438">
        <f t="shared" ref="H1156" si="725">S1163</f>
        <v>3</v>
      </c>
      <c r="I1156" s="439"/>
      <c r="J1156" s="440"/>
      <c r="K1156" s="441">
        <f t="shared" ref="K1156" si="726">T1163</f>
        <v>0</v>
      </c>
      <c r="L1156" s="442"/>
      <c r="M1156" s="443"/>
      <c r="U1156" s="77" t="str">
        <f>IF(H1156+K1156=3,"BİTTİ","DEVAM")</f>
        <v>BİTTİ</v>
      </c>
    </row>
    <row r="1157" spans="2:21" ht="12" hidden="1" thickBot="1" x14ac:dyDescent="0.25">
      <c r="C1157" s="91" t="s">
        <v>80</v>
      </c>
      <c r="D1157" s="92" t="s">
        <v>138</v>
      </c>
      <c r="E1157" s="91" t="s">
        <v>139</v>
      </c>
      <c r="F1157" s="92"/>
      <c r="G1157" s="91" t="s">
        <v>139</v>
      </c>
      <c r="H1157" s="408" t="s">
        <v>140</v>
      </c>
      <c r="I1157" s="409"/>
      <c r="J1157" s="408" t="s">
        <v>141</v>
      </c>
      <c r="K1157" s="409"/>
      <c r="L1157" s="410" t="s">
        <v>142</v>
      </c>
      <c r="M1157" s="411"/>
      <c r="O1157" s="412" t="s">
        <v>143</v>
      </c>
      <c r="P1157" s="413"/>
      <c r="Q1157" s="412" t="s">
        <v>144</v>
      </c>
      <c r="R1157" s="413"/>
      <c r="S1157" s="412" t="s">
        <v>138</v>
      </c>
      <c r="T1157" s="413"/>
      <c r="U1157" s="77" t="s">
        <v>630</v>
      </c>
    </row>
    <row r="1158" spans="2:21" ht="12" hidden="1" thickBot="1" x14ac:dyDescent="0.25">
      <c r="C1158" s="266">
        <v>0.4375</v>
      </c>
      <c r="D1158" s="94" t="s">
        <v>145</v>
      </c>
      <c r="E1158" s="84" t="s">
        <v>671</v>
      </c>
      <c r="F1158" s="94"/>
      <c r="G1158" s="84"/>
      <c r="H1158" s="95">
        <v>6</v>
      </c>
      <c r="I1158" s="94">
        <v>0</v>
      </c>
      <c r="J1158" s="95">
        <v>6</v>
      </c>
      <c r="K1158" s="94">
        <v>0</v>
      </c>
      <c r="L1158" s="95"/>
      <c r="M1158" s="94"/>
      <c r="O1158" s="96">
        <f t="shared" ref="O1158:O1160" si="727">H1158+J1158+L1158</f>
        <v>12</v>
      </c>
      <c r="P1158" s="96">
        <f t="shared" ref="P1158:P1160" si="728">I1158+K1158+M1158</f>
        <v>0</v>
      </c>
      <c r="Q1158" s="96">
        <f t="shared" ref="Q1158:Q1160" si="729">IF(H1158&gt;I1158,1,0)+IF(J1158&gt;K1158,1,0)+IF(L1158&gt;M1158,1,0)</f>
        <v>2</v>
      </c>
      <c r="R1158" s="97">
        <f t="shared" ref="R1158:R1160" si="730">IF(H1158&lt;I1158,1,0)+IF(J1158&lt;K1158,1,0)+IF(L1158&lt;M1158,1,0)</f>
        <v>0</v>
      </c>
      <c r="S1158" s="97">
        <f t="shared" ref="S1158:S1160" si="731">IF(Q1158&gt;R1158,1,0)</f>
        <v>1</v>
      </c>
      <c r="T1158" s="97">
        <f t="shared" ref="T1158:T1160" si="732">IF(Q1158&lt;R1158,1,0)</f>
        <v>0</v>
      </c>
      <c r="U1158" s="77" t="s">
        <v>630</v>
      </c>
    </row>
    <row r="1159" spans="2:21" ht="12" hidden="1" thickBot="1" x14ac:dyDescent="0.25">
      <c r="C1159" s="84"/>
      <c r="D1159" s="94" t="s">
        <v>146</v>
      </c>
      <c r="E1159" s="84" t="s">
        <v>503</v>
      </c>
      <c r="F1159" s="94"/>
      <c r="G1159" s="84"/>
      <c r="H1159" s="95">
        <v>6</v>
      </c>
      <c r="I1159" s="94">
        <v>0</v>
      </c>
      <c r="J1159" s="95">
        <v>6</v>
      </c>
      <c r="K1159" s="94">
        <v>0</v>
      </c>
      <c r="L1159" s="95"/>
      <c r="M1159" s="94"/>
      <c r="O1159" s="29">
        <f t="shared" si="727"/>
        <v>12</v>
      </c>
      <c r="P1159" s="29">
        <f t="shared" si="728"/>
        <v>0</v>
      </c>
      <c r="Q1159" s="29">
        <f t="shared" si="729"/>
        <v>2</v>
      </c>
      <c r="R1159" s="28">
        <f t="shared" si="730"/>
        <v>0</v>
      </c>
      <c r="S1159" s="28">
        <f t="shared" si="731"/>
        <v>1</v>
      </c>
      <c r="T1159" s="28">
        <f t="shared" si="732"/>
        <v>0</v>
      </c>
      <c r="U1159" s="77" t="s">
        <v>630</v>
      </c>
    </row>
    <row r="1160" spans="2:21" ht="12" hidden="1" customHeight="1" thickBot="1" x14ac:dyDescent="0.25">
      <c r="C1160" s="414"/>
      <c r="D1160" s="416" t="s">
        <v>147</v>
      </c>
      <c r="E1160" s="84" t="s">
        <v>671</v>
      </c>
      <c r="F1160" s="98"/>
      <c r="G1160" s="84"/>
      <c r="H1160" s="418">
        <v>6</v>
      </c>
      <c r="I1160" s="421">
        <v>0</v>
      </c>
      <c r="J1160" s="418">
        <v>6</v>
      </c>
      <c r="K1160" s="421">
        <v>0</v>
      </c>
      <c r="L1160" s="418"/>
      <c r="M1160" s="421"/>
      <c r="O1160" s="424">
        <f t="shared" si="727"/>
        <v>12</v>
      </c>
      <c r="P1160" s="424">
        <f t="shared" si="728"/>
        <v>0</v>
      </c>
      <c r="Q1160" s="424">
        <f t="shared" si="729"/>
        <v>2</v>
      </c>
      <c r="R1160" s="424">
        <f t="shared" si="730"/>
        <v>0</v>
      </c>
      <c r="S1160" s="424">
        <f t="shared" si="731"/>
        <v>1</v>
      </c>
      <c r="T1160" s="424">
        <f t="shared" si="732"/>
        <v>0</v>
      </c>
      <c r="U1160" s="77" t="s">
        <v>630</v>
      </c>
    </row>
    <row r="1161" spans="2:21" ht="12" hidden="1" thickBot="1" x14ac:dyDescent="0.25">
      <c r="C1161" s="414"/>
      <c r="D1161" s="416"/>
      <c r="E1161" s="99" t="s">
        <v>137</v>
      </c>
      <c r="F1161" s="100"/>
      <c r="G1161" s="99" t="s">
        <v>137</v>
      </c>
      <c r="H1161" s="419"/>
      <c r="I1161" s="422"/>
      <c r="J1161" s="419"/>
      <c r="K1161" s="422"/>
      <c r="L1161" s="419"/>
      <c r="M1161" s="422"/>
      <c r="O1161" s="425"/>
      <c r="P1161" s="425"/>
      <c r="Q1161" s="425"/>
      <c r="R1161" s="425"/>
      <c r="S1161" s="425"/>
      <c r="T1161" s="425"/>
      <c r="U1161" s="77" t="s">
        <v>630</v>
      </c>
    </row>
    <row r="1162" spans="2:21" ht="12" hidden="1" thickBot="1" x14ac:dyDescent="0.25">
      <c r="C1162" s="415"/>
      <c r="D1162" s="417"/>
      <c r="E1162" s="84" t="s">
        <v>503</v>
      </c>
      <c r="F1162" s="101"/>
      <c r="G1162" s="84"/>
      <c r="H1162" s="420"/>
      <c r="I1162" s="423"/>
      <c r="J1162" s="420"/>
      <c r="K1162" s="423"/>
      <c r="L1162" s="420"/>
      <c r="M1162" s="423"/>
      <c r="O1162" s="426"/>
      <c r="P1162" s="426"/>
      <c r="Q1162" s="426"/>
      <c r="R1162" s="426"/>
      <c r="S1162" s="426"/>
      <c r="T1162" s="426"/>
      <c r="U1162" s="77" t="s">
        <v>630</v>
      </c>
    </row>
    <row r="1163" spans="2:21" ht="12" hidden="1" thickBot="1" x14ac:dyDescent="0.25">
      <c r="B1163" s="295" t="str">
        <f>E1156&amp;G1156</f>
        <v>MUĞLA TENİS KULÜBÜMARMARİS TENİS AKADEMİSİ</v>
      </c>
      <c r="G1163" s="102"/>
      <c r="H1163" s="102"/>
      <c r="O1163" s="28">
        <f t="shared" ref="O1163:T1163" si="733">O1158+O1159+O1160</f>
        <v>36</v>
      </c>
      <c r="P1163" s="28">
        <f t="shared" si="733"/>
        <v>0</v>
      </c>
      <c r="Q1163" s="29">
        <f t="shared" si="733"/>
        <v>6</v>
      </c>
      <c r="R1163" s="28">
        <f t="shared" si="733"/>
        <v>0</v>
      </c>
      <c r="S1163" s="28">
        <f t="shared" si="733"/>
        <v>3</v>
      </c>
      <c r="T1163" s="28">
        <f t="shared" si="733"/>
        <v>0</v>
      </c>
      <c r="U1163" s="77" t="s">
        <v>630</v>
      </c>
    </row>
    <row r="1164" spans="2:21" hidden="1" x14ac:dyDescent="0.2">
      <c r="C1164" s="427" t="s">
        <v>132</v>
      </c>
      <c r="D1164" s="428"/>
      <c r="E1164" s="428"/>
      <c r="F1164" s="428"/>
      <c r="G1164" s="428"/>
      <c r="H1164" s="428"/>
      <c r="I1164" s="428"/>
      <c r="J1164" s="428"/>
      <c r="K1164" s="428"/>
      <c r="L1164" s="428"/>
      <c r="M1164" s="429"/>
      <c r="U1164" s="77" t="s">
        <v>630</v>
      </c>
    </row>
    <row r="1165" spans="2:21" ht="12" hidden="1" thickBot="1" x14ac:dyDescent="0.25">
      <c r="C1165" s="430"/>
      <c r="D1165" s="431"/>
      <c r="E1165" s="431"/>
      <c r="F1165" s="431"/>
      <c r="G1165" s="431"/>
      <c r="H1165" s="431"/>
      <c r="I1165" s="431"/>
      <c r="J1165" s="431"/>
      <c r="K1165" s="431"/>
      <c r="L1165" s="431"/>
      <c r="M1165" s="432"/>
      <c r="U1165" s="77" t="s">
        <v>630</v>
      </c>
    </row>
    <row r="1166" spans="2:21" ht="12" hidden="1" thickBot="1" x14ac:dyDescent="0.25">
      <c r="C1166" s="444" t="s">
        <v>79</v>
      </c>
      <c r="D1166" s="437"/>
      <c r="E1166" s="445" t="s">
        <v>133</v>
      </c>
      <c r="F1166" s="446"/>
      <c r="G1166" s="80" t="s">
        <v>134</v>
      </c>
      <c r="H1166" s="447" t="s">
        <v>135</v>
      </c>
      <c r="I1166" s="448"/>
      <c r="J1166" s="448"/>
      <c r="K1166" s="448"/>
      <c r="L1166" s="448"/>
      <c r="M1166" s="449"/>
      <c r="R1166" s="81"/>
      <c r="S1166" s="82"/>
      <c r="T1166" s="83"/>
      <c r="U1166" s="83" t="s">
        <v>630</v>
      </c>
    </row>
    <row r="1167" spans="2:21" ht="12" hidden="1" thickBot="1" x14ac:dyDescent="0.25">
      <c r="C1167" s="433">
        <v>45091</v>
      </c>
      <c r="D1167" s="434"/>
      <c r="E1167" s="435" t="s">
        <v>52</v>
      </c>
      <c r="F1167" s="409"/>
      <c r="G1167" s="84"/>
      <c r="H1167" s="435"/>
      <c r="I1167" s="408"/>
      <c r="J1167" s="408"/>
      <c r="K1167" s="408"/>
      <c r="L1167" s="408"/>
      <c r="M1167" s="409"/>
      <c r="U1167" s="77" t="s">
        <v>630</v>
      </c>
    </row>
    <row r="1168" spans="2:21" ht="12" hidden="1" thickBot="1" x14ac:dyDescent="0.25">
      <c r="C1168" s="435"/>
      <c r="D1168" s="408"/>
      <c r="E1168" s="408"/>
      <c r="F1168" s="408"/>
      <c r="G1168" s="408"/>
      <c r="H1168" s="408"/>
      <c r="I1168" s="408"/>
      <c r="J1168" s="408"/>
      <c r="K1168" s="408"/>
      <c r="L1168" s="408"/>
      <c r="M1168" s="409"/>
      <c r="U1168" s="77" t="s">
        <v>630</v>
      </c>
    </row>
    <row r="1169" spans="2:21" ht="12" hidden="1" thickBot="1" x14ac:dyDescent="0.25">
      <c r="C1169" s="85" t="s">
        <v>87</v>
      </c>
      <c r="D1169" s="86"/>
      <c r="E1169" s="85" t="s">
        <v>136</v>
      </c>
      <c r="F1169" s="86" t="s">
        <v>137</v>
      </c>
      <c r="G1169" s="85" t="s">
        <v>136</v>
      </c>
      <c r="H1169" s="436" t="s">
        <v>108</v>
      </c>
      <c r="I1169" s="436"/>
      <c r="J1169" s="436"/>
      <c r="K1169" s="436"/>
      <c r="L1169" s="436"/>
      <c r="M1169" s="437"/>
      <c r="U1169" s="77" t="s">
        <v>630</v>
      </c>
    </row>
    <row r="1170" spans="2:21" ht="12" hidden="1" thickBot="1" x14ac:dyDescent="0.25">
      <c r="C1170" s="87"/>
      <c r="D1170" s="88">
        <v>8</v>
      </c>
      <c r="E1170" s="275" t="s">
        <v>1</v>
      </c>
      <c r="F1170" s="88"/>
      <c r="G1170" s="275" t="s">
        <v>3</v>
      </c>
      <c r="H1170" s="438">
        <f t="shared" ref="H1170" si="734">S1177</f>
        <v>2</v>
      </c>
      <c r="I1170" s="439"/>
      <c r="J1170" s="440"/>
      <c r="K1170" s="441">
        <f t="shared" ref="K1170" si="735">T1177</f>
        <v>1</v>
      </c>
      <c r="L1170" s="442"/>
      <c r="M1170" s="443"/>
      <c r="U1170" s="77" t="str">
        <f>IF(H1170+K1170=3,"BİTTİ","DEVAM")</f>
        <v>BİTTİ</v>
      </c>
    </row>
    <row r="1171" spans="2:21" ht="12" hidden="1" thickBot="1" x14ac:dyDescent="0.25">
      <c r="C1171" s="91" t="s">
        <v>80</v>
      </c>
      <c r="D1171" s="92" t="s">
        <v>138</v>
      </c>
      <c r="E1171" s="91" t="s">
        <v>139</v>
      </c>
      <c r="F1171" s="92"/>
      <c r="G1171" s="91" t="s">
        <v>139</v>
      </c>
      <c r="H1171" s="408" t="s">
        <v>140</v>
      </c>
      <c r="I1171" s="409"/>
      <c r="J1171" s="408" t="s">
        <v>141</v>
      </c>
      <c r="K1171" s="409"/>
      <c r="L1171" s="410" t="s">
        <v>142</v>
      </c>
      <c r="M1171" s="411"/>
      <c r="O1171" s="412" t="s">
        <v>143</v>
      </c>
      <c r="P1171" s="413"/>
      <c r="Q1171" s="412" t="s">
        <v>144</v>
      </c>
      <c r="R1171" s="413"/>
      <c r="S1171" s="412" t="s">
        <v>138</v>
      </c>
      <c r="T1171" s="413"/>
      <c r="U1171" s="77" t="s">
        <v>630</v>
      </c>
    </row>
    <row r="1172" spans="2:21" ht="12" hidden="1" thickBot="1" x14ac:dyDescent="0.25">
      <c r="C1172" s="266">
        <v>0.4375</v>
      </c>
      <c r="D1172" s="94" t="s">
        <v>145</v>
      </c>
      <c r="E1172" s="84" t="s">
        <v>415</v>
      </c>
      <c r="F1172" s="94"/>
      <c r="G1172" s="84" t="s">
        <v>421</v>
      </c>
      <c r="H1172" s="95">
        <v>3</v>
      </c>
      <c r="I1172" s="94">
        <v>6</v>
      </c>
      <c r="J1172" s="95">
        <v>5</v>
      </c>
      <c r="K1172" s="94">
        <v>7</v>
      </c>
      <c r="L1172" s="95"/>
      <c r="M1172" s="94"/>
      <c r="O1172" s="96">
        <f t="shared" ref="O1172:O1174" si="736">H1172+J1172+L1172</f>
        <v>8</v>
      </c>
      <c r="P1172" s="96">
        <f t="shared" ref="P1172:P1174" si="737">I1172+K1172+M1172</f>
        <v>13</v>
      </c>
      <c r="Q1172" s="96">
        <f t="shared" ref="Q1172:Q1174" si="738">IF(H1172&gt;I1172,1,0)+IF(J1172&gt;K1172,1,0)+IF(L1172&gt;M1172,1,0)</f>
        <v>0</v>
      </c>
      <c r="R1172" s="97">
        <f t="shared" ref="R1172:R1174" si="739">IF(H1172&lt;I1172,1,0)+IF(J1172&lt;K1172,1,0)+IF(L1172&lt;M1172,1,0)</f>
        <v>2</v>
      </c>
      <c r="S1172" s="97">
        <f t="shared" ref="S1172:S1174" si="740">IF(Q1172&gt;R1172,1,0)</f>
        <v>0</v>
      </c>
      <c r="T1172" s="97">
        <f t="shared" ref="T1172:T1174" si="741">IF(Q1172&lt;R1172,1,0)</f>
        <v>1</v>
      </c>
      <c r="U1172" s="77" t="s">
        <v>630</v>
      </c>
    </row>
    <row r="1173" spans="2:21" ht="12" hidden="1" thickBot="1" x14ac:dyDescent="0.25">
      <c r="C1173" s="84"/>
      <c r="D1173" s="94" t="s">
        <v>146</v>
      </c>
      <c r="E1173" s="84" t="s">
        <v>787</v>
      </c>
      <c r="F1173" s="94"/>
      <c r="G1173" s="84" t="s">
        <v>422</v>
      </c>
      <c r="H1173" s="95">
        <v>6</v>
      </c>
      <c r="I1173" s="94">
        <v>0</v>
      </c>
      <c r="J1173" s="95">
        <v>6</v>
      </c>
      <c r="K1173" s="94">
        <v>0</v>
      </c>
      <c r="L1173" s="95"/>
      <c r="M1173" s="94"/>
      <c r="O1173" s="29">
        <f t="shared" si="736"/>
        <v>12</v>
      </c>
      <c r="P1173" s="29">
        <f t="shared" si="737"/>
        <v>0</v>
      </c>
      <c r="Q1173" s="29">
        <f t="shared" si="738"/>
        <v>2</v>
      </c>
      <c r="R1173" s="28">
        <f t="shared" si="739"/>
        <v>0</v>
      </c>
      <c r="S1173" s="28">
        <f t="shared" si="740"/>
        <v>1</v>
      </c>
      <c r="T1173" s="28">
        <f t="shared" si="741"/>
        <v>0</v>
      </c>
      <c r="U1173" s="77" t="s">
        <v>630</v>
      </c>
    </row>
    <row r="1174" spans="2:21" ht="12" hidden="1" customHeight="1" thickBot="1" x14ac:dyDescent="0.25">
      <c r="C1174" s="414"/>
      <c r="D1174" s="416" t="s">
        <v>147</v>
      </c>
      <c r="E1174" s="84" t="s">
        <v>415</v>
      </c>
      <c r="F1174" s="98"/>
      <c r="G1174" s="84" t="s">
        <v>421</v>
      </c>
      <c r="H1174" s="418">
        <v>6</v>
      </c>
      <c r="I1174" s="421">
        <v>0</v>
      </c>
      <c r="J1174" s="418">
        <v>6</v>
      </c>
      <c r="K1174" s="421">
        <v>0</v>
      </c>
      <c r="L1174" s="418"/>
      <c r="M1174" s="421"/>
      <c r="O1174" s="424">
        <f t="shared" si="736"/>
        <v>12</v>
      </c>
      <c r="P1174" s="424">
        <f t="shared" si="737"/>
        <v>0</v>
      </c>
      <c r="Q1174" s="424">
        <f t="shared" si="738"/>
        <v>2</v>
      </c>
      <c r="R1174" s="424">
        <f t="shared" si="739"/>
        <v>0</v>
      </c>
      <c r="S1174" s="424">
        <f t="shared" si="740"/>
        <v>1</v>
      </c>
      <c r="T1174" s="424">
        <f t="shared" si="741"/>
        <v>0</v>
      </c>
      <c r="U1174" s="77" t="s">
        <v>630</v>
      </c>
    </row>
    <row r="1175" spans="2:21" ht="12" hidden="1" thickBot="1" x14ac:dyDescent="0.25">
      <c r="C1175" s="414"/>
      <c r="D1175" s="416"/>
      <c r="E1175" s="99" t="s">
        <v>137</v>
      </c>
      <c r="F1175" s="100"/>
      <c r="G1175" s="99" t="s">
        <v>137</v>
      </c>
      <c r="H1175" s="419"/>
      <c r="I1175" s="422"/>
      <c r="J1175" s="419"/>
      <c r="K1175" s="422"/>
      <c r="L1175" s="419"/>
      <c r="M1175" s="422"/>
      <c r="O1175" s="425"/>
      <c r="P1175" s="425"/>
      <c r="Q1175" s="425"/>
      <c r="R1175" s="425"/>
      <c r="S1175" s="425"/>
      <c r="T1175" s="425"/>
      <c r="U1175" s="77" t="s">
        <v>630</v>
      </c>
    </row>
    <row r="1176" spans="2:21" ht="12" hidden="1" thickBot="1" x14ac:dyDescent="0.25">
      <c r="C1176" s="415"/>
      <c r="D1176" s="417"/>
      <c r="E1176" s="84" t="s">
        <v>787</v>
      </c>
      <c r="F1176" s="101"/>
      <c r="G1176" s="84" t="s">
        <v>422</v>
      </c>
      <c r="H1176" s="420"/>
      <c r="I1176" s="423"/>
      <c r="J1176" s="420"/>
      <c r="K1176" s="423"/>
      <c r="L1176" s="420"/>
      <c r="M1176" s="423"/>
      <c r="O1176" s="426"/>
      <c r="P1176" s="426"/>
      <c r="Q1176" s="426"/>
      <c r="R1176" s="426"/>
      <c r="S1176" s="426"/>
      <c r="T1176" s="426"/>
      <c r="U1176" s="77" t="s">
        <v>630</v>
      </c>
    </row>
    <row r="1177" spans="2:21" ht="12" hidden="1" thickBot="1" x14ac:dyDescent="0.25">
      <c r="B1177" s="295" t="str">
        <f>E1170&amp;G1170</f>
        <v>ADIYAMAN GENÇLİK SPOR KULÜBÜADIYAMAN YURDUM GENÇLİK VE SPOR KULÜBÜ</v>
      </c>
      <c r="G1177" s="102"/>
      <c r="H1177" s="102"/>
      <c r="O1177" s="28">
        <f t="shared" ref="O1177:T1177" si="742">O1172+O1173+O1174</f>
        <v>32</v>
      </c>
      <c r="P1177" s="28">
        <f t="shared" si="742"/>
        <v>13</v>
      </c>
      <c r="Q1177" s="29">
        <f t="shared" si="742"/>
        <v>4</v>
      </c>
      <c r="R1177" s="28">
        <f t="shared" si="742"/>
        <v>2</v>
      </c>
      <c r="S1177" s="28">
        <f t="shared" si="742"/>
        <v>2</v>
      </c>
      <c r="T1177" s="28">
        <f t="shared" si="742"/>
        <v>1</v>
      </c>
      <c r="U1177" s="77" t="s">
        <v>630</v>
      </c>
    </row>
    <row r="1178" spans="2:21" hidden="1" x14ac:dyDescent="0.2">
      <c r="C1178" s="427" t="s">
        <v>132</v>
      </c>
      <c r="D1178" s="428"/>
      <c r="E1178" s="428"/>
      <c r="F1178" s="428"/>
      <c r="G1178" s="428"/>
      <c r="H1178" s="428"/>
      <c r="I1178" s="428"/>
      <c r="J1178" s="428"/>
      <c r="K1178" s="428"/>
      <c r="L1178" s="428"/>
      <c r="M1178" s="429"/>
      <c r="U1178" s="77" t="s">
        <v>630</v>
      </c>
    </row>
    <row r="1179" spans="2:21" ht="12" hidden="1" thickBot="1" x14ac:dyDescent="0.25">
      <c r="C1179" s="430"/>
      <c r="D1179" s="431"/>
      <c r="E1179" s="431"/>
      <c r="F1179" s="431"/>
      <c r="G1179" s="431"/>
      <c r="H1179" s="431"/>
      <c r="I1179" s="431"/>
      <c r="J1179" s="431"/>
      <c r="K1179" s="431"/>
      <c r="L1179" s="431"/>
      <c r="M1179" s="432"/>
      <c r="U1179" s="77" t="s">
        <v>630</v>
      </c>
    </row>
    <row r="1180" spans="2:21" ht="12" hidden="1" thickBot="1" x14ac:dyDescent="0.25">
      <c r="C1180" s="444" t="s">
        <v>79</v>
      </c>
      <c r="D1180" s="437"/>
      <c r="E1180" s="445" t="s">
        <v>133</v>
      </c>
      <c r="F1180" s="446"/>
      <c r="G1180" s="80" t="s">
        <v>134</v>
      </c>
      <c r="H1180" s="447" t="s">
        <v>135</v>
      </c>
      <c r="I1180" s="448"/>
      <c r="J1180" s="448"/>
      <c r="K1180" s="448"/>
      <c r="L1180" s="448"/>
      <c r="M1180" s="449"/>
      <c r="R1180" s="81"/>
      <c r="S1180" s="82"/>
      <c r="T1180" s="83"/>
      <c r="U1180" s="83" t="s">
        <v>630</v>
      </c>
    </row>
    <row r="1181" spans="2:21" ht="12" hidden="1" thickBot="1" x14ac:dyDescent="0.25">
      <c r="C1181" s="433">
        <v>45091</v>
      </c>
      <c r="D1181" s="434"/>
      <c r="E1181" s="435" t="s">
        <v>52</v>
      </c>
      <c r="F1181" s="409"/>
      <c r="G1181" s="84"/>
      <c r="H1181" s="435"/>
      <c r="I1181" s="408"/>
      <c r="J1181" s="408"/>
      <c r="K1181" s="408"/>
      <c r="L1181" s="408"/>
      <c r="M1181" s="409"/>
      <c r="U1181" s="77" t="s">
        <v>630</v>
      </c>
    </row>
    <row r="1182" spans="2:21" ht="12" hidden="1" thickBot="1" x14ac:dyDescent="0.25">
      <c r="C1182" s="435"/>
      <c r="D1182" s="408"/>
      <c r="E1182" s="408"/>
      <c r="F1182" s="408"/>
      <c r="G1182" s="408"/>
      <c r="H1182" s="408"/>
      <c r="I1182" s="408"/>
      <c r="J1182" s="408"/>
      <c r="K1182" s="408"/>
      <c r="L1182" s="408"/>
      <c r="M1182" s="409"/>
      <c r="U1182" s="77" t="s">
        <v>630</v>
      </c>
    </row>
    <row r="1183" spans="2:21" ht="12" hidden="1" thickBot="1" x14ac:dyDescent="0.25">
      <c r="C1183" s="85" t="s">
        <v>87</v>
      </c>
      <c r="D1183" s="86"/>
      <c r="E1183" s="85" t="s">
        <v>136</v>
      </c>
      <c r="F1183" s="86" t="s">
        <v>137</v>
      </c>
      <c r="G1183" s="85" t="s">
        <v>136</v>
      </c>
      <c r="H1183" s="436" t="s">
        <v>108</v>
      </c>
      <c r="I1183" s="436"/>
      <c r="J1183" s="436"/>
      <c r="K1183" s="436"/>
      <c r="L1183" s="436"/>
      <c r="M1183" s="437"/>
      <c r="U1183" s="77" t="s">
        <v>630</v>
      </c>
    </row>
    <row r="1184" spans="2:21" ht="12" hidden="1" thickBot="1" x14ac:dyDescent="0.25">
      <c r="C1184" s="87"/>
      <c r="D1184" s="88">
        <v>9</v>
      </c>
      <c r="E1184" s="275" t="s">
        <v>165</v>
      </c>
      <c r="F1184" s="88"/>
      <c r="G1184" s="275" t="s">
        <v>164</v>
      </c>
      <c r="H1184" s="438">
        <f t="shared" ref="H1184" si="743">S1191</f>
        <v>3</v>
      </c>
      <c r="I1184" s="439"/>
      <c r="J1184" s="440"/>
      <c r="K1184" s="441">
        <f t="shared" ref="K1184" si="744">T1191</f>
        <v>0</v>
      </c>
      <c r="L1184" s="442"/>
      <c r="M1184" s="443"/>
      <c r="U1184" s="77" t="str">
        <f>IF(H1184+K1184=3,"BİTTİ","DEVAM")</f>
        <v>BİTTİ</v>
      </c>
    </row>
    <row r="1185" spans="2:21" ht="12" hidden="1" thickBot="1" x14ac:dyDescent="0.25">
      <c r="C1185" s="91" t="s">
        <v>80</v>
      </c>
      <c r="D1185" s="92" t="s">
        <v>138</v>
      </c>
      <c r="E1185" s="91" t="s">
        <v>139</v>
      </c>
      <c r="F1185" s="92"/>
      <c r="G1185" s="91" t="s">
        <v>139</v>
      </c>
      <c r="H1185" s="408" t="s">
        <v>140</v>
      </c>
      <c r="I1185" s="409"/>
      <c r="J1185" s="408" t="s">
        <v>141</v>
      </c>
      <c r="K1185" s="409"/>
      <c r="L1185" s="410" t="s">
        <v>142</v>
      </c>
      <c r="M1185" s="411"/>
      <c r="O1185" s="412" t="s">
        <v>143</v>
      </c>
      <c r="P1185" s="413"/>
      <c r="Q1185" s="412" t="s">
        <v>144</v>
      </c>
      <c r="R1185" s="413"/>
      <c r="S1185" s="412" t="s">
        <v>138</v>
      </c>
      <c r="T1185" s="413"/>
      <c r="U1185" s="77" t="s">
        <v>630</v>
      </c>
    </row>
    <row r="1186" spans="2:21" ht="12" hidden="1" thickBot="1" x14ac:dyDescent="0.25">
      <c r="C1186" s="266">
        <v>0.4375</v>
      </c>
      <c r="D1186" s="94" t="s">
        <v>145</v>
      </c>
      <c r="E1186" s="84" t="s">
        <v>425</v>
      </c>
      <c r="F1186" s="94"/>
      <c r="G1186" s="84" t="s">
        <v>419</v>
      </c>
      <c r="H1186" s="95">
        <v>6</v>
      </c>
      <c r="I1186" s="94">
        <v>1</v>
      </c>
      <c r="J1186" s="95">
        <v>6</v>
      </c>
      <c r="K1186" s="94">
        <v>3</v>
      </c>
      <c r="L1186" s="95"/>
      <c r="M1186" s="94"/>
      <c r="O1186" s="96">
        <f t="shared" ref="O1186:O1188" si="745">H1186+J1186+L1186</f>
        <v>12</v>
      </c>
      <c r="P1186" s="96">
        <f t="shared" ref="P1186:P1188" si="746">I1186+K1186+M1186</f>
        <v>4</v>
      </c>
      <c r="Q1186" s="96">
        <f t="shared" ref="Q1186:Q1188" si="747">IF(H1186&gt;I1186,1,0)+IF(J1186&gt;K1186,1,0)+IF(L1186&gt;M1186,1,0)</f>
        <v>2</v>
      </c>
      <c r="R1186" s="97">
        <f t="shared" ref="R1186:R1188" si="748">IF(H1186&lt;I1186,1,0)+IF(J1186&lt;K1186,1,0)+IF(L1186&lt;M1186,1,0)</f>
        <v>0</v>
      </c>
      <c r="S1186" s="97">
        <f t="shared" ref="S1186:S1188" si="749">IF(Q1186&gt;R1186,1,0)</f>
        <v>1</v>
      </c>
      <c r="T1186" s="97">
        <f t="shared" ref="T1186:T1188" si="750">IF(Q1186&lt;R1186,1,0)</f>
        <v>0</v>
      </c>
      <c r="U1186" s="77" t="s">
        <v>630</v>
      </c>
    </row>
    <row r="1187" spans="2:21" ht="12" hidden="1" thickBot="1" x14ac:dyDescent="0.25">
      <c r="C1187" s="84"/>
      <c r="D1187" s="94" t="s">
        <v>146</v>
      </c>
      <c r="E1187" s="84" t="s">
        <v>426</v>
      </c>
      <c r="F1187" s="94"/>
      <c r="G1187" s="84" t="s">
        <v>420</v>
      </c>
      <c r="H1187" s="95">
        <v>6</v>
      </c>
      <c r="I1187" s="94">
        <v>0</v>
      </c>
      <c r="J1187" s="95">
        <v>6</v>
      </c>
      <c r="K1187" s="94">
        <v>0</v>
      </c>
      <c r="L1187" s="95"/>
      <c r="M1187" s="94"/>
      <c r="O1187" s="29">
        <f t="shared" si="745"/>
        <v>12</v>
      </c>
      <c r="P1187" s="29">
        <f t="shared" si="746"/>
        <v>0</v>
      </c>
      <c r="Q1187" s="29">
        <f t="shared" si="747"/>
        <v>2</v>
      </c>
      <c r="R1187" s="28">
        <f t="shared" si="748"/>
        <v>0</v>
      </c>
      <c r="S1187" s="28">
        <f t="shared" si="749"/>
        <v>1</v>
      </c>
      <c r="T1187" s="28">
        <f t="shared" si="750"/>
        <v>0</v>
      </c>
      <c r="U1187" s="77" t="s">
        <v>630</v>
      </c>
    </row>
    <row r="1188" spans="2:21" ht="12" hidden="1" customHeight="1" thickBot="1" x14ac:dyDescent="0.25">
      <c r="C1188" s="414"/>
      <c r="D1188" s="416" t="s">
        <v>147</v>
      </c>
      <c r="E1188" s="84" t="s">
        <v>425</v>
      </c>
      <c r="F1188" s="98"/>
      <c r="G1188" s="84" t="s">
        <v>419</v>
      </c>
      <c r="H1188" s="418">
        <v>6</v>
      </c>
      <c r="I1188" s="421">
        <v>3</v>
      </c>
      <c r="J1188" s="418">
        <v>6</v>
      </c>
      <c r="K1188" s="421">
        <v>4</v>
      </c>
      <c r="L1188" s="418"/>
      <c r="M1188" s="421"/>
      <c r="O1188" s="424">
        <f t="shared" si="745"/>
        <v>12</v>
      </c>
      <c r="P1188" s="424">
        <f t="shared" si="746"/>
        <v>7</v>
      </c>
      <c r="Q1188" s="424">
        <f t="shared" si="747"/>
        <v>2</v>
      </c>
      <c r="R1188" s="424">
        <f t="shared" si="748"/>
        <v>0</v>
      </c>
      <c r="S1188" s="424">
        <f t="shared" si="749"/>
        <v>1</v>
      </c>
      <c r="T1188" s="424">
        <f t="shared" si="750"/>
        <v>0</v>
      </c>
      <c r="U1188" s="77" t="s">
        <v>630</v>
      </c>
    </row>
    <row r="1189" spans="2:21" ht="12" hidden="1" thickBot="1" x14ac:dyDescent="0.25">
      <c r="C1189" s="414"/>
      <c r="D1189" s="416"/>
      <c r="E1189" s="99" t="s">
        <v>137</v>
      </c>
      <c r="F1189" s="100"/>
      <c r="G1189" s="99" t="s">
        <v>137</v>
      </c>
      <c r="H1189" s="419"/>
      <c r="I1189" s="422"/>
      <c r="J1189" s="419"/>
      <c r="K1189" s="422"/>
      <c r="L1189" s="419"/>
      <c r="M1189" s="422"/>
      <c r="O1189" s="425"/>
      <c r="P1189" s="425"/>
      <c r="Q1189" s="425"/>
      <c r="R1189" s="425"/>
      <c r="S1189" s="425"/>
      <c r="T1189" s="425"/>
      <c r="U1189" s="77" t="s">
        <v>630</v>
      </c>
    </row>
    <row r="1190" spans="2:21" ht="12" hidden="1" thickBot="1" x14ac:dyDescent="0.25">
      <c r="C1190" s="415"/>
      <c r="D1190" s="417"/>
      <c r="E1190" s="84" t="s">
        <v>426</v>
      </c>
      <c r="F1190" s="101"/>
      <c r="G1190" s="84" t="s">
        <v>420</v>
      </c>
      <c r="H1190" s="420"/>
      <c r="I1190" s="423"/>
      <c r="J1190" s="420"/>
      <c r="K1190" s="423"/>
      <c r="L1190" s="420"/>
      <c r="M1190" s="423"/>
      <c r="O1190" s="426"/>
      <c r="P1190" s="426"/>
      <c r="Q1190" s="426"/>
      <c r="R1190" s="426"/>
      <c r="S1190" s="426"/>
      <c r="T1190" s="426"/>
      <c r="U1190" s="77" t="s">
        <v>630</v>
      </c>
    </row>
    <row r="1191" spans="2:21" ht="12" hidden="1" thickBot="1" x14ac:dyDescent="0.25">
      <c r="B1191" s="295" t="str">
        <f>E1184&amp;G1184</f>
        <v>ADIYAMAN G.MS.K. SPOR KULÜBÜADIYAMAN TENİS DAĞCILIK SPOR KULÜBÜ</v>
      </c>
      <c r="G1191" s="102"/>
      <c r="H1191" s="102"/>
      <c r="O1191" s="28">
        <f t="shared" ref="O1191:T1191" si="751">O1186+O1187+O1188</f>
        <v>36</v>
      </c>
      <c r="P1191" s="28">
        <f t="shared" si="751"/>
        <v>11</v>
      </c>
      <c r="Q1191" s="29">
        <f t="shared" si="751"/>
        <v>6</v>
      </c>
      <c r="R1191" s="28">
        <f t="shared" si="751"/>
        <v>0</v>
      </c>
      <c r="S1191" s="28">
        <f t="shared" si="751"/>
        <v>3</v>
      </c>
      <c r="T1191" s="28">
        <f t="shared" si="751"/>
        <v>0</v>
      </c>
      <c r="U1191" s="77" t="s">
        <v>630</v>
      </c>
    </row>
    <row r="1192" spans="2:21" hidden="1" x14ac:dyDescent="0.2">
      <c r="C1192" s="427" t="s">
        <v>132</v>
      </c>
      <c r="D1192" s="428"/>
      <c r="E1192" s="428"/>
      <c r="F1192" s="428"/>
      <c r="G1192" s="428"/>
      <c r="H1192" s="428"/>
      <c r="I1192" s="428"/>
      <c r="J1192" s="428"/>
      <c r="K1192" s="428"/>
      <c r="L1192" s="428"/>
      <c r="M1192" s="429"/>
      <c r="U1192" s="77" t="s">
        <v>630</v>
      </c>
    </row>
    <row r="1193" spans="2:21" ht="12" hidden="1" thickBot="1" x14ac:dyDescent="0.25">
      <c r="C1193" s="430"/>
      <c r="D1193" s="431"/>
      <c r="E1193" s="431"/>
      <c r="F1193" s="431"/>
      <c r="G1193" s="431"/>
      <c r="H1193" s="431"/>
      <c r="I1193" s="431"/>
      <c r="J1193" s="431"/>
      <c r="K1193" s="431"/>
      <c r="L1193" s="431"/>
      <c r="M1193" s="432"/>
      <c r="U1193" s="77" t="s">
        <v>630</v>
      </c>
    </row>
    <row r="1194" spans="2:21" ht="12" hidden="1" thickBot="1" x14ac:dyDescent="0.25">
      <c r="C1194" s="444" t="s">
        <v>79</v>
      </c>
      <c r="D1194" s="437"/>
      <c r="E1194" s="445" t="s">
        <v>133</v>
      </c>
      <c r="F1194" s="446"/>
      <c r="G1194" s="80" t="s">
        <v>134</v>
      </c>
      <c r="H1194" s="447" t="s">
        <v>135</v>
      </c>
      <c r="I1194" s="448"/>
      <c r="J1194" s="448"/>
      <c r="K1194" s="448"/>
      <c r="L1194" s="448"/>
      <c r="M1194" s="449"/>
      <c r="R1194" s="81"/>
      <c r="S1194" s="82"/>
      <c r="T1194" s="83"/>
      <c r="U1194" s="83" t="s">
        <v>630</v>
      </c>
    </row>
    <row r="1195" spans="2:21" ht="12" hidden="1" thickBot="1" x14ac:dyDescent="0.25">
      <c r="C1195" s="433">
        <v>45091</v>
      </c>
      <c r="D1195" s="434"/>
      <c r="E1195" s="435" t="s">
        <v>52</v>
      </c>
      <c r="F1195" s="409"/>
      <c r="G1195" s="84"/>
      <c r="H1195" s="435"/>
      <c r="I1195" s="408"/>
      <c r="J1195" s="408"/>
      <c r="K1195" s="408"/>
      <c r="L1195" s="408"/>
      <c r="M1195" s="409"/>
      <c r="U1195" s="77" t="s">
        <v>630</v>
      </c>
    </row>
    <row r="1196" spans="2:21" ht="12" hidden="1" thickBot="1" x14ac:dyDescent="0.25">
      <c r="C1196" s="435"/>
      <c r="D1196" s="408"/>
      <c r="E1196" s="408"/>
      <c r="F1196" s="408"/>
      <c r="G1196" s="408"/>
      <c r="H1196" s="408"/>
      <c r="I1196" s="408"/>
      <c r="J1196" s="408"/>
      <c r="K1196" s="408"/>
      <c r="L1196" s="408"/>
      <c r="M1196" s="409"/>
      <c r="U1196" s="77" t="s">
        <v>630</v>
      </c>
    </row>
    <row r="1197" spans="2:21" ht="12" hidden="1" thickBot="1" x14ac:dyDescent="0.25">
      <c r="C1197" s="85" t="s">
        <v>87</v>
      </c>
      <c r="D1197" s="86"/>
      <c r="E1197" s="85" t="s">
        <v>136</v>
      </c>
      <c r="F1197" s="86" t="s">
        <v>137</v>
      </c>
      <c r="G1197" s="85" t="s">
        <v>136</v>
      </c>
      <c r="H1197" s="436" t="s">
        <v>108</v>
      </c>
      <c r="I1197" s="436"/>
      <c r="J1197" s="436"/>
      <c r="K1197" s="436"/>
      <c r="L1197" s="436"/>
      <c r="M1197" s="437"/>
      <c r="U1197" s="77" t="s">
        <v>630</v>
      </c>
    </row>
    <row r="1198" spans="2:21" ht="12" hidden="1" thickBot="1" x14ac:dyDescent="0.25">
      <c r="C1198" s="87"/>
      <c r="D1198" s="88">
        <v>10</v>
      </c>
      <c r="E1198" s="275" t="s">
        <v>2</v>
      </c>
      <c r="F1198" s="88"/>
      <c r="G1198" s="275" t="s">
        <v>163</v>
      </c>
      <c r="H1198" s="438">
        <f t="shared" ref="H1198" si="752">S1205</f>
        <v>0</v>
      </c>
      <c r="I1198" s="439"/>
      <c r="J1198" s="440"/>
      <c r="K1198" s="441">
        <f t="shared" ref="K1198" si="753">T1205</f>
        <v>3</v>
      </c>
      <c r="L1198" s="442"/>
      <c r="M1198" s="443"/>
      <c r="U1198" s="77" t="str">
        <f>IF(H1198+K1198=3,"BİTTİ","DEVAM")</f>
        <v>BİTTİ</v>
      </c>
    </row>
    <row r="1199" spans="2:21" ht="12" hidden="1" thickBot="1" x14ac:dyDescent="0.25">
      <c r="C1199" s="91" t="s">
        <v>80</v>
      </c>
      <c r="D1199" s="92" t="s">
        <v>138</v>
      </c>
      <c r="E1199" s="91" t="s">
        <v>139</v>
      </c>
      <c r="F1199" s="92"/>
      <c r="G1199" s="91" t="s">
        <v>139</v>
      </c>
      <c r="H1199" s="408" t="s">
        <v>140</v>
      </c>
      <c r="I1199" s="409"/>
      <c r="J1199" s="408" t="s">
        <v>141</v>
      </c>
      <c r="K1199" s="409"/>
      <c r="L1199" s="410" t="s">
        <v>142</v>
      </c>
      <c r="M1199" s="411"/>
      <c r="O1199" s="412" t="s">
        <v>143</v>
      </c>
      <c r="P1199" s="413"/>
      <c r="Q1199" s="412" t="s">
        <v>144</v>
      </c>
      <c r="R1199" s="413"/>
      <c r="S1199" s="412" t="s">
        <v>138</v>
      </c>
      <c r="T1199" s="413"/>
      <c r="U1199" s="77" t="s">
        <v>630</v>
      </c>
    </row>
    <row r="1200" spans="2:21" ht="12" hidden="1" thickBot="1" x14ac:dyDescent="0.25">
      <c r="C1200" s="266">
        <v>0.4375</v>
      </c>
      <c r="D1200" s="94" t="s">
        <v>145</v>
      </c>
      <c r="E1200" s="84" t="s">
        <v>417</v>
      </c>
      <c r="F1200" s="94"/>
      <c r="G1200" s="84" t="s">
        <v>789</v>
      </c>
      <c r="H1200" s="95">
        <v>4</v>
      </c>
      <c r="I1200" s="94">
        <v>6</v>
      </c>
      <c r="J1200" s="95">
        <v>2</v>
      </c>
      <c r="K1200" s="94">
        <v>6</v>
      </c>
      <c r="L1200" s="95"/>
      <c r="M1200" s="94"/>
      <c r="O1200" s="96">
        <f t="shared" ref="O1200:O1202" si="754">H1200+J1200+L1200</f>
        <v>6</v>
      </c>
      <c r="P1200" s="96">
        <f t="shared" ref="P1200:P1202" si="755">I1200+K1200+M1200</f>
        <v>12</v>
      </c>
      <c r="Q1200" s="96">
        <f t="shared" ref="Q1200:Q1202" si="756">IF(H1200&gt;I1200,1,0)+IF(J1200&gt;K1200,1,0)+IF(L1200&gt;M1200,1,0)</f>
        <v>0</v>
      </c>
      <c r="R1200" s="97">
        <f t="shared" ref="R1200:R1202" si="757">IF(H1200&lt;I1200,1,0)+IF(J1200&lt;K1200,1,0)+IF(L1200&lt;M1200,1,0)</f>
        <v>2</v>
      </c>
      <c r="S1200" s="97">
        <f t="shared" ref="S1200:S1202" si="758">IF(Q1200&gt;R1200,1,0)</f>
        <v>0</v>
      </c>
      <c r="T1200" s="97">
        <f t="shared" ref="T1200:T1202" si="759">IF(Q1200&lt;R1200,1,0)</f>
        <v>1</v>
      </c>
      <c r="U1200" s="77" t="s">
        <v>630</v>
      </c>
    </row>
    <row r="1201" spans="2:21" ht="12" hidden="1" thickBot="1" x14ac:dyDescent="0.25">
      <c r="C1201" s="84"/>
      <c r="D1201" s="94" t="s">
        <v>146</v>
      </c>
      <c r="E1201" s="84" t="s">
        <v>788</v>
      </c>
      <c r="F1201" s="94"/>
      <c r="G1201" s="84" t="s">
        <v>424</v>
      </c>
      <c r="H1201" s="95">
        <v>1</v>
      </c>
      <c r="I1201" s="94">
        <v>6</v>
      </c>
      <c r="J1201" s="95">
        <v>1</v>
      </c>
      <c r="K1201" s="94">
        <v>6</v>
      </c>
      <c r="L1201" s="95"/>
      <c r="M1201" s="94"/>
      <c r="O1201" s="29">
        <f t="shared" si="754"/>
        <v>2</v>
      </c>
      <c r="P1201" s="29">
        <f t="shared" si="755"/>
        <v>12</v>
      </c>
      <c r="Q1201" s="29">
        <f t="shared" si="756"/>
        <v>0</v>
      </c>
      <c r="R1201" s="28">
        <f t="shared" si="757"/>
        <v>2</v>
      </c>
      <c r="S1201" s="28">
        <f t="shared" si="758"/>
        <v>0</v>
      </c>
      <c r="T1201" s="28">
        <f t="shared" si="759"/>
        <v>1</v>
      </c>
      <c r="U1201" s="77" t="s">
        <v>630</v>
      </c>
    </row>
    <row r="1202" spans="2:21" ht="12" hidden="1" customHeight="1" thickBot="1" x14ac:dyDescent="0.25">
      <c r="C1202" s="414"/>
      <c r="D1202" s="416" t="s">
        <v>147</v>
      </c>
      <c r="E1202" s="84" t="s">
        <v>417</v>
      </c>
      <c r="F1202" s="98"/>
      <c r="G1202" s="84" t="s">
        <v>789</v>
      </c>
      <c r="H1202" s="418">
        <v>3</v>
      </c>
      <c r="I1202" s="421">
        <v>6</v>
      </c>
      <c r="J1202" s="418">
        <v>4</v>
      </c>
      <c r="K1202" s="421">
        <v>6</v>
      </c>
      <c r="L1202" s="418"/>
      <c r="M1202" s="421"/>
      <c r="O1202" s="424">
        <f t="shared" si="754"/>
        <v>7</v>
      </c>
      <c r="P1202" s="424">
        <f t="shared" si="755"/>
        <v>12</v>
      </c>
      <c r="Q1202" s="424">
        <f t="shared" si="756"/>
        <v>0</v>
      </c>
      <c r="R1202" s="424">
        <f t="shared" si="757"/>
        <v>2</v>
      </c>
      <c r="S1202" s="424">
        <f t="shared" si="758"/>
        <v>0</v>
      </c>
      <c r="T1202" s="424">
        <f t="shared" si="759"/>
        <v>1</v>
      </c>
      <c r="U1202" s="77" t="s">
        <v>630</v>
      </c>
    </row>
    <row r="1203" spans="2:21" ht="12" hidden="1" thickBot="1" x14ac:dyDescent="0.25">
      <c r="C1203" s="414"/>
      <c r="D1203" s="416"/>
      <c r="E1203" s="99" t="s">
        <v>137</v>
      </c>
      <c r="F1203" s="100"/>
      <c r="G1203" s="99" t="s">
        <v>137</v>
      </c>
      <c r="H1203" s="419"/>
      <c r="I1203" s="422"/>
      <c r="J1203" s="419"/>
      <c r="K1203" s="422"/>
      <c r="L1203" s="419"/>
      <c r="M1203" s="422"/>
      <c r="O1203" s="425"/>
      <c r="P1203" s="425"/>
      <c r="Q1203" s="425"/>
      <c r="R1203" s="425"/>
      <c r="S1203" s="425"/>
      <c r="T1203" s="425"/>
      <c r="U1203" s="77" t="s">
        <v>630</v>
      </c>
    </row>
    <row r="1204" spans="2:21" ht="12" hidden="1" thickBot="1" x14ac:dyDescent="0.25">
      <c r="C1204" s="415"/>
      <c r="D1204" s="417"/>
      <c r="E1204" s="84" t="s">
        <v>788</v>
      </c>
      <c r="F1204" s="101"/>
      <c r="G1204" s="84" t="s">
        <v>424</v>
      </c>
      <c r="H1204" s="420"/>
      <c r="I1204" s="423"/>
      <c r="J1204" s="420"/>
      <c r="K1204" s="423"/>
      <c r="L1204" s="420"/>
      <c r="M1204" s="423"/>
      <c r="O1204" s="426"/>
      <c r="P1204" s="426"/>
      <c r="Q1204" s="426"/>
      <c r="R1204" s="426"/>
      <c r="S1204" s="426"/>
      <c r="T1204" s="426"/>
      <c r="U1204" s="77" t="s">
        <v>630</v>
      </c>
    </row>
    <row r="1205" spans="2:21" ht="12" hidden="1" thickBot="1" x14ac:dyDescent="0.25">
      <c r="B1205" s="295" t="str">
        <f>E1198&amp;G1198</f>
        <v>ADIYAMAN TENİS VE HENTBOL SPOR KULÜBÜADIYAMAN DOĞA ATICILIK VE A.SPOR KULÜBÜ</v>
      </c>
      <c r="G1205" s="102"/>
      <c r="H1205" s="102"/>
      <c r="O1205" s="28">
        <f t="shared" ref="O1205:T1205" si="760">O1200+O1201+O1202</f>
        <v>15</v>
      </c>
      <c r="P1205" s="28">
        <f t="shared" si="760"/>
        <v>36</v>
      </c>
      <c r="Q1205" s="29">
        <f t="shared" si="760"/>
        <v>0</v>
      </c>
      <c r="R1205" s="28">
        <f t="shared" si="760"/>
        <v>6</v>
      </c>
      <c r="S1205" s="28">
        <f t="shared" si="760"/>
        <v>0</v>
      </c>
      <c r="T1205" s="28">
        <f t="shared" si="760"/>
        <v>3</v>
      </c>
      <c r="U1205" s="77" t="s">
        <v>630</v>
      </c>
    </row>
    <row r="1206" spans="2:21" hidden="1" x14ac:dyDescent="0.2">
      <c r="C1206" s="427" t="s">
        <v>132</v>
      </c>
      <c r="D1206" s="428"/>
      <c r="E1206" s="428"/>
      <c r="F1206" s="428"/>
      <c r="G1206" s="428"/>
      <c r="H1206" s="428"/>
      <c r="I1206" s="428"/>
      <c r="J1206" s="428"/>
      <c r="K1206" s="428"/>
      <c r="L1206" s="428"/>
      <c r="M1206" s="429"/>
      <c r="U1206" s="77" t="s">
        <v>630</v>
      </c>
    </row>
    <row r="1207" spans="2:21" ht="12" hidden="1" thickBot="1" x14ac:dyDescent="0.25">
      <c r="C1207" s="430"/>
      <c r="D1207" s="431"/>
      <c r="E1207" s="431"/>
      <c r="F1207" s="431"/>
      <c r="G1207" s="431"/>
      <c r="H1207" s="431"/>
      <c r="I1207" s="431"/>
      <c r="J1207" s="431"/>
      <c r="K1207" s="431"/>
      <c r="L1207" s="431"/>
      <c r="M1207" s="432"/>
      <c r="U1207" s="77" t="s">
        <v>630</v>
      </c>
    </row>
    <row r="1208" spans="2:21" ht="12" hidden="1" thickBot="1" x14ac:dyDescent="0.25">
      <c r="C1208" s="444" t="s">
        <v>79</v>
      </c>
      <c r="D1208" s="437"/>
      <c r="E1208" s="445" t="s">
        <v>133</v>
      </c>
      <c r="F1208" s="446"/>
      <c r="G1208" s="80" t="s">
        <v>134</v>
      </c>
      <c r="H1208" s="447" t="s">
        <v>135</v>
      </c>
      <c r="I1208" s="448"/>
      <c r="J1208" s="448"/>
      <c r="K1208" s="448"/>
      <c r="L1208" s="448"/>
      <c r="M1208" s="449"/>
      <c r="R1208" s="81"/>
      <c r="S1208" s="82"/>
      <c r="T1208" s="83"/>
      <c r="U1208" s="83" t="s">
        <v>630</v>
      </c>
    </row>
    <row r="1209" spans="2:21" ht="12" hidden="1" thickBot="1" x14ac:dyDescent="0.25">
      <c r="C1209" s="433">
        <v>45091</v>
      </c>
      <c r="D1209" s="434"/>
      <c r="E1209" s="435" t="s">
        <v>53</v>
      </c>
      <c r="F1209" s="409"/>
      <c r="G1209" s="84"/>
      <c r="H1209" s="435"/>
      <c r="I1209" s="408"/>
      <c r="J1209" s="408"/>
      <c r="K1209" s="408"/>
      <c r="L1209" s="408"/>
      <c r="M1209" s="409"/>
      <c r="U1209" s="77" t="s">
        <v>630</v>
      </c>
    </row>
    <row r="1210" spans="2:21" ht="12" hidden="1" thickBot="1" x14ac:dyDescent="0.25">
      <c r="C1210" s="435"/>
      <c r="D1210" s="408"/>
      <c r="E1210" s="408"/>
      <c r="F1210" s="408"/>
      <c r="G1210" s="408"/>
      <c r="H1210" s="408"/>
      <c r="I1210" s="408"/>
      <c r="J1210" s="408"/>
      <c r="K1210" s="408"/>
      <c r="L1210" s="408"/>
      <c r="M1210" s="409"/>
      <c r="U1210" s="77" t="s">
        <v>630</v>
      </c>
    </row>
    <row r="1211" spans="2:21" ht="12" hidden="1" thickBot="1" x14ac:dyDescent="0.25">
      <c r="C1211" s="85" t="s">
        <v>87</v>
      </c>
      <c r="D1211" s="86"/>
      <c r="E1211" s="85" t="s">
        <v>136</v>
      </c>
      <c r="F1211" s="86" t="s">
        <v>137</v>
      </c>
      <c r="G1211" s="85" t="s">
        <v>136</v>
      </c>
      <c r="H1211" s="436" t="s">
        <v>108</v>
      </c>
      <c r="I1211" s="436"/>
      <c r="J1211" s="436"/>
      <c r="K1211" s="436"/>
      <c r="L1211" s="436"/>
      <c r="M1211" s="437"/>
      <c r="U1211" s="77" t="s">
        <v>630</v>
      </c>
    </row>
    <row r="1212" spans="2:21" ht="12" hidden="1" thickBot="1" x14ac:dyDescent="0.25">
      <c r="C1212" s="87"/>
      <c r="D1212" s="88">
        <v>11</v>
      </c>
      <c r="E1212" s="275" t="s">
        <v>6</v>
      </c>
      <c r="F1212" s="88"/>
      <c r="G1212" s="275" t="s">
        <v>166</v>
      </c>
      <c r="H1212" s="438">
        <f t="shared" ref="H1212" si="761">S1219</f>
        <v>3</v>
      </c>
      <c r="I1212" s="439"/>
      <c r="J1212" s="440"/>
      <c r="K1212" s="441">
        <f t="shared" ref="K1212" si="762">T1219</f>
        <v>0</v>
      </c>
      <c r="L1212" s="442"/>
      <c r="M1212" s="443"/>
      <c r="U1212" s="77" t="str">
        <f>IF(H1212+K1212=3,"BİTTİ","DEVAM")</f>
        <v>BİTTİ</v>
      </c>
    </row>
    <row r="1213" spans="2:21" ht="12" hidden="1" thickBot="1" x14ac:dyDescent="0.25">
      <c r="C1213" s="91" t="s">
        <v>80</v>
      </c>
      <c r="D1213" s="92" t="s">
        <v>138</v>
      </c>
      <c r="E1213" s="91" t="s">
        <v>139</v>
      </c>
      <c r="F1213" s="92"/>
      <c r="G1213" s="91" t="s">
        <v>139</v>
      </c>
      <c r="H1213" s="408" t="s">
        <v>140</v>
      </c>
      <c r="I1213" s="409"/>
      <c r="J1213" s="408" t="s">
        <v>141</v>
      </c>
      <c r="K1213" s="409"/>
      <c r="L1213" s="410" t="s">
        <v>142</v>
      </c>
      <c r="M1213" s="411"/>
      <c r="O1213" s="412" t="s">
        <v>143</v>
      </c>
      <c r="P1213" s="413"/>
      <c r="Q1213" s="412" t="s">
        <v>144</v>
      </c>
      <c r="R1213" s="413"/>
      <c r="S1213" s="412" t="s">
        <v>138</v>
      </c>
      <c r="T1213" s="413"/>
      <c r="U1213" s="77" t="s">
        <v>630</v>
      </c>
    </row>
    <row r="1214" spans="2:21" ht="12" hidden="1" thickBot="1" x14ac:dyDescent="0.25">
      <c r="C1214" s="266">
        <v>0.4375</v>
      </c>
      <c r="D1214" s="94" t="s">
        <v>145</v>
      </c>
      <c r="E1214" s="84" t="s">
        <v>727</v>
      </c>
      <c r="F1214" s="94"/>
      <c r="G1214" s="84" t="s">
        <v>720</v>
      </c>
      <c r="H1214" s="95">
        <v>7</v>
      </c>
      <c r="I1214" s="94">
        <v>5</v>
      </c>
      <c r="J1214" s="95">
        <v>6</v>
      </c>
      <c r="K1214" s="94">
        <v>4</v>
      </c>
      <c r="L1214" s="95"/>
      <c r="M1214" s="94"/>
      <c r="O1214" s="96">
        <f t="shared" ref="O1214:O1216" si="763">H1214+J1214+L1214</f>
        <v>13</v>
      </c>
      <c r="P1214" s="96">
        <f t="shared" ref="P1214:P1216" si="764">I1214+K1214+M1214</f>
        <v>9</v>
      </c>
      <c r="Q1214" s="96">
        <f t="shared" ref="Q1214:Q1216" si="765">IF(H1214&gt;I1214,1,0)+IF(J1214&gt;K1214,1,0)+IF(L1214&gt;M1214,1,0)</f>
        <v>2</v>
      </c>
      <c r="R1214" s="97">
        <f t="shared" ref="R1214:R1216" si="766">IF(H1214&lt;I1214,1,0)+IF(J1214&lt;K1214,1,0)+IF(L1214&lt;M1214,1,0)</f>
        <v>0</v>
      </c>
      <c r="S1214" s="97">
        <f t="shared" ref="S1214:S1216" si="767">IF(Q1214&gt;R1214,1,0)</f>
        <v>1</v>
      </c>
      <c r="T1214" s="97">
        <f t="shared" ref="T1214:T1216" si="768">IF(Q1214&lt;R1214,1,0)</f>
        <v>0</v>
      </c>
      <c r="U1214" s="77" t="s">
        <v>630</v>
      </c>
    </row>
    <row r="1215" spans="2:21" ht="12" hidden="1" thickBot="1" x14ac:dyDescent="0.25">
      <c r="C1215" s="84"/>
      <c r="D1215" s="94" t="s">
        <v>146</v>
      </c>
      <c r="E1215" s="84" t="s">
        <v>726</v>
      </c>
      <c r="F1215" s="94"/>
      <c r="G1215" s="284" t="s">
        <v>721</v>
      </c>
      <c r="H1215" s="95">
        <v>6</v>
      </c>
      <c r="I1215" s="94">
        <v>1</v>
      </c>
      <c r="J1215" s="95">
        <v>6</v>
      </c>
      <c r="K1215" s="94">
        <v>2</v>
      </c>
      <c r="L1215" s="95"/>
      <c r="M1215" s="94"/>
      <c r="O1215" s="29">
        <f t="shared" si="763"/>
        <v>12</v>
      </c>
      <c r="P1215" s="29">
        <f t="shared" si="764"/>
        <v>3</v>
      </c>
      <c r="Q1215" s="29">
        <f t="shared" si="765"/>
        <v>2</v>
      </c>
      <c r="R1215" s="28">
        <f t="shared" si="766"/>
        <v>0</v>
      </c>
      <c r="S1215" s="28">
        <f t="shared" si="767"/>
        <v>1</v>
      </c>
      <c r="T1215" s="28">
        <f t="shared" si="768"/>
        <v>0</v>
      </c>
      <c r="U1215" s="77" t="s">
        <v>630</v>
      </c>
    </row>
    <row r="1216" spans="2:21" ht="12" hidden="1" customHeight="1" thickBot="1" x14ac:dyDescent="0.25">
      <c r="C1216" s="414"/>
      <c r="D1216" s="416" t="s">
        <v>147</v>
      </c>
      <c r="E1216" s="84" t="s">
        <v>727</v>
      </c>
      <c r="F1216" s="98"/>
      <c r="G1216" s="284" t="s">
        <v>720</v>
      </c>
      <c r="H1216" s="418">
        <v>6</v>
      </c>
      <c r="I1216" s="421">
        <v>4</v>
      </c>
      <c r="J1216" s="418">
        <v>6</v>
      </c>
      <c r="K1216" s="421">
        <v>3</v>
      </c>
      <c r="L1216" s="418"/>
      <c r="M1216" s="421"/>
      <c r="O1216" s="424">
        <f t="shared" si="763"/>
        <v>12</v>
      </c>
      <c r="P1216" s="424">
        <f t="shared" si="764"/>
        <v>7</v>
      </c>
      <c r="Q1216" s="424">
        <f t="shared" si="765"/>
        <v>2</v>
      </c>
      <c r="R1216" s="424">
        <f t="shared" si="766"/>
        <v>0</v>
      </c>
      <c r="S1216" s="424">
        <f t="shared" si="767"/>
        <v>1</v>
      </c>
      <c r="T1216" s="424">
        <f t="shared" si="768"/>
        <v>0</v>
      </c>
      <c r="U1216" s="77" t="s">
        <v>630</v>
      </c>
    </row>
    <row r="1217" spans="2:21" ht="12" hidden="1" thickBot="1" x14ac:dyDescent="0.25">
      <c r="C1217" s="414"/>
      <c r="D1217" s="416"/>
      <c r="E1217" s="99" t="s">
        <v>137</v>
      </c>
      <c r="F1217" s="100"/>
      <c r="G1217" s="283" t="s">
        <v>137</v>
      </c>
      <c r="H1217" s="419"/>
      <c r="I1217" s="422"/>
      <c r="J1217" s="419"/>
      <c r="K1217" s="422"/>
      <c r="L1217" s="419"/>
      <c r="M1217" s="422"/>
      <c r="O1217" s="425"/>
      <c r="P1217" s="425"/>
      <c r="Q1217" s="425"/>
      <c r="R1217" s="425"/>
      <c r="S1217" s="425"/>
      <c r="T1217" s="425"/>
      <c r="U1217" s="77" t="s">
        <v>630</v>
      </c>
    </row>
    <row r="1218" spans="2:21" ht="12" hidden="1" thickBot="1" x14ac:dyDescent="0.25">
      <c r="C1218" s="415"/>
      <c r="D1218" s="417"/>
      <c r="E1218" s="84" t="s">
        <v>726</v>
      </c>
      <c r="F1218" s="101"/>
      <c r="G1218" s="84" t="s">
        <v>721</v>
      </c>
      <c r="H1218" s="420"/>
      <c r="I1218" s="423"/>
      <c r="J1218" s="420"/>
      <c r="K1218" s="423"/>
      <c r="L1218" s="420"/>
      <c r="M1218" s="423"/>
      <c r="O1218" s="426"/>
      <c r="P1218" s="426"/>
      <c r="Q1218" s="426"/>
      <c r="R1218" s="426"/>
      <c r="S1218" s="426"/>
      <c r="T1218" s="426"/>
      <c r="U1218" s="77" t="s">
        <v>630</v>
      </c>
    </row>
    <row r="1219" spans="2:21" ht="12" hidden="1" thickBot="1" x14ac:dyDescent="0.25">
      <c r="B1219" s="295" t="str">
        <f>E1212&amp;G1212</f>
        <v>AĞRI GENÇLİK SPOR KULÜBÜ DERNEĞİAĞRI GENÇLİK HİZMETLERİ SPOR KULÜBÜ</v>
      </c>
      <c r="G1219" s="102"/>
      <c r="H1219" s="102"/>
      <c r="O1219" s="28">
        <f t="shared" ref="O1219:T1219" si="769">O1214+O1215+O1216</f>
        <v>37</v>
      </c>
      <c r="P1219" s="28">
        <f t="shared" si="769"/>
        <v>19</v>
      </c>
      <c r="Q1219" s="29">
        <f t="shared" si="769"/>
        <v>6</v>
      </c>
      <c r="R1219" s="28">
        <f t="shared" si="769"/>
        <v>0</v>
      </c>
      <c r="S1219" s="28">
        <f t="shared" si="769"/>
        <v>3</v>
      </c>
      <c r="T1219" s="28">
        <f t="shared" si="769"/>
        <v>0</v>
      </c>
      <c r="U1219" s="77" t="s">
        <v>630</v>
      </c>
    </row>
    <row r="1220" spans="2:21" hidden="1" x14ac:dyDescent="0.2">
      <c r="C1220" s="427" t="s">
        <v>132</v>
      </c>
      <c r="D1220" s="428"/>
      <c r="E1220" s="428"/>
      <c r="F1220" s="428"/>
      <c r="G1220" s="428"/>
      <c r="H1220" s="428"/>
      <c r="I1220" s="428"/>
      <c r="J1220" s="428"/>
      <c r="K1220" s="428"/>
      <c r="L1220" s="428"/>
      <c r="M1220" s="429"/>
      <c r="U1220" s="77" t="s">
        <v>630</v>
      </c>
    </row>
    <row r="1221" spans="2:21" ht="12" hidden="1" thickBot="1" x14ac:dyDescent="0.25">
      <c r="C1221" s="430"/>
      <c r="D1221" s="431"/>
      <c r="E1221" s="431"/>
      <c r="F1221" s="431"/>
      <c r="G1221" s="431"/>
      <c r="H1221" s="431"/>
      <c r="I1221" s="431"/>
      <c r="J1221" s="431"/>
      <c r="K1221" s="431"/>
      <c r="L1221" s="431"/>
      <c r="M1221" s="432"/>
      <c r="U1221" s="77" t="s">
        <v>630</v>
      </c>
    </row>
    <row r="1222" spans="2:21" ht="12" hidden="1" thickBot="1" x14ac:dyDescent="0.25">
      <c r="C1222" s="444" t="s">
        <v>79</v>
      </c>
      <c r="D1222" s="437"/>
      <c r="E1222" s="445" t="s">
        <v>133</v>
      </c>
      <c r="F1222" s="446"/>
      <c r="G1222" s="80" t="s">
        <v>134</v>
      </c>
      <c r="H1222" s="447" t="s">
        <v>135</v>
      </c>
      <c r="I1222" s="448"/>
      <c r="J1222" s="448"/>
      <c r="K1222" s="448"/>
      <c r="L1222" s="448"/>
      <c r="M1222" s="449"/>
      <c r="R1222" s="81"/>
      <c r="S1222" s="82"/>
      <c r="T1222" s="83"/>
      <c r="U1222" s="83" t="s">
        <v>630</v>
      </c>
    </row>
    <row r="1223" spans="2:21" ht="12" hidden="1" thickBot="1" x14ac:dyDescent="0.25">
      <c r="C1223" s="433">
        <v>45091</v>
      </c>
      <c r="D1223" s="434"/>
      <c r="E1223" s="435" t="s">
        <v>243</v>
      </c>
      <c r="F1223" s="409"/>
      <c r="G1223" s="84"/>
      <c r="H1223" s="435"/>
      <c r="I1223" s="408"/>
      <c r="J1223" s="408"/>
      <c r="K1223" s="408"/>
      <c r="L1223" s="408"/>
      <c r="M1223" s="409"/>
      <c r="U1223" s="77" t="s">
        <v>630</v>
      </c>
    </row>
    <row r="1224" spans="2:21" ht="12" hidden="1" thickBot="1" x14ac:dyDescent="0.25">
      <c r="C1224" s="435"/>
      <c r="D1224" s="408"/>
      <c r="E1224" s="408"/>
      <c r="F1224" s="408"/>
      <c r="G1224" s="408"/>
      <c r="H1224" s="408"/>
      <c r="I1224" s="408"/>
      <c r="J1224" s="408"/>
      <c r="K1224" s="408"/>
      <c r="L1224" s="408"/>
      <c r="M1224" s="409"/>
      <c r="U1224" s="77" t="s">
        <v>630</v>
      </c>
    </row>
    <row r="1225" spans="2:21" ht="12" hidden="1" thickBot="1" x14ac:dyDescent="0.25">
      <c r="C1225" s="85" t="s">
        <v>87</v>
      </c>
      <c r="D1225" s="86"/>
      <c r="E1225" s="85" t="s">
        <v>136</v>
      </c>
      <c r="F1225" s="86" t="s">
        <v>137</v>
      </c>
      <c r="G1225" s="85" t="s">
        <v>136</v>
      </c>
      <c r="H1225" s="436" t="s">
        <v>108</v>
      </c>
      <c r="I1225" s="436"/>
      <c r="J1225" s="436"/>
      <c r="K1225" s="436"/>
      <c r="L1225" s="436"/>
      <c r="M1225" s="437"/>
      <c r="U1225" s="77" t="s">
        <v>630</v>
      </c>
    </row>
    <row r="1226" spans="2:21" ht="12" hidden="1" thickBot="1" x14ac:dyDescent="0.25">
      <c r="C1226" s="87"/>
      <c r="D1226" s="88">
        <v>12</v>
      </c>
      <c r="E1226" s="275" t="s">
        <v>5</v>
      </c>
      <c r="F1226" s="88"/>
      <c r="G1226" s="275" t="s">
        <v>7</v>
      </c>
      <c r="H1226" s="438">
        <f t="shared" ref="H1226" si="770">S1233</f>
        <v>3</v>
      </c>
      <c r="I1226" s="439"/>
      <c r="J1226" s="440"/>
      <c r="K1226" s="441">
        <f t="shared" ref="K1226" si="771">T1233</f>
        <v>0</v>
      </c>
      <c r="L1226" s="442"/>
      <c r="M1226" s="443"/>
      <c r="U1226" s="77" t="str">
        <f>IF(H1226+K1226=3,"BİTTİ","DEVAM")</f>
        <v>BİTTİ</v>
      </c>
    </row>
    <row r="1227" spans="2:21" ht="12" hidden="1" thickBot="1" x14ac:dyDescent="0.25">
      <c r="C1227" s="91" t="s">
        <v>80</v>
      </c>
      <c r="D1227" s="92" t="s">
        <v>138</v>
      </c>
      <c r="E1227" s="91" t="s">
        <v>139</v>
      </c>
      <c r="F1227" s="92"/>
      <c r="G1227" s="91" t="s">
        <v>139</v>
      </c>
      <c r="H1227" s="408" t="s">
        <v>140</v>
      </c>
      <c r="I1227" s="409"/>
      <c r="J1227" s="408" t="s">
        <v>141</v>
      </c>
      <c r="K1227" s="409"/>
      <c r="L1227" s="410" t="s">
        <v>142</v>
      </c>
      <c r="M1227" s="411"/>
      <c r="O1227" s="412" t="s">
        <v>143</v>
      </c>
      <c r="P1227" s="413"/>
      <c r="Q1227" s="412" t="s">
        <v>144</v>
      </c>
      <c r="R1227" s="413"/>
      <c r="S1227" s="412" t="s">
        <v>138</v>
      </c>
      <c r="T1227" s="413"/>
      <c r="U1227" s="77" t="s">
        <v>630</v>
      </c>
    </row>
    <row r="1228" spans="2:21" ht="12" hidden="1" thickBot="1" x14ac:dyDescent="0.25">
      <c r="C1228" s="266">
        <v>0.4375</v>
      </c>
      <c r="D1228" s="94" t="s">
        <v>145</v>
      </c>
      <c r="E1228" s="84" t="s">
        <v>718</v>
      </c>
      <c r="F1228" s="94"/>
      <c r="G1228" s="84" t="s">
        <v>728</v>
      </c>
      <c r="H1228" s="95">
        <v>6</v>
      </c>
      <c r="I1228" s="94">
        <v>1</v>
      </c>
      <c r="J1228" s="95">
        <v>6</v>
      </c>
      <c r="K1228" s="94">
        <v>0</v>
      </c>
      <c r="L1228" s="95"/>
      <c r="M1228" s="94"/>
      <c r="O1228" s="96">
        <f t="shared" ref="O1228:O1230" si="772">H1228+J1228+L1228</f>
        <v>12</v>
      </c>
      <c r="P1228" s="96">
        <f t="shared" ref="P1228:P1230" si="773">I1228+K1228+M1228</f>
        <v>1</v>
      </c>
      <c r="Q1228" s="96">
        <f t="shared" ref="Q1228:Q1230" si="774">IF(H1228&gt;I1228,1,0)+IF(J1228&gt;K1228,1,0)+IF(L1228&gt;M1228,1,0)</f>
        <v>2</v>
      </c>
      <c r="R1228" s="97">
        <f t="shared" ref="R1228:R1230" si="775">IF(H1228&lt;I1228,1,0)+IF(J1228&lt;K1228,1,0)+IF(L1228&lt;M1228,1,0)</f>
        <v>0</v>
      </c>
      <c r="S1228" s="97">
        <f t="shared" ref="S1228:S1230" si="776">IF(Q1228&gt;R1228,1,0)</f>
        <v>1</v>
      </c>
      <c r="T1228" s="97">
        <f t="shared" ref="T1228:T1230" si="777">IF(Q1228&lt;R1228,1,0)</f>
        <v>0</v>
      </c>
      <c r="U1228" s="77" t="s">
        <v>630</v>
      </c>
    </row>
    <row r="1229" spans="2:21" ht="12" hidden="1" thickBot="1" x14ac:dyDescent="0.25">
      <c r="C1229" s="84"/>
      <c r="D1229" s="94" t="s">
        <v>146</v>
      </c>
      <c r="E1229" s="84" t="s">
        <v>719</v>
      </c>
      <c r="F1229" s="94"/>
      <c r="G1229" s="284" t="s">
        <v>729</v>
      </c>
      <c r="H1229" s="95">
        <v>6</v>
      </c>
      <c r="I1229" s="94">
        <v>0</v>
      </c>
      <c r="J1229" s="95">
        <v>6</v>
      </c>
      <c r="K1229" s="94">
        <v>3</v>
      </c>
      <c r="L1229" s="95"/>
      <c r="M1229" s="94"/>
      <c r="O1229" s="29">
        <f t="shared" si="772"/>
        <v>12</v>
      </c>
      <c r="P1229" s="29">
        <f t="shared" si="773"/>
        <v>3</v>
      </c>
      <c r="Q1229" s="29">
        <f t="shared" si="774"/>
        <v>2</v>
      </c>
      <c r="R1229" s="28">
        <f t="shared" si="775"/>
        <v>0</v>
      </c>
      <c r="S1229" s="28">
        <f t="shared" si="776"/>
        <v>1</v>
      </c>
      <c r="T1229" s="28">
        <f t="shared" si="777"/>
        <v>0</v>
      </c>
      <c r="U1229" s="77" t="s">
        <v>630</v>
      </c>
    </row>
    <row r="1230" spans="2:21" ht="12" hidden="1" customHeight="1" thickBot="1" x14ac:dyDescent="0.25">
      <c r="C1230" s="414"/>
      <c r="D1230" s="416" t="s">
        <v>147</v>
      </c>
      <c r="E1230" s="84" t="s">
        <v>718</v>
      </c>
      <c r="F1230" s="98"/>
      <c r="G1230" s="284" t="s">
        <v>728</v>
      </c>
      <c r="H1230" s="418">
        <v>6</v>
      </c>
      <c r="I1230" s="421">
        <v>4</v>
      </c>
      <c r="J1230" s="418">
        <v>6</v>
      </c>
      <c r="K1230" s="421">
        <v>0</v>
      </c>
      <c r="L1230" s="418"/>
      <c r="M1230" s="421"/>
      <c r="O1230" s="424">
        <f t="shared" si="772"/>
        <v>12</v>
      </c>
      <c r="P1230" s="424">
        <f t="shared" si="773"/>
        <v>4</v>
      </c>
      <c r="Q1230" s="424">
        <f t="shared" si="774"/>
        <v>2</v>
      </c>
      <c r="R1230" s="424">
        <f t="shared" si="775"/>
        <v>0</v>
      </c>
      <c r="S1230" s="424">
        <f t="shared" si="776"/>
        <v>1</v>
      </c>
      <c r="T1230" s="424">
        <f t="shared" si="777"/>
        <v>0</v>
      </c>
      <c r="U1230" s="77" t="s">
        <v>630</v>
      </c>
    </row>
    <row r="1231" spans="2:21" ht="12" hidden="1" thickBot="1" x14ac:dyDescent="0.25">
      <c r="C1231" s="414"/>
      <c r="D1231" s="416"/>
      <c r="E1231" s="99" t="s">
        <v>137</v>
      </c>
      <c r="F1231" s="100"/>
      <c r="G1231" s="283" t="s">
        <v>137</v>
      </c>
      <c r="H1231" s="419"/>
      <c r="I1231" s="422"/>
      <c r="J1231" s="419"/>
      <c r="K1231" s="422"/>
      <c r="L1231" s="419"/>
      <c r="M1231" s="422"/>
      <c r="O1231" s="425"/>
      <c r="P1231" s="425"/>
      <c r="Q1231" s="425"/>
      <c r="R1231" s="425"/>
      <c r="S1231" s="425"/>
      <c r="T1231" s="425"/>
      <c r="U1231" s="77" t="s">
        <v>630</v>
      </c>
    </row>
    <row r="1232" spans="2:21" ht="12" hidden="1" thickBot="1" x14ac:dyDescent="0.25">
      <c r="C1232" s="415"/>
      <c r="D1232" s="417"/>
      <c r="E1232" s="84" t="s">
        <v>719</v>
      </c>
      <c r="F1232" s="101"/>
      <c r="G1232" s="84" t="s">
        <v>729</v>
      </c>
      <c r="H1232" s="420"/>
      <c r="I1232" s="423"/>
      <c r="J1232" s="420"/>
      <c r="K1232" s="423"/>
      <c r="L1232" s="420"/>
      <c r="M1232" s="423"/>
      <c r="O1232" s="426"/>
      <c r="P1232" s="426"/>
      <c r="Q1232" s="426"/>
      <c r="R1232" s="426"/>
      <c r="S1232" s="426"/>
      <c r="T1232" s="426"/>
      <c r="U1232" s="77" t="s">
        <v>630</v>
      </c>
    </row>
    <row r="1233" spans="2:21" ht="12" hidden="1" thickBot="1" x14ac:dyDescent="0.25">
      <c r="B1233" s="295" t="str">
        <f>E1226&amp;G1226</f>
        <v>AĞRI DAĞI TENİS KULÜBÜAĞRI TENİS VE YÜZME SPOR KULÜBÜ</v>
      </c>
      <c r="G1233" s="102"/>
      <c r="H1233" s="102"/>
      <c r="O1233" s="28">
        <f t="shared" ref="O1233:T1233" si="778">O1228+O1229+O1230</f>
        <v>36</v>
      </c>
      <c r="P1233" s="28">
        <f t="shared" si="778"/>
        <v>8</v>
      </c>
      <c r="Q1233" s="29">
        <f t="shared" si="778"/>
        <v>6</v>
      </c>
      <c r="R1233" s="28">
        <f t="shared" si="778"/>
        <v>0</v>
      </c>
      <c r="S1233" s="28">
        <f t="shared" si="778"/>
        <v>3</v>
      </c>
      <c r="T1233" s="28">
        <f t="shared" si="778"/>
        <v>0</v>
      </c>
      <c r="U1233" s="77" t="s">
        <v>630</v>
      </c>
    </row>
    <row r="1234" spans="2:21" hidden="1" x14ac:dyDescent="0.2">
      <c r="C1234" s="427" t="s">
        <v>132</v>
      </c>
      <c r="D1234" s="428"/>
      <c r="E1234" s="428"/>
      <c r="F1234" s="428"/>
      <c r="G1234" s="428"/>
      <c r="H1234" s="428"/>
      <c r="I1234" s="428"/>
      <c r="J1234" s="428"/>
      <c r="K1234" s="428"/>
      <c r="L1234" s="428"/>
      <c r="M1234" s="429"/>
      <c r="U1234" s="77" t="s">
        <v>630</v>
      </c>
    </row>
    <row r="1235" spans="2:21" ht="12" hidden="1" thickBot="1" x14ac:dyDescent="0.25">
      <c r="C1235" s="430"/>
      <c r="D1235" s="431"/>
      <c r="E1235" s="431"/>
      <c r="F1235" s="431"/>
      <c r="G1235" s="431"/>
      <c r="H1235" s="431"/>
      <c r="I1235" s="431"/>
      <c r="J1235" s="431"/>
      <c r="K1235" s="431"/>
      <c r="L1235" s="431"/>
      <c r="M1235" s="432"/>
      <c r="U1235" s="77" t="s">
        <v>630</v>
      </c>
    </row>
    <row r="1236" spans="2:21" ht="12" hidden="1" thickBot="1" x14ac:dyDescent="0.25">
      <c r="C1236" s="444" t="s">
        <v>79</v>
      </c>
      <c r="D1236" s="437"/>
      <c r="E1236" s="445" t="s">
        <v>133</v>
      </c>
      <c r="F1236" s="446"/>
      <c r="G1236" s="80" t="s">
        <v>134</v>
      </c>
      <c r="H1236" s="447" t="s">
        <v>135</v>
      </c>
      <c r="I1236" s="448"/>
      <c r="J1236" s="448"/>
      <c r="K1236" s="448"/>
      <c r="L1236" s="448"/>
      <c r="M1236" s="449"/>
      <c r="R1236" s="81"/>
      <c r="S1236" s="82"/>
      <c r="T1236" s="83"/>
      <c r="U1236" s="83" t="s">
        <v>630</v>
      </c>
    </row>
    <row r="1237" spans="2:21" ht="12" hidden="1" thickBot="1" x14ac:dyDescent="0.25">
      <c r="C1237" s="433">
        <v>45091</v>
      </c>
      <c r="D1237" s="434"/>
      <c r="E1237" s="435" t="s">
        <v>57</v>
      </c>
      <c r="F1237" s="409"/>
      <c r="G1237" s="84"/>
      <c r="H1237" s="435"/>
      <c r="I1237" s="408"/>
      <c r="J1237" s="408"/>
      <c r="K1237" s="408"/>
      <c r="L1237" s="408"/>
      <c r="M1237" s="409"/>
      <c r="U1237" s="77" t="s">
        <v>630</v>
      </c>
    </row>
    <row r="1238" spans="2:21" ht="12" hidden="1" thickBot="1" x14ac:dyDescent="0.25">
      <c r="C1238" s="435"/>
      <c r="D1238" s="408"/>
      <c r="E1238" s="408"/>
      <c r="F1238" s="408"/>
      <c r="G1238" s="408"/>
      <c r="H1238" s="408"/>
      <c r="I1238" s="408"/>
      <c r="J1238" s="408"/>
      <c r="K1238" s="408"/>
      <c r="L1238" s="408"/>
      <c r="M1238" s="409"/>
      <c r="U1238" s="77" t="s">
        <v>630</v>
      </c>
    </row>
    <row r="1239" spans="2:21" ht="12" hidden="1" thickBot="1" x14ac:dyDescent="0.25">
      <c r="C1239" s="85" t="s">
        <v>87</v>
      </c>
      <c r="D1239" s="86"/>
      <c r="E1239" s="85" t="s">
        <v>136</v>
      </c>
      <c r="F1239" s="86" t="s">
        <v>137</v>
      </c>
      <c r="G1239" s="85" t="s">
        <v>136</v>
      </c>
      <c r="H1239" s="436" t="s">
        <v>108</v>
      </c>
      <c r="I1239" s="436"/>
      <c r="J1239" s="436"/>
      <c r="K1239" s="436"/>
      <c r="L1239" s="436"/>
      <c r="M1239" s="437"/>
      <c r="U1239" s="77" t="s">
        <v>630</v>
      </c>
    </row>
    <row r="1240" spans="2:21" ht="12" hidden="1" thickBot="1" x14ac:dyDescent="0.25">
      <c r="C1240" s="87"/>
      <c r="D1240" s="88">
        <v>13</v>
      </c>
      <c r="E1240" s="275" t="s">
        <v>15</v>
      </c>
      <c r="F1240" s="88"/>
      <c r="G1240" s="275" t="s">
        <v>8</v>
      </c>
      <c r="H1240" s="438">
        <f t="shared" ref="H1240" si="779">S1247</f>
        <v>3</v>
      </c>
      <c r="I1240" s="439"/>
      <c r="J1240" s="440"/>
      <c r="K1240" s="441">
        <f t="shared" ref="K1240" si="780">T1247</f>
        <v>0</v>
      </c>
      <c r="L1240" s="442"/>
      <c r="M1240" s="443"/>
      <c r="U1240" s="77" t="str">
        <f>IF(H1240+K1240=3,"BİTTİ","DEVAM")</f>
        <v>BİTTİ</v>
      </c>
    </row>
    <row r="1241" spans="2:21" ht="12" hidden="1" thickBot="1" x14ac:dyDescent="0.25">
      <c r="C1241" s="91" t="s">
        <v>80</v>
      </c>
      <c r="D1241" s="92" t="s">
        <v>138</v>
      </c>
      <c r="E1241" s="91" t="s">
        <v>139</v>
      </c>
      <c r="F1241" s="92"/>
      <c r="G1241" s="91" t="s">
        <v>139</v>
      </c>
      <c r="H1241" s="408" t="s">
        <v>140</v>
      </c>
      <c r="I1241" s="409"/>
      <c r="J1241" s="408" t="s">
        <v>141</v>
      </c>
      <c r="K1241" s="409"/>
      <c r="L1241" s="410" t="s">
        <v>142</v>
      </c>
      <c r="M1241" s="411"/>
      <c r="O1241" s="412" t="s">
        <v>143</v>
      </c>
      <c r="P1241" s="413"/>
      <c r="Q1241" s="412" t="s">
        <v>144</v>
      </c>
      <c r="R1241" s="413"/>
      <c r="S1241" s="412" t="s">
        <v>138</v>
      </c>
      <c r="T1241" s="413"/>
      <c r="U1241" s="77" t="s">
        <v>630</v>
      </c>
    </row>
    <row r="1242" spans="2:21" ht="12" hidden="1" thickBot="1" x14ac:dyDescent="0.25">
      <c r="C1242" s="266">
        <v>0.4375</v>
      </c>
      <c r="D1242" s="94" t="s">
        <v>145</v>
      </c>
      <c r="E1242" s="84" t="s">
        <v>445</v>
      </c>
      <c r="F1242" s="94"/>
      <c r="G1242" s="84" t="s">
        <v>455</v>
      </c>
      <c r="H1242" s="95">
        <v>6</v>
      </c>
      <c r="I1242" s="94">
        <v>1</v>
      </c>
      <c r="J1242" s="95">
        <v>6</v>
      </c>
      <c r="K1242" s="94">
        <v>1</v>
      </c>
      <c r="L1242" s="95"/>
      <c r="M1242" s="94"/>
      <c r="O1242" s="96">
        <f t="shared" ref="O1242:O1244" si="781">H1242+J1242+L1242</f>
        <v>12</v>
      </c>
      <c r="P1242" s="96">
        <f t="shared" ref="P1242:P1244" si="782">I1242+K1242+M1242</f>
        <v>2</v>
      </c>
      <c r="Q1242" s="96">
        <f t="shared" ref="Q1242:Q1244" si="783">IF(H1242&gt;I1242,1,0)+IF(J1242&gt;K1242,1,0)+IF(L1242&gt;M1242,1,0)</f>
        <v>2</v>
      </c>
      <c r="R1242" s="97">
        <f t="shared" ref="R1242:R1244" si="784">IF(H1242&lt;I1242,1,0)+IF(J1242&lt;K1242,1,0)+IF(L1242&lt;M1242,1,0)</f>
        <v>0</v>
      </c>
      <c r="S1242" s="97">
        <f t="shared" ref="S1242:S1244" si="785">IF(Q1242&gt;R1242,1,0)</f>
        <v>1</v>
      </c>
      <c r="T1242" s="97">
        <f t="shared" ref="T1242:T1244" si="786">IF(Q1242&lt;R1242,1,0)</f>
        <v>0</v>
      </c>
      <c r="U1242" s="77" t="s">
        <v>630</v>
      </c>
    </row>
    <row r="1243" spans="2:21" ht="12" hidden="1" thickBot="1" x14ac:dyDescent="0.25">
      <c r="C1243" s="84"/>
      <c r="D1243" s="94" t="s">
        <v>146</v>
      </c>
      <c r="E1243" s="84" t="s">
        <v>444</v>
      </c>
      <c r="F1243" s="94"/>
      <c r="G1243" s="284" t="s">
        <v>456</v>
      </c>
      <c r="H1243" s="95">
        <v>6</v>
      </c>
      <c r="I1243" s="94">
        <v>2</v>
      </c>
      <c r="J1243" s="95">
        <v>6</v>
      </c>
      <c r="K1243" s="94">
        <v>1</v>
      </c>
      <c r="L1243" s="95"/>
      <c r="M1243" s="94"/>
      <c r="O1243" s="29">
        <f t="shared" si="781"/>
        <v>12</v>
      </c>
      <c r="P1243" s="29">
        <f t="shared" si="782"/>
        <v>3</v>
      </c>
      <c r="Q1243" s="29">
        <f t="shared" si="783"/>
        <v>2</v>
      </c>
      <c r="R1243" s="28">
        <f t="shared" si="784"/>
        <v>0</v>
      </c>
      <c r="S1243" s="28">
        <f t="shared" si="785"/>
        <v>1</v>
      </c>
      <c r="T1243" s="28">
        <f t="shared" si="786"/>
        <v>0</v>
      </c>
      <c r="U1243" s="77" t="s">
        <v>630</v>
      </c>
    </row>
    <row r="1244" spans="2:21" ht="12" hidden="1" customHeight="1" thickBot="1" x14ac:dyDescent="0.25">
      <c r="C1244" s="414"/>
      <c r="D1244" s="416" t="s">
        <v>147</v>
      </c>
      <c r="E1244" s="84" t="s">
        <v>445</v>
      </c>
      <c r="F1244" s="98"/>
      <c r="G1244" s="284" t="s">
        <v>456</v>
      </c>
      <c r="H1244" s="418">
        <v>6</v>
      </c>
      <c r="I1244" s="421">
        <v>2</v>
      </c>
      <c r="J1244" s="418">
        <v>6</v>
      </c>
      <c r="K1244" s="421">
        <v>2</v>
      </c>
      <c r="L1244" s="418"/>
      <c r="M1244" s="421"/>
      <c r="O1244" s="424">
        <f t="shared" si="781"/>
        <v>12</v>
      </c>
      <c r="P1244" s="424">
        <f t="shared" si="782"/>
        <v>4</v>
      </c>
      <c r="Q1244" s="424">
        <f t="shared" si="783"/>
        <v>2</v>
      </c>
      <c r="R1244" s="424">
        <f t="shared" si="784"/>
        <v>0</v>
      </c>
      <c r="S1244" s="424">
        <f t="shared" si="785"/>
        <v>1</v>
      </c>
      <c r="T1244" s="424">
        <f t="shared" si="786"/>
        <v>0</v>
      </c>
      <c r="U1244" s="77" t="s">
        <v>630</v>
      </c>
    </row>
    <row r="1245" spans="2:21" ht="12" hidden="1" thickBot="1" x14ac:dyDescent="0.25">
      <c r="C1245" s="414"/>
      <c r="D1245" s="416"/>
      <c r="E1245" s="99" t="s">
        <v>137</v>
      </c>
      <c r="F1245" s="100"/>
      <c r="G1245" s="283" t="s">
        <v>137</v>
      </c>
      <c r="H1245" s="419"/>
      <c r="I1245" s="422"/>
      <c r="J1245" s="419"/>
      <c r="K1245" s="422"/>
      <c r="L1245" s="419"/>
      <c r="M1245" s="422"/>
      <c r="O1245" s="425"/>
      <c r="P1245" s="425"/>
      <c r="Q1245" s="425"/>
      <c r="R1245" s="425"/>
      <c r="S1245" s="425"/>
      <c r="T1245" s="425"/>
      <c r="U1245" s="77" t="s">
        <v>630</v>
      </c>
    </row>
    <row r="1246" spans="2:21" ht="12" hidden="1" thickBot="1" x14ac:dyDescent="0.25">
      <c r="C1246" s="415"/>
      <c r="D1246" s="417"/>
      <c r="E1246" s="84" t="s">
        <v>443</v>
      </c>
      <c r="F1246" s="101"/>
      <c r="G1246" s="84" t="s">
        <v>762</v>
      </c>
      <c r="H1246" s="420"/>
      <c r="I1246" s="423"/>
      <c r="J1246" s="420"/>
      <c r="K1246" s="423"/>
      <c r="L1246" s="420"/>
      <c r="M1246" s="423"/>
      <c r="O1246" s="426"/>
      <c r="P1246" s="426"/>
      <c r="Q1246" s="426"/>
      <c r="R1246" s="426"/>
      <c r="S1246" s="426"/>
      <c r="T1246" s="426"/>
      <c r="U1246" s="77" t="s">
        <v>630</v>
      </c>
    </row>
    <row r="1247" spans="2:21" ht="12" hidden="1" thickBot="1" x14ac:dyDescent="0.25">
      <c r="B1247" s="295" t="str">
        <f>E1240&amp;G1240</f>
        <v>BATMAN PETROL SPOR KULÜBÜAİLE VE SOSYAL POLİTİKALAR GENÇLİK SPOR DE</v>
      </c>
      <c r="G1247" s="102"/>
      <c r="H1247" s="102"/>
      <c r="O1247" s="28">
        <f t="shared" ref="O1247:T1247" si="787">O1242+O1243+O1244</f>
        <v>36</v>
      </c>
      <c r="P1247" s="28">
        <f t="shared" si="787"/>
        <v>9</v>
      </c>
      <c r="Q1247" s="29">
        <f t="shared" si="787"/>
        <v>6</v>
      </c>
      <c r="R1247" s="28">
        <f t="shared" si="787"/>
        <v>0</v>
      </c>
      <c r="S1247" s="28">
        <f t="shared" si="787"/>
        <v>3</v>
      </c>
      <c r="T1247" s="28">
        <f t="shared" si="787"/>
        <v>0</v>
      </c>
      <c r="U1247" s="77" t="s">
        <v>630</v>
      </c>
    </row>
    <row r="1248" spans="2:21" hidden="1" x14ac:dyDescent="0.2">
      <c r="C1248" s="427" t="s">
        <v>132</v>
      </c>
      <c r="D1248" s="428"/>
      <c r="E1248" s="428"/>
      <c r="F1248" s="428"/>
      <c r="G1248" s="428"/>
      <c r="H1248" s="428"/>
      <c r="I1248" s="428"/>
      <c r="J1248" s="428"/>
      <c r="K1248" s="428"/>
      <c r="L1248" s="428"/>
      <c r="M1248" s="429"/>
      <c r="U1248" s="77" t="s">
        <v>630</v>
      </c>
    </row>
    <row r="1249" spans="2:21" ht="12" hidden="1" thickBot="1" x14ac:dyDescent="0.25">
      <c r="C1249" s="430"/>
      <c r="D1249" s="431"/>
      <c r="E1249" s="431"/>
      <c r="F1249" s="431"/>
      <c r="G1249" s="431"/>
      <c r="H1249" s="431"/>
      <c r="I1249" s="431"/>
      <c r="J1249" s="431"/>
      <c r="K1249" s="431"/>
      <c r="L1249" s="431"/>
      <c r="M1249" s="432"/>
      <c r="U1249" s="77" t="s">
        <v>630</v>
      </c>
    </row>
    <row r="1250" spans="2:21" ht="12" hidden="1" thickBot="1" x14ac:dyDescent="0.25">
      <c r="C1250" s="444" t="s">
        <v>79</v>
      </c>
      <c r="D1250" s="437"/>
      <c r="E1250" s="445" t="s">
        <v>133</v>
      </c>
      <c r="F1250" s="446"/>
      <c r="G1250" s="80" t="s">
        <v>134</v>
      </c>
      <c r="H1250" s="447" t="s">
        <v>135</v>
      </c>
      <c r="I1250" s="448"/>
      <c r="J1250" s="448"/>
      <c r="K1250" s="448"/>
      <c r="L1250" s="448"/>
      <c r="M1250" s="449"/>
      <c r="R1250" s="81"/>
      <c r="S1250" s="82"/>
      <c r="T1250" s="83"/>
      <c r="U1250" s="83" t="s">
        <v>630</v>
      </c>
    </row>
    <row r="1251" spans="2:21" ht="12" hidden="1" thickBot="1" x14ac:dyDescent="0.25">
      <c r="C1251" s="433">
        <v>45091</v>
      </c>
      <c r="D1251" s="434"/>
      <c r="E1251" s="435" t="s">
        <v>57</v>
      </c>
      <c r="F1251" s="409"/>
      <c r="G1251" s="84"/>
      <c r="H1251" s="435"/>
      <c r="I1251" s="408"/>
      <c r="J1251" s="408"/>
      <c r="K1251" s="408"/>
      <c r="L1251" s="408"/>
      <c r="M1251" s="409"/>
      <c r="U1251" s="77" t="s">
        <v>630</v>
      </c>
    </row>
    <row r="1252" spans="2:21" ht="12" hidden="1" thickBot="1" x14ac:dyDescent="0.25">
      <c r="C1252" s="435"/>
      <c r="D1252" s="408"/>
      <c r="E1252" s="408"/>
      <c r="F1252" s="408"/>
      <c r="G1252" s="408"/>
      <c r="H1252" s="408"/>
      <c r="I1252" s="408"/>
      <c r="J1252" s="408"/>
      <c r="K1252" s="408"/>
      <c r="L1252" s="408"/>
      <c r="M1252" s="409"/>
      <c r="U1252" s="77" t="s">
        <v>630</v>
      </c>
    </row>
    <row r="1253" spans="2:21" ht="12" hidden="1" thickBot="1" x14ac:dyDescent="0.25">
      <c r="C1253" s="85" t="s">
        <v>87</v>
      </c>
      <c r="D1253" s="86"/>
      <c r="E1253" s="85" t="s">
        <v>136</v>
      </c>
      <c r="F1253" s="86" t="s">
        <v>137</v>
      </c>
      <c r="G1253" s="85" t="s">
        <v>136</v>
      </c>
      <c r="H1253" s="436" t="s">
        <v>108</v>
      </c>
      <c r="I1253" s="436"/>
      <c r="J1253" s="436"/>
      <c r="K1253" s="436"/>
      <c r="L1253" s="436"/>
      <c r="M1253" s="437"/>
      <c r="U1253" s="77" t="s">
        <v>630</v>
      </c>
    </row>
    <row r="1254" spans="2:21" ht="12" hidden="1" thickBot="1" x14ac:dyDescent="0.25">
      <c r="C1254" s="87"/>
      <c r="D1254" s="88">
        <v>14</v>
      </c>
      <c r="E1254" s="275" t="s">
        <v>169</v>
      </c>
      <c r="F1254" s="88"/>
      <c r="G1254" s="275" t="s">
        <v>225</v>
      </c>
      <c r="H1254" s="438">
        <f t="shared" ref="H1254" si="788">S1261</f>
        <v>3</v>
      </c>
      <c r="I1254" s="439"/>
      <c r="J1254" s="440"/>
      <c r="K1254" s="441">
        <f t="shared" ref="K1254" si="789">T1261</f>
        <v>0</v>
      </c>
      <c r="L1254" s="442"/>
      <c r="M1254" s="443"/>
      <c r="U1254" s="77" t="str">
        <f>IF(H1254+K1254=3,"BİTTİ","DEVAM")</f>
        <v>BİTTİ</v>
      </c>
    </row>
    <row r="1255" spans="2:21" ht="12" hidden="1" thickBot="1" x14ac:dyDescent="0.25">
      <c r="C1255" s="91" t="s">
        <v>80</v>
      </c>
      <c r="D1255" s="92" t="s">
        <v>138</v>
      </c>
      <c r="E1255" s="91" t="s">
        <v>139</v>
      </c>
      <c r="F1255" s="92"/>
      <c r="G1255" s="91" t="s">
        <v>139</v>
      </c>
      <c r="H1255" s="408" t="s">
        <v>140</v>
      </c>
      <c r="I1255" s="409"/>
      <c r="J1255" s="408" t="s">
        <v>141</v>
      </c>
      <c r="K1255" s="409"/>
      <c r="L1255" s="410" t="s">
        <v>142</v>
      </c>
      <c r="M1255" s="411"/>
      <c r="O1255" s="412" t="s">
        <v>143</v>
      </c>
      <c r="P1255" s="413"/>
      <c r="Q1255" s="412" t="s">
        <v>144</v>
      </c>
      <c r="R1255" s="413"/>
      <c r="S1255" s="412" t="s">
        <v>138</v>
      </c>
      <c r="T1255" s="413"/>
      <c r="U1255" s="77" t="s">
        <v>630</v>
      </c>
    </row>
    <row r="1256" spans="2:21" ht="12" hidden="1" thickBot="1" x14ac:dyDescent="0.25">
      <c r="C1256" s="266">
        <v>0.4375</v>
      </c>
      <c r="D1256" s="94" t="s">
        <v>145</v>
      </c>
      <c r="E1256" s="84" t="s">
        <v>453</v>
      </c>
      <c r="F1256" s="94"/>
      <c r="G1256" s="84" t="s">
        <v>763</v>
      </c>
      <c r="H1256" s="95">
        <v>6</v>
      </c>
      <c r="I1256" s="94">
        <v>3</v>
      </c>
      <c r="J1256" s="95">
        <v>6</v>
      </c>
      <c r="K1256" s="94">
        <v>3</v>
      </c>
      <c r="L1256" s="95"/>
      <c r="M1256" s="94"/>
      <c r="O1256" s="96">
        <f t="shared" ref="O1256:O1258" si="790">H1256+J1256+L1256</f>
        <v>12</v>
      </c>
      <c r="P1256" s="96">
        <f t="shared" ref="P1256:P1258" si="791">I1256+K1256+M1256</f>
        <v>6</v>
      </c>
      <c r="Q1256" s="96">
        <f t="shared" ref="Q1256:Q1258" si="792">IF(H1256&gt;I1256,1,0)+IF(J1256&gt;K1256,1,0)+IF(L1256&gt;M1256,1,0)</f>
        <v>2</v>
      </c>
      <c r="R1256" s="97">
        <f t="shared" ref="R1256:R1258" si="793">IF(H1256&lt;I1256,1,0)+IF(J1256&lt;K1256,1,0)+IF(L1256&lt;M1256,1,0)</f>
        <v>0</v>
      </c>
      <c r="S1256" s="97">
        <f t="shared" ref="S1256:S1258" si="794">IF(Q1256&gt;R1256,1,0)</f>
        <v>1</v>
      </c>
      <c r="T1256" s="97">
        <f t="shared" ref="T1256:T1258" si="795">IF(Q1256&lt;R1256,1,0)</f>
        <v>0</v>
      </c>
      <c r="U1256" s="77" t="s">
        <v>630</v>
      </c>
    </row>
    <row r="1257" spans="2:21" ht="12" hidden="1" thickBot="1" x14ac:dyDescent="0.25">
      <c r="C1257" s="84"/>
      <c r="D1257" s="94" t="s">
        <v>146</v>
      </c>
      <c r="E1257" s="84" t="s">
        <v>454</v>
      </c>
      <c r="F1257" s="94"/>
      <c r="G1257" s="284" t="s">
        <v>447</v>
      </c>
      <c r="H1257" s="95">
        <v>6</v>
      </c>
      <c r="I1257" s="94">
        <v>2</v>
      </c>
      <c r="J1257" s="95">
        <v>6</v>
      </c>
      <c r="K1257" s="94">
        <v>1</v>
      </c>
      <c r="L1257" s="95"/>
      <c r="M1257" s="94"/>
      <c r="O1257" s="29">
        <f t="shared" si="790"/>
        <v>12</v>
      </c>
      <c r="P1257" s="29">
        <f t="shared" si="791"/>
        <v>3</v>
      </c>
      <c r="Q1257" s="29">
        <f t="shared" si="792"/>
        <v>2</v>
      </c>
      <c r="R1257" s="28">
        <f t="shared" si="793"/>
        <v>0</v>
      </c>
      <c r="S1257" s="28">
        <f t="shared" si="794"/>
        <v>1</v>
      </c>
      <c r="T1257" s="28">
        <f t="shared" si="795"/>
        <v>0</v>
      </c>
      <c r="U1257" s="77" t="s">
        <v>630</v>
      </c>
    </row>
    <row r="1258" spans="2:21" ht="12" hidden="1" customHeight="1" thickBot="1" x14ac:dyDescent="0.25">
      <c r="C1258" s="414"/>
      <c r="D1258" s="416" t="s">
        <v>147</v>
      </c>
      <c r="E1258" s="84" t="s">
        <v>454</v>
      </c>
      <c r="F1258" s="98"/>
      <c r="G1258" s="284" t="s">
        <v>447</v>
      </c>
      <c r="H1258" s="418">
        <v>6</v>
      </c>
      <c r="I1258" s="421">
        <v>2</v>
      </c>
      <c r="J1258" s="418">
        <v>6</v>
      </c>
      <c r="K1258" s="421">
        <v>2</v>
      </c>
      <c r="L1258" s="418"/>
      <c r="M1258" s="421"/>
      <c r="O1258" s="424">
        <f t="shared" si="790"/>
        <v>12</v>
      </c>
      <c r="P1258" s="424">
        <f t="shared" si="791"/>
        <v>4</v>
      </c>
      <c r="Q1258" s="424">
        <f t="shared" si="792"/>
        <v>2</v>
      </c>
      <c r="R1258" s="424">
        <f t="shared" si="793"/>
        <v>0</v>
      </c>
      <c r="S1258" s="424">
        <f t="shared" si="794"/>
        <v>1</v>
      </c>
      <c r="T1258" s="424">
        <f t="shared" si="795"/>
        <v>0</v>
      </c>
      <c r="U1258" s="77" t="s">
        <v>630</v>
      </c>
    </row>
    <row r="1259" spans="2:21" ht="12" hidden="1" thickBot="1" x14ac:dyDescent="0.25">
      <c r="C1259" s="414"/>
      <c r="D1259" s="416"/>
      <c r="E1259" s="99" t="s">
        <v>137</v>
      </c>
      <c r="F1259" s="100"/>
      <c r="G1259" s="283" t="s">
        <v>137</v>
      </c>
      <c r="H1259" s="419"/>
      <c r="I1259" s="422"/>
      <c r="J1259" s="419"/>
      <c r="K1259" s="422"/>
      <c r="L1259" s="419"/>
      <c r="M1259" s="422"/>
      <c r="O1259" s="425"/>
      <c r="P1259" s="425"/>
      <c r="Q1259" s="425"/>
      <c r="R1259" s="425"/>
      <c r="S1259" s="425"/>
      <c r="T1259" s="425"/>
      <c r="U1259" s="77" t="s">
        <v>630</v>
      </c>
    </row>
    <row r="1260" spans="2:21" ht="12" hidden="1" thickBot="1" x14ac:dyDescent="0.25">
      <c r="C1260" s="415"/>
      <c r="D1260" s="417"/>
      <c r="E1260" s="84" t="s">
        <v>760</v>
      </c>
      <c r="F1260" s="101"/>
      <c r="G1260" s="84" t="s">
        <v>448</v>
      </c>
      <c r="H1260" s="420"/>
      <c r="I1260" s="423"/>
      <c r="J1260" s="420"/>
      <c r="K1260" s="423"/>
      <c r="L1260" s="420"/>
      <c r="M1260" s="423"/>
      <c r="O1260" s="426"/>
      <c r="P1260" s="426"/>
      <c r="Q1260" s="426"/>
      <c r="R1260" s="426"/>
      <c r="S1260" s="426"/>
      <c r="T1260" s="426"/>
      <c r="U1260" s="77" t="s">
        <v>630</v>
      </c>
    </row>
    <row r="1261" spans="2:21" ht="12" hidden="1" thickBot="1" x14ac:dyDescent="0.25">
      <c r="B1261" s="295" t="str">
        <f>E1254&amp;G1254</f>
        <v>BATMAN BAŞAKŞEHİR SPOR KULÜBÜBATMAN MEZOPOTAMYA GENÇLİK SPOR KULÜBÜ</v>
      </c>
      <c r="G1261" s="102"/>
      <c r="H1261" s="102"/>
      <c r="O1261" s="28">
        <f t="shared" ref="O1261:T1261" si="796">O1256+O1257+O1258</f>
        <v>36</v>
      </c>
      <c r="P1261" s="28">
        <f t="shared" si="796"/>
        <v>13</v>
      </c>
      <c r="Q1261" s="29">
        <f t="shared" si="796"/>
        <v>6</v>
      </c>
      <c r="R1261" s="28">
        <f t="shared" si="796"/>
        <v>0</v>
      </c>
      <c r="S1261" s="28">
        <f t="shared" si="796"/>
        <v>3</v>
      </c>
      <c r="T1261" s="28">
        <f t="shared" si="796"/>
        <v>0</v>
      </c>
      <c r="U1261" s="77" t="s">
        <v>630</v>
      </c>
    </row>
    <row r="1262" spans="2:21" hidden="1" x14ac:dyDescent="0.2">
      <c r="C1262" s="427" t="s">
        <v>132</v>
      </c>
      <c r="D1262" s="428"/>
      <c r="E1262" s="428"/>
      <c r="F1262" s="428"/>
      <c r="G1262" s="428"/>
      <c r="H1262" s="428"/>
      <c r="I1262" s="428"/>
      <c r="J1262" s="428"/>
      <c r="K1262" s="428"/>
      <c r="L1262" s="428"/>
      <c r="M1262" s="429"/>
      <c r="U1262" s="77" t="s">
        <v>630</v>
      </c>
    </row>
    <row r="1263" spans="2:21" ht="12" hidden="1" thickBot="1" x14ac:dyDescent="0.25">
      <c r="C1263" s="430"/>
      <c r="D1263" s="431"/>
      <c r="E1263" s="431"/>
      <c r="F1263" s="431"/>
      <c r="G1263" s="431"/>
      <c r="H1263" s="431"/>
      <c r="I1263" s="431"/>
      <c r="J1263" s="431"/>
      <c r="K1263" s="431"/>
      <c r="L1263" s="431"/>
      <c r="M1263" s="432"/>
      <c r="U1263" s="77" t="s">
        <v>630</v>
      </c>
    </row>
    <row r="1264" spans="2:21" ht="12" hidden="1" thickBot="1" x14ac:dyDescent="0.25">
      <c r="C1264" s="444" t="s">
        <v>79</v>
      </c>
      <c r="D1264" s="437"/>
      <c r="E1264" s="445" t="s">
        <v>133</v>
      </c>
      <c r="F1264" s="446"/>
      <c r="G1264" s="80" t="s">
        <v>134</v>
      </c>
      <c r="H1264" s="447" t="s">
        <v>135</v>
      </c>
      <c r="I1264" s="448"/>
      <c r="J1264" s="448"/>
      <c r="K1264" s="448"/>
      <c r="L1264" s="448"/>
      <c r="M1264" s="449"/>
      <c r="R1264" s="81"/>
      <c r="S1264" s="82"/>
      <c r="T1264" s="83"/>
      <c r="U1264" s="83" t="s">
        <v>630</v>
      </c>
    </row>
    <row r="1265" spans="2:21" ht="12" hidden="1" thickBot="1" x14ac:dyDescent="0.25">
      <c r="C1265" s="433">
        <v>45091</v>
      </c>
      <c r="D1265" s="434"/>
      <c r="E1265" s="435" t="s">
        <v>57</v>
      </c>
      <c r="F1265" s="409"/>
      <c r="G1265" s="84"/>
      <c r="H1265" s="435"/>
      <c r="I1265" s="408"/>
      <c r="J1265" s="408"/>
      <c r="K1265" s="408"/>
      <c r="L1265" s="408"/>
      <c r="M1265" s="409"/>
      <c r="U1265" s="77" t="s">
        <v>630</v>
      </c>
    </row>
    <row r="1266" spans="2:21" ht="12" hidden="1" thickBot="1" x14ac:dyDescent="0.25">
      <c r="C1266" s="435"/>
      <c r="D1266" s="408"/>
      <c r="E1266" s="408"/>
      <c r="F1266" s="408"/>
      <c r="G1266" s="408"/>
      <c r="H1266" s="408"/>
      <c r="I1266" s="408"/>
      <c r="J1266" s="408"/>
      <c r="K1266" s="408"/>
      <c r="L1266" s="408"/>
      <c r="M1266" s="409"/>
      <c r="U1266" s="77" t="s">
        <v>630</v>
      </c>
    </row>
    <row r="1267" spans="2:21" ht="12" hidden="1" thickBot="1" x14ac:dyDescent="0.25">
      <c r="C1267" s="85" t="s">
        <v>87</v>
      </c>
      <c r="D1267" s="86"/>
      <c r="E1267" s="85" t="s">
        <v>136</v>
      </c>
      <c r="F1267" s="86" t="s">
        <v>137</v>
      </c>
      <c r="G1267" s="85" t="s">
        <v>136</v>
      </c>
      <c r="H1267" s="436" t="s">
        <v>108</v>
      </c>
      <c r="I1267" s="436"/>
      <c r="J1267" s="436"/>
      <c r="K1267" s="436"/>
      <c r="L1267" s="436"/>
      <c r="M1267" s="437"/>
      <c r="U1267" s="77" t="s">
        <v>630</v>
      </c>
    </row>
    <row r="1268" spans="2:21" ht="12" hidden="1" thickBot="1" x14ac:dyDescent="0.25">
      <c r="C1268" s="87"/>
      <c r="D1268" s="88">
        <v>15</v>
      </c>
      <c r="E1268" s="275" t="s">
        <v>0</v>
      </c>
      <c r="F1268" s="88"/>
      <c r="G1268" s="275" t="s">
        <v>167</v>
      </c>
      <c r="H1268" s="438">
        <f t="shared" ref="H1268" si="797">S1275</f>
        <v>3</v>
      </c>
      <c r="I1268" s="439"/>
      <c r="J1268" s="440"/>
      <c r="K1268" s="441">
        <f t="shared" ref="K1268" si="798">T1275</f>
        <v>0</v>
      </c>
      <c r="L1268" s="442"/>
      <c r="M1268" s="443"/>
      <c r="U1268" s="77" t="str">
        <f>IF(H1268+K1268=3,"BİTTİ","DEVAM")</f>
        <v>BİTTİ</v>
      </c>
    </row>
    <row r="1269" spans="2:21" ht="12" hidden="1" thickBot="1" x14ac:dyDescent="0.25">
      <c r="C1269" s="91" t="s">
        <v>80</v>
      </c>
      <c r="D1269" s="92" t="s">
        <v>138</v>
      </c>
      <c r="E1269" s="91" t="s">
        <v>139</v>
      </c>
      <c r="F1269" s="92"/>
      <c r="G1269" s="91" t="s">
        <v>139</v>
      </c>
      <c r="H1269" s="408" t="s">
        <v>140</v>
      </c>
      <c r="I1269" s="409"/>
      <c r="J1269" s="408" t="s">
        <v>141</v>
      </c>
      <c r="K1269" s="409"/>
      <c r="L1269" s="410" t="s">
        <v>142</v>
      </c>
      <c r="M1269" s="411"/>
      <c r="O1269" s="412" t="s">
        <v>143</v>
      </c>
      <c r="P1269" s="413"/>
      <c r="Q1269" s="412" t="s">
        <v>144</v>
      </c>
      <c r="R1269" s="413"/>
      <c r="S1269" s="412" t="s">
        <v>138</v>
      </c>
      <c r="T1269" s="413"/>
      <c r="U1269" s="77" t="s">
        <v>630</v>
      </c>
    </row>
    <row r="1270" spans="2:21" ht="12" hidden="1" thickBot="1" x14ac:dyDescent="0.25">
      <c r="C1270" s="266">
        <v>0.4375</v>
      </c>
      <c r="D1270" s="94" t="s">
        <v>145</v>
      </c>
      <c r="E1270" s="84" t="s">
        <v>917</v>
      </c>
      <c r="F1270" s="94"/>
      <c r="G1270" s="84" t="s">
        <v>451</v>
      </c>
      <c r="H1270" s="95">
        <v>6</v>
      </c>
      <c r="I1270" s="94">
        <v>3</v>
      </c>
      <c r="J1270" s="95">
        <v>6</v>
      </c>
      <c r="K1270" s="94">
        <v>2</v>
      </c>
      <c r="L1270" s="95"/>
      <c r="M1270" s="94"/>
      <c r="O1270" s="96">
        <f t="shared" ref="O1270:O1272" si="799">H1270+J1270+L1270</f>
        <v>12</v>
      </c>
      <c r="P1270" s="96">
        <f t="shared" ref="P1270:P1272" si="800">I1270+K1270+M1270</f>
        <v>5</v>
      </c>
      <c r="Q1270" s="96">
        <f t="shared" ref="Q1270:Q1272" si="801">IF(H1270&gt;I1270,1,0)+IF(J1270&gt;K1270,1,0)+IF(L1270&gt;M1270,1,0)</f>
        <v>2</v>
      </c>
      <c r="R1270" s="97">
        <f t="shared" ref="R1270:R1272" si="802">IF(H1270&lt;I1270,1,0)+IF(J1270&lt;K1270,1,0)+IF(L1270&lt;M1270,1,0)</f>
        <v>0</v>
      </c>
      <c r="S1270" s="97">
        <f t="shared" ref="S1270:S1272" si="803">IF(Q1270&gt;R1270,1,0)</f>
        <v>1</v>
      </c>
      <c r="T1270" s="97">
        <f t="shared" ref="T1270:T1272" si="804">IF(Q1270&lt;R1270,1,0)</f>
        <v>0</v>
      </c>
      <c r="U1270" s="77" t="s">
        <v>630</v>
      </c>
    </row>
    <row r="1271" spans="2:21" ht="12" hidden="1" thickBot="1" x14ac:dyDescent="0.25">
      <c r="C1271" s="84"/>
      <c r="D1271" s="94" t="s">
        <v>146</v>
      </c>
      <c r="E1271" s="84" t="s">
        <v>458</v>
      </c>
      <c r="F1271" s="94"/>
      <c r="G1271" s="284" t="s">
        <v>452</v>
      </c>
      <c r="H1271" s="95">
        <v>6</v>
      </c>
      <c r="I1271" s="94">
        <v>2</v>
      </c>
      <c r="J1271" s="95">
        <v>6</v>
      </c>
      <c r="K1271" s="94">
        <v>2</v>
      </c>
      <c r="L1271" s="95"/>
      <c r="M1271" s="94"/>
      <c r="O1271" s="29">
        <f t="shared" si="799"/>
        <v>12</v>
      </c>
      <c r="P1271" s="29">
        <f t="shared" si="800"/>
        <v>4</v>
      </c>
      <c r="Q1271" s="29">
        <f t="shared" si="801"/>
        <v>2</v>
      </c>
      <c r="R1271" s="28">
        <f t="shared" si="802"/>
        <v>0</v>
      </c>
      <c r="S1271" s="28">
        <f t="shared" si="803"/>
        <v>1</v>
      </c>
      <c r="T1271" s="28">
        <f t="shared" si="804"/>
        <v>0</v>
      </c>
      <c r="U1271" s="77" t="s">
        <v>630</v>
      </c>
    </row>
    <row r="1272" spans="2:21" ht="12" hidden="1" customHeight="1" thickBot="1" x14ac:dyDescent="0.25">
      <c r="C1272" s="414"/>
      <c r="D1272" s="416" t="s">
        <v>147</v>
      </c>
      <c r="E1272" s="84" t="s">
        <v>917</v>
      </c>
      <c r="F1272" s="98"/>
      <c r="G1272" s="284" t="s">
        <v>452</v>
      </c>
      <c r="H1272" s="418">
        <v>6</v>
      </c>
      <c r="I1272" s="421">
        <v>3</v>
      </c>
      <c r="J1272" s="418">
        <v>6</v>
      </c>
      <c r="K1272" s="421">
        <v>1</v>
      </c>
      <c r="L1272" s="418"/>
      <c r="M1272" s="421"/>
      <c r="O1272" s="424">
        <f t="shared" si="799"/>
        <v>12</v>
      </c>
      <c r="P1272" s="424">
        <f t="shared" si="800"/>
        <v>4</v>
      </c>
      <c r="Q1272" s="424">
        <f t="shared" si="801"/>
        <v>2</v>
      </c>
      <c r="R1272" s="424">
        <f t="shared" si="802"/>
        <v>0</v>
      </c>
      <c r="S1272" s="424">
        <f t="shared" si="803"/>
        <v>1</v>
      </c>
      <c r="T1272" s="424">
        <f t="shared" si="804"/>
        <v>0</v>
      </c>
      <c r="U1272" s="77" t="s">
        <v>630</v>
      </c>
    </row>
    <row r="1273" spans="2:21" ht="12" hidden="1" thickBot="1" x14ac:dyDescent="0.25">
      <c r="C1273" s="414"/>
      <c r="D1273" s="416"/>
      <c r="E1273" s="99" t="s">
        <v>137</v>
      </c>
      <c r="F1273" s="100"/>
      <c r="G1273" s="283" t="s">
        <v>137</v>
      </c>
      <c r="H1273" s="419"/>
      <c r="I1273" s="422"/>
      <c r="J1273" s="419"/>
      <c r="K1273" s="422"/>
      <c r="L1273" s="419"/>
      <c r="M1273" s="422"/>
      <c r="O1273" s="425"/>
      <c r="P1273" s="425"/>
      <c r="Q1273" s="425"/>
      <c r="R1273" s="425"/>
      <c r="S1273" s="425"/>
      <c r="T1273" s="425"/>
      <c r="U1273" s="77" t="s">
        <v>630</v>
      </c>
    </row>
    <row r="1274" spans="2:21" ht="12" hidden="1" thickBot="1" x14ac:dyDescent="0.25">
      <c r="C1274" s="415"/>
      <c r="D1274" s="417"/>
      <c r="E1274" s="84" t="s">
        <v>457</v>
      </c>
      <c r="F1274" s="101"/>
      <c r="G1274" s="84" t="s">
        <v>756</v>
      </c>
      <c r="H1274" s="420"/>
      <c r="I1274" s="423"/>
      <c r="J1274" s="420"/>
      <c r="K1274" s="423"/>
      <c r="L1274" s="420"/>
      <c r="M1274" s="423"/>
      <c r="O1274" s="426"/>
      <c r="P1274" s="426"/>
      <c r="Q1274" s="426"/>
      <c r="R1274" s="426"/>
      <c r="S1274" s="426"/>
      <c r="T1274" s="426"/>
      <c r="U1274" s="77" t="s">
        <v>630</v>
      </c>
    </row>
    <row r="1275" spans="2:21" ht="12" hidden="1" thickBot="1" x14ac:dyDescent="0.25">
      <c r="B1275" s="295" t="str">
        <f>E1268&amp;G1268</f>
        <v>1955 BATMAN BELEDİYE SPOR KULÜBÜBATMAN 19 MAYIS GENÇLİK SPOR KULÜBÜ</v>
      </c>
      <c r="G1275" s="102"/>
      <c r="H1275" s="102"/>
      <c r="O1275" s="28">
        <f t="shared" ref="O1275:T1275" si="805">O1270+O1271+O1272</f>
        <v>36</v>
      </c>
      <c r="P1275" s="28">
        <f t="shared" si="805"/>
        <v>13</v>
      </c>
      <c r="Q1275" s="29">
        <f t="shared" si="805"/>
        <v>6</v>
      </c>
      <c r="R1275" s="28">
        <f t="shared" si="805"/>
        <v>0</v>
      </c>
      <c r="S1275" s="28">
        <f t="shared" si="805"/>
        <v>3</v>
      </c>
      <c r="T1275" s="28">
        <f t="shared" si="805"/>
        <v>0</v>
      </c>
      <c r="U1275" s="77" t="s">
        <v>630</v>
      </c>
    </row>
    <row r="1276" spans="2:21" hidden="1" x14ac:dyDescent="0.2">
      <c r="C1276" s="427" t="s">
        <v>132</v>
      </c>
      <c r="D1276" s="428"/>
      <c r="E1276" s="428"/>
      <c r="F1276" s="428"/>
      <c r="G1276" s="428"/>
      <c r="H1276" s="428"/>
      <c r="I1276" s="428"/>
      <c r="J1276" s="428"/>
      <c r="K1276" s="428"/>
      <c r="L1276" s="428"/>
      <c r="M1276" s="429"/>
      <c r="U1276" s="77" t="s">
        <v>630</v>
      </c>
    </row>
    <row r="1277" spans="2:21" ht="12" hidden="1" thickBot="1" x14ac:dyDescent="0.25">
      <c r="C1277" s="430"/>
      <c r="D1277" s="431"/>
      <c r="E1277" s="431"/>
      <c r="F1277" s="431"/>
      <c r="G1277" s="431"/>
      <c r="H1277" s="431"/>
      <c r="I1277" s="431"/>
      <c r="J1277" s="431"/>
      <c r="K1277" s="431"/>
      <c r="L1277" s="431"/>
      <c r="M1277" s="432"/>
      <c r="U1277" s="77" t="s">
        <v>630</v>
      </c>
    </row>
    <row r="1278" spans="2:21" ht="12" hidden="1" thickBot="1" x14ac:dyDescent="0.25">
      <c r="C1278" s="444" t="s">
        <v>79</v>
      </c>
      <c r="D1278" s="437"/>
      <c r="E1278" s="445" t="s">
        <v>133</v>
      </c>
      <c r="F1278" s="446"/>
      <c r="G1278" s="80" t="s">
        <v>134</v>
      </c>
      <c r="H1278" s="447" t="s">
        <v>135</v>
      </c>
      <c r="I1278" s="448"/>
      <c r="J1278" s="448"/>
      <c r="K1278" s="448"/>
      <c r="L1278" s="448"/>
      <c r="M1278" s="449"/>
      <c r="R1278" s="81"/>
      <c r="S1278" s="82"/>
      <c r="T1278" s="83"/>
      <c r="U1278" s="83" t="s">
        <v>630</v>
      </c>
    </row>
    <row r="1279" spans="2:21" ht="12" hidden="1" thickBot="1" x14ac:dyDescent="0.25">
      <c r="C1279" s="433">
        <v>45091</v>
      </c>
      <c r="D1279" s="434"/>
      <c r="E1279" s="435" t="s">
        <v>57</v>
      </c>
      <c r="F1279" s="409"/>
      <c r="G1279" s="84"/>
      <c r="H1279" s="435"/>
      <c r="I1279" s="408"/>
      <c r="J1279" s="408"/>
      <c r="K1279" s="408"/>
      <c r="L1279" s="408"/>
      <c r="M1279" s="409"/>
      <c r="U1279" s="77" t="s">
        <v>630</v>
      </c>
    </row>
    <row r="1280" spans="2:21" ht="12" hidden="1" thickBot="1" x14ac:dyDescent="0.25">
      <c r="C1280" s="435"/>
      <c r="D1280" s="408"/>
      <c r="E1280" s="408"/>
      <c r="F1280" s="408"/>
      <c r="G1280" s="408"/>
      <c r="H1280" s="408"/>
      <c r="I1280" s="408"/>
      <c r="J1280" s="408"/>
      <c r="K1280" s="408"/>
      <c r="L1280" s="408"/>
      <c r="M1280" s="409"/>
      <c r="U1280" s="77" t="s">
        <v>630</v>
      </c>
    </row>
    <row r="1281" spans="2:21" ht="12" hidden="1" thickBot="1" x14ac:dyDescent="0.25">
      <c r="C1281" s="85" t="s">
        <v>87</v>
      </c>
      <c r="D1281" s="86"/>
      <c r="E1281" s="85" t="s">
        <v>136</v>
      </c>
      <c r="F1281" s="86" t="s">
        <v>137</v>
      </c>
      <c r="G1281" s="85" t="s">
        <v>136</v>
      </c>
      <c r="H1281" s="436" t="s">
        <v>108</v>
      </c>
      <c r="I1281" s="436"/>
      <c r="J1281" s="436"/>
      <c r="K1281" s="436"/>
      <c r="L1281" s="436"/>
      <c r="M1281" s="437"/>
      <c r="U1281" s="77" t="s">
        <v>630</v>
      </c>
    </row>
    <row r="1282" spans="2:21" ht="12" hidden="1" thickBot="1" x14ac:dyDescent="0.25">
      <c r="C1282" s="87"/>
      <c r="D1282" s="88">
        <v>16</v>
      </c>
      <c r="E1282" s="275" t="s">
        <v>14</v>
      </c>
      <c r="F1282" s="88"/>
      <c r="G1282" s="275" t="s">
        <v>168</v>
      </c>
      <c r="H1282" s="438">
        <f t="shared" ref="H1282" si="806">S1289</f>
        <v>0</v>
      </c>
      <c r="I1282" s="439"/>
      <c r="J1282" s="440"/>
      <c r="K1282" s="441">
        <f t="shared" ref="K1282" si="807">T1289</f>
        <v>3</v>
      </c>
      <c r="L1282" s="442"/>
      <c r="M1282" s="443"/>
      <c r="U1282" s="77" t="str">
        <f>IF(H1282+K1282=3,"BİTTİ","DEVAM")</f>
        <v>BİTTİ</v>
      </c>
    </row>
    <row r="1283" spans="2:21" ht="12" hidden="1" thickBot="1" x14ac:dyDescent="0.25">
      <c r="C1283" s="91" t="s">
        <v>80</v>
      </c>
      <c r="D1283" s="92" t="s">
        <v>138</v>
      </c>
      <c r="E1283" s="91" t="s">
        <v>139</v>
      </c>
      <c r="F1283" s="92"/>
      <c r="G1283" s="91" t="s">
        <v>139</v>
      </c>
      <c r="H1283" s="408" t="s">
        <v>140</v>
      </c>
      <c r="I1283" s="409"/>
      <c r="J1283" s="408" t="s">
        <v>141</v>
      </c>
      <c r="K1283" s="409"/>
      <c r="L1283" s="410" t="s">
        <v>142</v>
      </c>
      <c r="M1283" s="411"/>
      <c r="O1283" s="412" t="s">
        <v>143</v>
      </c>
      <c r="P1283" s="413"/>
      <c r="Q1283" s="412" t="s">
        <v>144</v>
      </c>
      <c r="R1283" s="413"/>
      <c r="S1283" s="412" t="s">
        <v>138</v>
      </c>
      <c r="T1283" s="413"/>
      <c r="U1283" s="77" t="s">
        <v>630</v>
      </c>
    </row>
    <row r="1284" spans="2:21" ht="12" hidden="1" thickBot="1" x14ac:dyDescent="0.25">
      <c r="C1284" s="266">
        <v>0.4375</v>
      </c>
      <c r="D1284" s="94" t="s">
        <v>145</v>
      </c>
      <c r="E1284" s="84" t="s">
        <v>449</v>
      </c>
      <c r="F1284" s="94"/>
      <c r="G1284" s="84" t="s">
        <v>754</v>
      </c>
      <c r="H1284" s="95">
        <v>3</v>
      </c>
      <c r="I1284" s="94">
        <v>6</v>
      </c>
      <c r="J1284" s="95">
        <v>3</v>
      </c>
      <c r="K1284" s="94">
        <v>6</v>
      </c>
      <c r="L1284" s="95"/>
      <c r="M1284" s="94"/>
      <c r="O1284" s="96">
        <f t="shared" ref="O1284:O1286" si="808">H1284+J1284+L1284</f>
        <v>6</v>
      </c>
      <c r="P1284" s="96">
        <f t="shared" ref="P1284:P1286" si="809">I1284+K1284+M1284</f>
        <v>12</v>
      </c>
      <c r="Q1284" s="96">
        <f t="shared" ref="Q1284:Q1286" si="810">IF(H1284&gt;I1284,1,0)+IF(J1284&gt;K1284,1,0)+IF(L1284&gt;M1284,1,0)</f>
        <v>0</v>
      </c>
      <c r="R1284" s="97">
        <f t="shared" ref="R1284:R1286" si="811">IF(H1284&lt;I1284,1,0)+IF(J1284&lt;K1284,1,0)+IF(L1284&lt;M1284,1,0)</f>
        <v>2</v>
      </c>
      <c r="S1284" s="97">
        <f t="shared" ref="S1284:S1286" si="812">IF(Q1284&gt;R1284,1,0)</f>
        <v>0</v>
      </c>
      <c r="T1284" s="97">
        <f t="shared" ref="T1284:T1286" si="813">IF(Q1284&lt;R1284,1,0)</f>
        <v>1</v>
      </c>
      <c r="U1284" s="77" t="s">
        <v>630</v>
      </c>
    </row>
    <row r="1285" spans="2:21" ht="12" hidden="1" thickBot="1" x14ac:dyDescent="0.25">
      <c r="C1285" s="84"/>
      <c r="D1285" s="94" t="s">
        <v>146</v>
      </c>
      <c r="E1285" s="84" t="s">
        <v>450</v>
      </c>
      <c r="F1285" s="94"/>
      <c r="G1285" s="284" t="s">
        <v>460</v>
      </c>
      <c r="H1285" s="95">
        <v>2</v>
      </c>
      <c r="I1285" s="94">
        <v>6</v>
      </c>
      <c r="J1285" s="95">
        <v>3</v>
      </c>
      <c r="K1285" s="94">
        <v>6</v>
      </c>
      <c r="L1285" s="95"/>
      <c r="M1285" s="94"/>
      <c r="O1285" s="29">
        <f t="shared" si="808"/>
        <v>5</v>
      </c>
      <c r="P1285" s="29">
        <f t="shared" si="809"/>
        <v>12</v>
      </c>
      <c r="Q1285" s="29">
        <f t="shared" si="810"/>
        <v>0</v>
      </c>
      <c r="R1285" s="28">
        <f t="shared" si="811"/>
        <v>2</v>
      </c>
      <c r="S1285" s="28">
        <f t="shared" si="812"/>
        <v>0</v>
      </c>
      <c r="T1285" s="28">
        <f t="shared" si="813"/>
        <v>1</v>
      </c>
      <c r="U1285" s="77" t="s">
        <v>630</v>
      </c>
    </row>
    <row r="1286" spans="2:21" ht="12" hidden="1" customHeight="1" thickBot="1" x14ac:dyDescent="0.25">
      <c r="C1286" s="414"/>
      <c r="D1286" s="416" t="s">
        <v>147</v>
      </c>
      <c r="E1286" s="84" t="s">
        <v>449</v>
      </c>
      <c r="F1286" s="98"/>
      <c r="G1286" s="284" t="s">
        <v>460</v>
      </c>
      <c r="H1286" s="418">
        <v>3</v>
      </c>
      <c r="I1286" s="421">
        <v>6</v>
      </c>
      <c r="J1286" s="418">
        <v>1</v>
      </c>
      <c r="K1286" s="421">
        <v>6</v>
      </c>
      <c r="L1286" s="418"/>
      <c r="M1286" s="421"/>
      <c r="O1286" s="424">
        <f t="shared" si="808"/>
        <v>4</v>
      </c>
      <c r="P1286" s="424">
        <f t="shared" si="809"/>
        <v>12</v>
      </c>
      <c r="Q1286" s="424">
        <f t="shared" si="810"/>
        <v>0</v>
      </c>
      <c r="R1286" s="424">
        <f t="shared" si="811"/>
        <v>2</v>
      </c>
      <c r="S1286" s="424">
        <f t="shared" si="812"/>
        <v>0</v>
      </c>
      <c r="T1286" s="424">
        <f t="shared" si="813"/>
        <v>1</v>
      </c>
      <c r="U1286" s="77" t="s">
        <v>630</v>
      </c>
    </row>
    <row r="1287" spans="2:21" ht="12" hidden="1" thickBot="1" x14ac:dyDescent="0.25">
      <c r="C1287" s="414"/>
      <c r="D1287" s="416"/>
      <c r="E1287" s="99" t="s">
        <v>137</v>
      </c>
      <c r="F1287" s="100"/>
      <c r="G1287" s="283" t="s">
        <v>137</v>
      </c>
      <c r="H1287" s="419"/>
      <c r="I1287" s="422"/>
      <c r="J1287" s="419"/>
      <c r="K1287" s="422"/>
      <c r="L1287" s="419"/>
      <c r="M1287" s="422"/>
      <c r="O1287" s="425"/>
      <c r="P1287" s="425"/>
      <c r="Q1287" s="425"/>
      <c r="R1287" s="425"/>
      <c r="S1287" s="425"/>
      <c r="T1287" s="425"/>
      <c r="U1287" s="77" t="s">
        <v>630</v>
      </c>
    </row>
    <row r="1288" spans="2:21" ht="12" hidden="1" thickBot="1" x14ac:dyDescent="0.25">
      <c r="C1288" s="415"/>
      <c r="D1288" s="417"/>
      <c r="E1288" s="84" t="s">
        <v>758</v>
      </c>
      <c r="F1288" s="101"/>
      <c r="G1288" s="84" t="s">
        <v>755</v>
      </c>
      <c r="H1288" s="420"/>
      <c r="I1288" s="423"/>
      <c r="J1288" s="420"/>
      <c r="K1288" s="423"/>
      <c r="L1288" s="420"/>
      <c r="M1288" s="423"/>
      <c r="O1288" s="426"/>
      <c r="P1288" s="426"/>
      <c r="Q1288" s="426"/>
      <c r="R1288" s="426"/>
      <c r="S1288" s="426"/>
      <c r="T1288" s="426"/>
      <c r="U1288" s="77" t="s">
        <v>630</v>
      </c>
    </row>
    <row r="1289" spans="2:21" ht="12" hidden="1" thickBot="1" x14ac:dyDescent="0.25">
      <c r="B1289" s="295" t="str">
        <f>E1282&amp;G1282</f>
        <v>BATMAN GENÇLİK SPOR KULÜBÜ DERNEĞİBATMAN YURDUM GENÇLİK SPOR KULÜBÜ</v>
      </c>
      <c r="G1289" s="102"/>
      <c r="H1289" s="102"/>
      <c r="O1289" s="28">
        <f t="shared" ref="O1289:T1289" si="814">O1284+O1285+O1286</f>
        <v>15</v>
      </c>
      <c r="P1289" s="28">
        <f t="shared" si="814"/>
        <v>36</v>
      </c>
      <c r="Q1289" s="29">
        <f t="shared" si="814"/>
        <v>0</v>
      </c>
      <c r="R1289" s="28">
        <f t="shared" si="814"/>
        <v>6</v>
      </c>
      <c r="S1289" s="28">
        <f t="shared" si="814"/>
        <v>0</v>
      </c>
      <c r="T1289" s="28">
        <f t="shared" si="814"/>
        <v>3</v>
      </c>
      <c r="U1289" s="77" t="s">
        <v>630</v>
      </c>
    </row>
    <row r="1290" spans="2:21" hidden="1" x14ac:dyDescent="0.2">
      <c r="C1290" s="427" t="s">
        <v>132</v>
      </c>
      <c r="D1290" s="428"/>
      <c r="E1290" s="428"/>
      <c r="F1290" s="428"/>
      <c r="G1290" s="428"/>
      <c r="H1290" s="428"/>
      <c r="I1290" s="428"/>
      <c r="J1290" s="428"/>
      <c r="K1290" s="428"/>
      <c r="L1290" s="428"/>
      <c r="M1290" s="429"/>
      <c r="U1290" s="77" t="s">
        <v>630</v>
      </c>
    </row>
    <row r="1291" spans="2:21" ht="12" hidden="1" thickBot="1" x14ac:dyDescent="0.25">
      <c r="C1291" s="430"/>
      <c r="D1291" s="431"/>
      <c r="E1291" s="431"/>
      <c r="F1291" s="431"/>
      <c r="G1291" s="431"/>
      <c r="H1291" s="431"/>
      <c r="I1291" s="431"/>
      <c r="J1291" s="431"/>
      <c r="K1291" s="431"/>
      <c r="L1291" s="431"/>
      <c r="M1291" s="432"/>
      <c r="U1291" s="77" t="s">
        <v>630</v>
      </c>
    </row>
    <row r="1292" spans="2:21" ht="12" hidden="1" thickBot="1" x14ac:dyDescent="0.25">
      <c r="C1292" s="444" t="s">
        <v>79</v>
      </c>
      <c r="D1292" s="437"/>
      <c r="E1292" s="445" t="s">
        <v>133</v>
      </c>
      <c r="F1292" s="446"/>
      <c r="G1292" s="80" t="s">
        <v>134</v>
      </c>
      <c r="H1292" s="447" t="s">
        <v>135</v>
      </c>
      <c r="I1292" s="448"/>
      <c r="J1292" s="448"/>
      <c r="K1292" s="448"/>
      <c r="L1292" s="448"/>
      <c r="M1292" s="449"/>
      <c r="R1292" s="81"/>
      <c r="S1292" s="82"/>
      <c r="T1292" s="83"/>
      <c r="U1292" s="83" t="s">
        <v>630</v>
      </c>
    </row>
    <row r="1293" spans="2:21" ht="12" hidden="1" thickBot="1" x14ac:dyDescent="0.25">
      <c r="C1293" s="433">
        <v>45091</v>
      </c>
      <c r="D1293" s="434"/>
      <c r="E1293" s="435" t="s">
        <v>59</v>
      </c>
      <c r="F1293" s="409"/>
      <c r="G1293" s="84"/>
      <c r="H1293" s="435"/>
      <c r="I1293" s="408"/>
      <c r="J1293" s="408"/>
      <c r="K1293" s="408"/>
      <c r="L1293" s="408"/>
      <c r="M1293" s="409"/>
      <c r="U1293" s="77" t="s">
        <v>630</v>
      </c>
    </row>
    <row r="1294" spans="2:21" ht="12" hidden="1" thickBot="1" x14ac:dyDescent="0.25">
      <c r="C1294" s="435"/>
      <c r="D1294" s="408"/>
      <c r="E1294" s="408"/>
      <c r="F1294" s="408"/>
      <c r="G1294" s="408"/>
      <c r="H1294" s="408"/>
      <c r="I1294" s="408"/>
      <c r="J1294" s="408"/>
      <c r="K1294" s="408"/>
      <c r="L1294" s="408"/>
      <c r="M1294" s="409"/>
      <c r="U1294" s="77" t="s">
        <v>630</v>
      </c>
    </row>
    <row r="1295" spans="2:21" ht="12" hidden="1" thickBot="1" x14ac:dyDescent="0.25">
      <c r="C1295" s="85" t="s">
        <v>87</v>
      </c>
      <c r="D1295" s="86"/>
      <c r="E1295" s="85" t="s">
        <v>136</v>
      </c>
      <c r="F1295" s="86" t="s">
        <v>137</v>
      </c>
      <c r="G1295" s="85" t="s">
        <v>136</v>
      </c>
      <c r="H1295" s="436" t="s">
        <v>108</v>
      </c>
      <c r="I1295" s="436"/>
      <c r="J1295" s="436"/>
      <c r="K1295" s="436"/>
      <c r="L1295" s="436"/>
      <c r="M1295" s="437"/>
      <c r="U1295" s="77" t="s">
        <v>630</v>
      </c>
    </row>
    <row r="1296" spans="2:21" ht="12" hidden="1" thickBot="1" x14ac:dyDescent="0.25">
      <c r="C1296" s="87"/>
      <c r="D1296" s="88">
        <v>17</v>
      </c>
      <c r="E1296" s="275" t="s">
        <v>10</v>
      </c>
      <c r="F1296" s="88"/>
      <c r="G1296" s="275" t="s">
        <v>171</v>
      </c>
      <c r="H1296" s="438">
        <f t="shared" ref="H1296" si="815">S1303</f>
        <v>3</v>
      </c>
      <c r="I1296" s="439"/>
      <c r="J1296" s="440"/>
      <c r="K1296" s="441">
        <f t="shared" ref="K1296" si="816">T1303</f>
        <v>0</v>
      </c>
      <c r="L1296" s="442"/>
      <c r="M1296" s="443"/>
      <c r="U1296" s="77" t="str">
        <f>IF(H1296+K1296=3,"BİTTİ","DEVAM")</f>
        <v>BİTTİ</v>
      </c>
    </row>
    <row r="1297" spans="2:21" ht="12" hidden="1" thickBot="1" x14ac:dyDescent="0.25">
      <c r="C1297" s="91" t="s">
        <v>80</v>
      </c>
      <c r="D1297" s="92" t="s">
        <v>138</v>
      </c>
      <c r="E1297" s="91" t="s">
        <v>139</v>
      </c>
      <c r="F1297" s="92"/>
      <c r="G1297" s="91" t="s">
        <v>139</v>
      </c>
      <c r="H1297" s="408" t="s">
        <v>140</v>
      </c>
      <c r="I1297" s="409"/>
      <c r="J1297" s="408" t="s">
        <v>141</v>
      </c>
      <c r="K1297" s="409"/>
      <c r="L1297" s="410" t="s">
        <v>142</v>
      </c>
      <c r="M1297" s="411"/>
      <c r="O1297" s="412" t="s">
        <v>143</v>
      </c>
      <c r="P1297" s="413"/>
      <c r="Q1297" s="412" t="s">
        <v>144</v>
      </c>
      <c r="R1297" s="413"/>
      <c r="S1297" s="412" t="s">
        <v>138</v>
      </c>
      <c r="T1297" s="413"/>
      <c r="U1297" s="77" t="s">
        <v>630</v>
      </c>
    </row>
    <row r="1298" spans="2:21" ht="12" hidden="1" thickBot="1" x14ac:dyDescent="0.25">
      <c r="C1298" s="266">
        <v>0.4375</v>
      </c>
      <c r="D1298" s="94" t="s">
        <v>145</v>
      </c>
      <c r="E1298" s="84" t="s">
        <v>848</v>
      </c>
      <c r="F1298" s="94"/>
      <c r="G1298" s="84" t="s">
        <v>943</v>
      </c>
      <c r="H1298" s="95">
        <v>6</v>
      </c>
      <c r="I1298" s="94">
        <v>4</v>
      </c>
      <c r="J1298" s="95">
        <v>6</v>
      </c>
      <c r="K1298" s="94">
        <v>3</v>
      </c>
      <c r="L1298" s="95"/>
      <c r="M1298" s="94"/>
      <c r="O1298" s="96">
        <f t="shared" ref="O1298:O1300" si="817">H1298+J1298+L1298</f>
        <v>12</v>
      </c>
      <c r="P1298" s="96">
        <f t="shared" ref="P1298:P1300" si="818">I1298+K1298+M1298</f>
        <v>7</v>
      </c>
      <c r="Q1298" s="96">
        <f t="shared" ref="Q1298:Q1300" si="819">IF(H1298&gt;I1298,1,0)+IF(J1298&gt;K1298,1,0)+IF(L1298&gt;M1298,1,0)</f>
        <v>2</v>
      </c>
      <c r="R1298" s="97">
        <f t="shared" ref="R1298:R1300" si="820">IF(H1298&lt;I1298,1,0)+IF(J1298&lt;K1298,1,0)+IF(L1298&lt;M1298,1,0)</f>
        <v>0</v>
      </c>
      <c r="S1298" s="97">
        <f t="shared" ref="S1298:S1300" si="821">IF(Q1298&gt;R1298,1,0)</f>
        <v>1</v>
      </c>
      <c r="T1298" s="97">
        <f t="shared" ref="T1298:T1300" si="822">IF(Q1298&lt;R1298,1,0)</f>
        <v>0</v>
      </c>
      <c r="U1298" s="77" t="s">
        <v>630</v>
      </c>
    </row>
    <row r="1299" spans="2:21" ht="12" hidden="1" thickBot="1" x14ac:dyDescent="0.25">
      <c r="C1299" s="84"/>
      <c r="D1299" s="94" t="s">
        <v>146</v>
      </c>
      <c r="E1299" s="84" t="s">
        <v>849</v>
      </c>
      <c r="F1299" s="94"/>
      <c r="G1299" s="284" t="s">
        <v>591</v>
      </c>
      <c r="H1299" s="95">
        <v>6</v>
      </c>
      <c r="I1299" s="94">
        <v>2</v>
      </c>
      <c r="J1299" s="95">
        <v>6</v>
      </c>
      <c r="K1299" s="94">
        <v>1</v>
      </c>
      <c r="L1299" s="95"/>
      <c r="M1299" s="94"/>
      <c r="O1299" s="29">
        <f t="shared" si="817"/>
        <v>12</v>
      </c>
      <c r="P1299" s="29">
        <f t="shared" si="818"/>
        <v>3</v>
      </c>
      <c r="Q1299" s="29">
        <f t="shared" si="819"/>
        <v>2</v>
      </c>
      <c r="R1299" s="28">
        <f t="shared" si="820"/>
        <v>0</v>
      </c>
      <c r="S1299" s="28">
        <f t="shared" si="821"/>
        <v>1</v>
      </c>
      <c r="T1299" s="28">
        <f t="shared" si="822"/>
        <v>0</v>
      </c>
      <c r="U1299" s="77" t="s">
        <v>630</v>
      </c>
    </row>
    <row r="1300" spans="2:21" ht="12" hidden="1" customHeight="1" thickBot="1" x14ac:dyDescent="0.25">
      <c r="C1300" s="414"/>
      <c r="D1300" s="416" t="s">
        <v>147</v>
      </c>
      <c r="E1300" s="84" t="s">
        <v>850</v>
      </c>
      <c r="F1300" s="98"/>
      <c r="G1300" s="284" t="s">
        <v>591</v>
      </c>
      <c r="H1300" s="418">
        <v>6</v>
      </c>
      <c r="I1300" s="421">
        <v>2</v>
      </c>
      <c r="J1300" s="418">
        <v>6</v>
      </c>
      <c r="K1300" s="421">
        <v>3</v>
      </c>
      <c r="L1300" s="418"/>
      <c r="M1300" s="421"/>
      <c r="O1300" s="424">
        <f t="shared" si="817"/>
        <v>12</v>
      </c>
      <c r="P1300" s="424">
        <f t="shared" si="818"/>
        <v>5</v>
      </c>
      <c r="Q1300" s="424">
        <f t="shared" si="819"/>
        <v>2</v>
      </c>
      <c r="R1300" s="424">
        <f t="shared" si="820"/>
        <v>0</v>
      </c>
      <c r="S1300" s="424">
        <f t="shared" si="821"/>
        <v>1</v>
      </c>
      <c r="T1300" s="424">
        <f t="shared" si="822"/>
        <v>0</v>
      </c>
      <c r="U1300" s="77" t="s">
        <v>630</v>
      </c>
    </row>
    <row r="1301" spans="2:21" ht="12" hidden="1" thickBot="1" x14ac:dyDescent="0.25">
      <c r="C1301" s="414"/>
      <c r="D1301" s="416"/>
      <c r="E1301" s="99" t="s">
        <v>137</v>
      </c>
      <c r="F1301" s="100"/>
      <c r="G1301" s="283" t="s">
        <v>137</v>
      </c>
      <c r="H1301" s="419"/>
      <c r="I1301" s="422"/>
      <c r="J1301" s="419"/>
      <c r="K1301" s="422"/>
      <c r="L1301" s="419"/>
      <c r="M1301" s="422"/>
      <c r="O1301" s="425"/>
      <c r="P1301" s="425"/>
      <c r="Q1301" s="425"/>
      <c r="R1301" s="425"/>
      <c r="S1301" s="425"/>
      <c r="T1301" s="425"/>
      <c r="U1301" s="77" t="s">
        <v>630</v>
      </c>
    </row>
    <row r="1302" spans="2:21" ht="12" hidden="1" thickBot="1" x14ac:dyDescent="0.25">
      <c r="C1302" s="415"/>
      <c r="D1302" s="417"/>
      <c r="E1302" s="84" t="s">
        <v>849</v>
      </c>
      <c r="F1302" s="101"/>
      <c r="G1302" s="84" t="s">
        <v>943</v>
      </c>
      <c r="H1302" s="420"/>
      <c r="I1302" s="423"/>
      <c r="J1302" s="420"/>
      <c r="K1302" s="423"/>
      <c r="L1302" s="420"/>
      <c r="M1302" s="423"/>
      <c r="O1302" s="426"/>
      <c r="P1302" s="426"/>
      <c r="Q1302" s="426"/>
      <c r="R1302" s="426"/>
      <c r="S1302" s="426"/>
      <c r="T1302" s="426"/>
      <c r="U1302" s="77" t="s">
        <v>630</v>
      </c>
    </row>
    <row r="1303" spans="2:21" ht="12" hidden="1" thickBot="1" x14ac:dyDescent="0.25">
      <c r="B1303" s="295" t="str">
        <f>E1296&amp;G1296</f>
        <v>AMİDA AKADEMİ GENÇLİK VE SPOR KULÜBÜDİYARBAKIR TENİS KULÜBÜ</v>
      </c>
      <c r="G1303" s="102"/>
      <c r="H1303" s="102"/>
      <c r="O1303" s="28">
        <f t="shared" ref="O1303:T1303" si="823">O1298+O1299+O1300</f>
        <v>36</v>
      </c>
      <c r="P1303" s="28">
        <f t="shared" si="823"/>
        <v>15</v>
      </c>
      <c r="Q1303" s="29">
        <f t="shared" si="823"/>
        <v>6</v>
      </c>
      <c r="R1303" s="28">
        <f t="shared" si="823"/>
        <v>0</v>
      </c>
      <c r="S1303" s="28">
        <f t="shared" si="823"/>
        <v>3</v>
      </c>
      <c r="T1303" s="28">
        <f t="shared" si="823"/>
        <v>0</v>
      </c>
      <c r="U1303" s="77" t="s">
        <v>630</v>
      </c>
    </row>
    <row r="1304" spans="2:21" hidden="1" x14ac:dyDescent="0.2">
      <c r="C1304" s="427" t="s">
        <v>132</v>
      </c>
      <c r="D1304" s="428"/>
      <c r="E1304" s="428"/>
      <c r="F1304" s="428"/>
      <c r="G1304" s="428"/>
      <c r="H1304" s="428"/>
      <c r="I1304" s="428"/>
      <c r="J1304" s="428"/>
      <c r="K1304" s="428"/>
      <c r="L1304" s="428"/>
      <c r="M1304" s="429"/>
      <c r="U1304" s="77" t="s">
        <v>630</v>
      </c>
    </row>
    <row r="1305" spans="2:21" ht="12" hidden="1" thickBot="1" x14ac:dyDescent="0.25">
      <c r="C1305" s="430"/>
      <c r="D1305" s="431"/>
      <c r="E1305" s="431"/>
      <c r="F1305" s="431"/>
      <c r="G1305" s="431"/>
      <c r="H1305" s="431"/>
      <c r="I1305" s="431"/>
      <c r="J1305" s="431"/>
      <c r="K1305" s="431"/>
      <c r="L1305" s="431"/>
      <c r="M1305" s="432"/>
      <c r="U1305" s="77" t="s">
        <v>630</v>
      </c>
    </row>
    <row r="1306" spans="2:21" ht="12" hidden="1" thickBot="1" x14ac:dyDescent="0.25">
      <c r="C1306" s="444" t="s">
        <v>79</v>
      </c>
      <c r="D1306" s="437"/>
      <c r="E1306" s="445" t="s">
        <v>133</v>
      </c>
      <c r="F1306" s="446"/>
      <c r="G1306" s="80" t="s">
        <v>134</v>
      </c>
      <c r="H1306" s="447" t="s">
        <v>135</v>
      </c>
      <c r="I1306" s="448"/>
      <c r="J1306" s="448"/>
      <c r="K1306" s="448"/>
      <c r="L1306" s="448"/>
      <c r="M1306" s="449"/>
      <c r="R1306" s="81"/>
      <c r="S1306" s="82"/>
      <c r="T1306" s="83"/>
      <c r="U1306" s="83" t="s">
        <v>630</v>
      </c>
    </row>
    <row r="1307" spans="2:21" ht="12" hidden="1" thickBot="1" x14ac:dyDescent="0.25">
      <c r="C1307" s="433">
        <v>45091</v>
      </c>
      <c r="D1307" s="434"/>
      <c r="E1307" s="435" t="s">
        <v>61</v>
      </c>
      <c r="F1307" s="409"/>
      <c r="G1307" s="84"/>
      <c r="H1307" s="435"/>
      <c r="I1307" s="408"/>
      <c r="J1307" s="408"/>
      <c r="K1307" s="408"/>
      <c r="L1307" s="408"/>
      <c r="M1307" s="409"/>
      <c r="U1307" s="77" t="s">
        <v>630</v>
      </c>
    </row>
    <row r="1308" spans="2:21" ht="12" hidden="1" thickBot="1" x14ac:dyDescent="0.25">
      <c r="C1308" s="435"/>
      <c r="D1308" s="408"/>
      <c r="E1308" s="408"/>
      <c r="F1308" s="408"/>
      <c r="G1308" s="408"/>
      <c r="H1308" s="408"/>
      <c r="I1308" s="408"/>
      <c r="J1308" s="408"/>
      <c r="K1308" s="408"/>
      <c r="L1308" s="408"/>
      <c r="M1308" s="409"/>
      <c r="U1308" s="77" t="s">
        <v>630</v>
      </c>
    </row>
    <row r="1309" spans="2:21" ht="12" hidden="1" thickBot="1" x14ac:dyDescent="0.25">
      <c r="C1309" s="85" t="s">
        <v>87</v>
      </c>
      <c r="D1309" s="86"/>
      <c r="E1309" s="85" t="s">
        <v>136</v>
      </c>
      <c r="F1309" s="86" t="s">
        <v>137</v>
      </c>
      <c r="G1309" s="85" t="s">
        <v>136</v>
      </c>
      <c r="H1309" s="436" t="s">
        <v>108</v>
      </c>
      <c r="I1309" s="436"/>
      <c r="J1309" s="436"/>
      <c r="K1309" s="436"/>
      <c r="L1309" s="436"/>
      <c r="M1309" s="437"/>
      <c r="U1309" s="77" t="s">
        <v>630</v>
      </c>
    </row>
    <row r="1310" spans="2:21" ht="12" hidden="1" thickBot="1" x14ac:dyDescent="0.25">
      <c r="C1310" s="87"/>
      <c r="D1310" s="88">
        <v>18</v>
      </c>
      <c r="E1310" s="275" t="s">
        <v>175</v>
      </c>
      <c r="F1310" s="88"/>
      <c r="G1310" s="275" t="s">
        <v>173</v>
      </c>
      <c r="H1310" s="438">
        <f t="shared" ref="H1310" si="824">S1317</f>
        <v>3</v>
      </c>
      <c r="I1310" s="439"/>
      <c r="J1310" s="440"/>
      <c r="K1310" s="441">
        <f t="shared" ref="K1310" si="825">T1317</f>
        <v>0</v>
      </c>
      <c r="L1310" s="442"/>
      <c r="M1310" s="443"/>
      <c r="U1310" s="77" t="str">
        <f>IF(H1310+K1310=3,"BİTTİ","DEVAM")</f>
        <v>BİTTİ</v>
      </c>
    </row>
    <row r="1311" spans="2:21" ht="12" hidden="1" thickBot="1" x14ac:dyDescent="0.25">
      <c r="C1311" s="91" t="s">
        <v>80</v>
      </c>
      <c r="D1311" s="92" t="s">
        <v>138</v>
      </c>
      <c r="E1311" s="91" t="s">
        <v>139</v>
      </c>
      <c r="F1311" s="92"/>
      <c r="G1311" s="91" t="s">
        <v>139</v>
      </c>
      <c r="H1311" s="408" t="s">
        <v>140</v>
      </c>
      <c r="I1311" s="409"/>
      <c r="J1311" s="408" t="s">
        <v>141</v>
      </c>
      <c r="K1311" s="409"/>
      <c r="L1311" s="410" t="s">
        <v>142</v>
      </c>
      <c r="M1311" s="411"/>
      <c r="O1311" s="412" t="s">
        <v>143</v>
      </c>
      <c r="P1311" s="413"/>
      <c r="Q1311" s="412" t="s">
        <v>144</v>
      </c>
      <c r="R1311" s="413"/>
      <c r="S1311" s="412" t="s">
        <v>138</v>
      </c>
      <c r="T1311" s="413"/>
      <c r="U1311" s="77" t="s">
        <v>630</v>
      </c>
    </row>
    <row r="1312" spans="2:21" ht="12" hidden="1" thickBot="1" x14ac:dyDescent="0.25">
      <c r="C1312" s="266">
        <v>0.4375</v>
      </c>
      <c r="D1312" s="94" t="s">
        <v>145</v>
      </c>
      <c r="E1312" s="84" t="s">
        <v>832</v>
      </c>
      <c r="F1312" s="94"/>
      <c r="G1312" s="84" t="s">
        <v>637</v>
      </c>
      <c r="H1312" s="94">
        <v>6</v>
      </c>
      <c r="I1312" s="95">
        <v>2</v>
      </c>
      <c r="J1312" s="95">
        <v>6</v>
      </c>
      <c r="K1312" s="95">
        <v>3</v>
      </c>
      <c r="L1312" s="95"/>
      <c r="M1312" s="94"/>
      <c r="O1312" s="96">
        <f t="shared" ref="O1312:O1314" si="826">H1312+J1312+L1312</f>
        <v>12</v>
      </c>
      <c r="P1312" s="96">
        <f t="shared" ref="P1312:P1314" si="827">I1312+K1312+M1312</f>
        <v>5</v>
      </c>
      <c r="Q1312" s="96">
        <f t="shared" ref="Q1312:Q1314" si="828">IF(H1312&gt;I1312,1,0)+IF(J1312&gt;K1312,1,0)+IF(L1312&gt;M1312,1,0)</f>
        <v>2</v>
      </c>
      <c r="R1312" s="97">
        <f t="shared" ref="R1312:R1314" si="829">IF(H1312&lt;I1312,1,0)+IF(J1312&lt;K1312,1,0)+IF(L1312&lt;M1312,1,0)</f>
        <v>0</v>
      </c>
      <c r="S1312" s="97">
        <f t="shared" ref="S1312:S1314" si="830">IF(Q1312&gt;R1312,1,0)</f>
        <v>1</v>
      </c>
      <c r="T1312" s="97">
        <f t="shared" ref="T1312:T1314" si="831">IF(Q1312&lt;R1312,1,0)</f>
        <v>0</v>
      </c>
      <c r="U1312" s="77" t="s">
        <v>630</v>
      </c>
    </row>
    <row r="1313" spans="2:21" ht="12" hidden="1" thickBot="1" x14ac:dyDescent="0.25">
      <c r="C1313" s="84"/>
      <c r="D1313" s="94" t="s">
        <v>146</v>
      </c>
      <c r="E1313" s="84" t="s">
        <v>831</v>
      </c>
      <c r="F1313" s="94"/>
      <c r="G1313" s="84" t="s">
        <v>638</v>
      </c>
      <c r="H1313" s="94">
        <v>6</v>
      </c>
      <c r="I1313" s="95">
        <v>0</v>
      </c>
      <c r="J1313" s="95">
        <v>6</v>
      </c>
      <c r="K1313" s="95">
        <v>2</v>
      </c>
      <c r="L1313" s="95"/>
      <c r="M1313" s="94"/>
      <c r="O1313" s="29">
        <f t="shared" si="826"/>
        <v>12</v>
      </c>
      <c r="P1313" s="29">
        <f t="shared" si="827"/>
        <v>2</v>
      </c>
      <c r="Q1313" s="29">
        <f t="shared" si="828"/>
        <v>2</v>
      </c>
      <c r="R1313" s="28">
        <f t="shared" si="829"/>
        <v>0</v>
      </c>
      <c r="S1313" s="28">
        <f t="shared" si="830"/>
        <v>1</v>
      </c>
      <c r="T1313" s="28">
        <f t="shared" si="831"/>
        <v>0</v>
      </c>
      <c r="U1313" s="77" t="s">
        <v>630</v>
      </c>
    </row>
    <row r="1314" spans="2:21" ht="12" hidden="1" customHeight="1" thickBot="1" x14ac:dyDescent="0.25">
      <c r="C1314" s="414"/>
      <c r="D1314" s="416" t="s">
        <v>147</v>
      </c>
      <c r="E1314" s="84" t="s">
        <v>833</v>
      </c>
      <c r="F1314" s="98"/>
      <c r="G1314" s="84" t="s">
        <v>639</v>
      </c>
      <c r="H1314" s="421">
        <v>6</v>
      </c>
      <c r="I1314" s="418">
        <v>4</v>
      </c>
      <c r="J1314" s="418">
        <v>6</v>
      </c>
      <c r="K1314" s="418">
        <v>3</v>
      </c>
      <c r="L1314" s="418"/>
      <c r="M1314" s="421"/>
      <c r="O1314" s="424">
        <f t="shared" si="826"/>
        <v>12</v>
      </c>
      <c r="P1314" s="424">
        <f t="shared" si="827"/>
        <v>7</v>
      </c>
      <c r="Q1314" s="424">
        <f t="shared" si="828"/>
        <v>2</v>
      </c>
      <c r="R1314" s="424">
        <f t="shared" si="829"/>
        <v>0</v>
      </c>
      <c r="S1314" s="424">
        <f t="shared" si="830"/>
        <v>1</v>
      </c>
      <c r="T1314" s="424">
        <f t="shared" si="831"/>
        <v>0</v>
      </c>
      <c r="U1314" s="77" t="s">
        <v>630</v>
      </c>
    </row>
    <row r="1315" spans="2:21" ht="12" hidden="1" thickBot="1" x14ac:dyDescent="0.25">
      <c r="C1315" s="414"/>
      <c r="D1315" s="416"/>
      <c r="E1315" s="99" t="s">
        <v>137</v>
      </c>
      <c r="F1315" s="100"/>
      <c r="G1315" s="99" t="s">
        <v>137</v>
      </c>
      <c r="H1315" s="422"/>
      <c r="I1315" s="419"/>
      <c r="J1315" s="419"/>
      <c r="K1315" s="419"/>
      <c r="L1315" s="419"/>
      <c r="M1315" s="422"/>
      <c r="O1315" s="425"/>
      <c r="P1315" s="425"/>
      <c r="Q1315" s="425"/>
      <c r="R1315" s="425"/>
      <c r="S1315" s="425"/>
      <c r="T1315" s="425"/>
      <c r="U1315" s="77" t="s">
        <v>630</v>
      </c>
    </row>
    <row r="1316" spans="2:21" ht="12" hidden="1" thickBot="1" x14ac:dyDescent="0.25">
      <c r="C1316" s="415"/>
      <c r="D1316" s="417"/>
      <c r="E1316" s="84" t="s">
        <v>832</v>
      </c>
      <c r="F1316" s="101"/>
      <c r="G1316" s="84" t="s">
        <v>637</v>
      </c>
      <c r="H1316" s="423"/>
      <c r="I1316" s="420"/>
      <c r="J1316" s="420"/>
      <c r="K1316" s="420"/>
      <c r="L1316" s="420"/>
      <c r="M1316" s="423"/>
      <c r="O1316" s="426"/>
      <c r="P1316" s="426"/>
      <c r="Q1316" s="426"/>
      <c r="R1316" s="426"/>
      <c r="S1316" s="426"/>
      <c r="T1316" s="426"/>
      <c r="U1316" s="77" t="s">
        <v>630</v>
      </c>
    </row>
    <row r="1317" spans="2:21" ht="12" hidden="1" thickBot="1" x14ac:dyDescent="0.25">
      <c r="B1317" s="295" t="str">
        <f>E1310&amp;G1310</f>
        <v>CİMİN SİYAH İNCİ SPOR KULÜBÜERZİNCAN YURDUM GENÇLİK SPOR KULÜBÜ</v>
      </c>
      <c r="G1317" s="102"/>
      <c r="H1317" s="102"/>
      <c r="O1317" s="28">
        <f t="shared" ref="O1317:T1317" si="832">O1312+O1313+O1314</f>
        <v>36</v>
      </c>
      <c r="P1317" s="28">
        <f t="shared" si="832"/>
        <v>14</v>
      </c>
      <c r="Q1317" s="29">
        <f t="shared" si="832"/>
        <v>6</v>
      </c>
      <c r="R1317" s="28">
        <f t="shared" si="832"/>
        <v>0</v>
      </c>
      <c r="S1317" s="28">
        <f t="shared" si="832"/>
        <v>3</v>
      </c>
      <c r="T1317" s="28">
        <f t="shared" si="832"/>
        <v>0</v>
      </c>
      <c r="U1317" s="77" t="s">
        <v>630</v>
      </c>
    </row>
    <row r="1318" spans="2:21" hidden="1" x14ac:dyDescent="0.2">
      <c r="C1318" s="427" t="s">
        <v>132</v>
      </c>
      <c r="D1318" s="428"/>
      <c r="E1318" s="428"/>
      <c r="F1318" s="428"/>
      <c r="G1318" s="428"/>
      <c r="H1318" s="428"/>
      <c r="I1318" s="428"/>
      <c r="J1318" s="428"/>
      <c r="K1318" s="428"/>
      <c r="L1318" s="428"/>
      <c r="M1318" s="429"/>
      <c r="U1318" s="77" t="s">
        <v>630</v>
      </c>
    </row>
    <row r="1319" spans="2:21" ht="12" hidden="1" thickBot="1" x14ac:dyDescent="0.25">
      <c r="C1319" s="430"/>
      <c r="D1319" s="431"/>
      <c r="E1319" s="431"/>
      <c r="F1319" s="431"/>
      <c r="G1319" s="431"/>
      <c r="H1319" s="431"/>
      <c r="I1319" s="431"/>
      <c r="J1319" s="431"/>
      <c r="K1319" s="431"/>
      <c r="L1319" s="431"/>
      <c r="M1319" s="432"/>
      <c r="U1319" s="77" t="s">
        <v>630</v>
      </c>
    </row>
    <row r="1320" spans="2:21" ht="12" hidden="1" thickBot="1" x14ac:dyDescent="0.25">
      <c r="C1320" s="444" t="s">
        <v>79</v>
      </c>
      <c r="D1320" s="437"/>
      <c r="E1320" s="445" t="s">
        <v>133</v>
      </c>
      <c r="F1320" s="446"/>
      <c r="G1320" s="80" t="s">
        <v>134</v>
      </c>
      <c r="H1320" s="447" t="s">
        <v>135</v>
      </c>
      <c r="I1320" s="448"/>
      <c r="J1320" s="448"/>
      <c r="K1320" s="448"/>
      <c r="L1320" s="448"/>
      <c r="M1320" s="449"/>
      <c r="R1320" s="81"/>
      <c r="S1320" s="82"/>
      <c r="T1320" s="83"/>
      <c r="U1320" s="83" t="s">
        <v>630</v>
      </c>
    </row>
    <row r="1321" spans="2:21" ht="12" hidden="1" thickBot="1" x14ac:dyDescent="0.25">
      <c r="C1321" s="433">
        <v>45091</v>
      </c>
      <c r="D1321" s="434"/>
      <c r="E1321" s="435" t="s">
        <v>61</v>
      </c>
      <c r="F1321" s="409"/>
      <c r="G1321" s="84"/>
      <c r="H1321" s="435"/>
      <c r="I1321" s="408"/>
      <c r="J1321" s="408"/>
      <c r="K1321" s="408"/>
      <c r="L1321" s="408"/>
      <c r="M1321" s="409"/>
      <c r="U1321" s="77" t="s">
        <v>630</v>
      </c>
    </row>
    <row r="1322" spans="2:21" ht="12" hidden="1" thickBot="1" x14ac:dyDescent="0.25">
      <c r="C1322" s="435"/>
      <c r="D1322" s="408"/>
      <c r="E1322" s="408"/>
      <c r="F1322" s="408"/>
      <c r="G1322" s="408"/>
      <c r="H1322" s="408"/>
      <c r="I1322" s="408"/>
      <c r="J1322" s="408"/>
      <c r="K1322" s="408"/>
      <c r="L1322" s="408"/>
      <c r="M1322" s="409"/>
      <c r="U1322" s="77" t="s">
        <v>630</v>
      </c>
    </row>
    <row r="1323" spans="2:21" ht="12" hidden="1" thickBot="1" x14ac:dyDescent="0.25">
      <c r="C1323" s="85" t="s">
        <v>87</v>
      </c>
      <c r="D1323" s="86"/>
      <c r="E1323" s="85" t="s">
        <v>136</v>
      </c>
      <c r="F1323" s="86" t="s">
        <v>137</v>
      </c>
      <c r="G1323" s="85" t="s">
        <v>136</v>
      </c>
      <c r="H1323" s="436" t="s">
        <v>108</v>
      </c>
      <c r="I1323" s="436"/>
      <c r="J1323" s="436"/>
      <c r="K1323" s="436"/>
      <c r="L1323" s="436"/>
      <c r="M1323" s="437"/>
      <c r="U1323" s="77" t="s">
        <v>630</v>
      </c>
    </row>
    <row r="1324" spans="2:21" ht="12" hidden="1" thickBot="1" x14ac:dyDescent="0.25">
      <c r="C1324" s="87"/>
      <c r="D1324" s="88">
        <v>19</v>
      </c>
      <c r="E1324" s="275" t="s">
        <v>174</v>
      </c>
      <c r="F1324" s="88"/>
      <c r="G1324" s="275" t="s">
        <v>92</v>
      </c>
      <c r="H1324" s="438">
        <f t="shared" ref="H1324" si="833">S1331</f>
        <v>3</v>
      </c>
      <c r="I1324" s="439"/>
      <c r="J1324" s="440"/>
      <c r="K1324" s="441">
        <f t="shared" ref="K1324" si="834">T1331</f>
        <v>0</v>
      </c>
      <c r="L1324" s="442"/>
      <c r="M1324" s="443"/>
      <c r="U1324" s="77" t="str">
        <f>IF(H1324+K1324=3,"BİTTİ","DEVAM")</f>
        <v>BİTTİ</v>
      </c>
    </row>
    <row r="1325" spans="2:21" ht="12" hidden="1" thickBot="1" x14ac:dyDescent="0.25">
      <c r="C1325" s="91" t="s">
        <v>80</v>
      </c>
      <c r="D1325" s="92" t="s">
        <v>138</v>
      </c>
      <c r="E1325" s="91" t="s">
        <v>139</v>
      </c>
      <c r="F1325" s="92"/>
      <c r="G1325" s="91" t="s">
        <v>139</v>
      </c>
      <c r="H1325" s="408" t="s">
        <v>140</v>
      </c>
      <c r="I1325" s="409"/>
      <c r="J1325" s="408" t="s">
        <v>141</v>
      </c>
      <c r="K1325" s="409"/>
      <c r="L1325" s="410" t="s">
        <v>142</v>
      </c>
      <c r="M1325" s="411"/>
      <c r="O1325" s="412" t="s">
        <v>143</v>
      </c>
      <c r="P1325" s="413"/>
      <c r="Q1325" s="412" t="s">
        <v>144</v>
      </c>
      <c r="R1325" s="413"/>
      <c r="S1325" s="412" t="s">
        <v>138</v>
      </c>
      <c r="T1325" s="413"/>
      <c r="U1325" s="77" t="s">
        <v>630</v>
      </c>
    </row>
    <row r="1326" spans="2:21" ht="12" hidden="1" thickBot="1" x14ac:dyDescent="0.25">
      <c r="C1326" s="266">
        <v>0.4375</v>
      </c>
      <c r="D1326" s="94" t="s">
        <v>145</v>
      </c>
      <c r="E1326" s="84" t="s">
        <v>829</v>
      </c>
      <c r="F1326" s="94"/>
      <c r="G1326" s="84" t="s">
        <v>618</v>
      </c>
      <c r="H1326" s="95">
        <v>6</v>
      </c>
      <c r="I1326" s="95">
        <v>3</v>
      </c>
      <c r="J1326" s="95">
        <v>6</v>
      </c>
      <c r="K1326" s="95">
        <v>2</v>
      </c>
      <c r="L1326" s="95"/>
      <c r="M1326" s="94"/>
      <c r="O1326" s="96">
        <f t="shared" ref="O1326:O1328" si="835">H1326+J1326+L1326</f>
        <v>12</v>
      </c>
      <c r="P1326" s="96">
        <f t="shared" ref="P1326:P1328" si="836">I1326+K1326+M1326</f>
        <v>5</v>
      </c>
      <c r="Q1326" s="96">
        <f t="shared" ref="Q1326:Q1328" si="837">IF(H1326&gt;I1326,1,0)+IF(J1326&gt;K1326,1,0)+IF(L1326&gt;M1326,1,0)</f>
        <v>2</v>
      </c>
      <c r="R1326" s="97">
        <f t="shared" ref="R1326:R1328" si="838">IF(H1326&lt;I1326,1,0)+IF(J1326&lt;K1326,1,0)+IF(L1326&lt;M1326,1,0)</f>
        <v>0</v>
      </c>
      <c r="S1326" s="97">
        <f t="shared" ref="S1326:S1328" si="839">IF(Q1326&gt;R1326,1,0)</f>
        <v>1</v>
      </c>
      <c r="T1326" s="97">
        <f t="shared" ref="T1326:T1328" si="840">IF(Q1326&lt;R1326,1,0)</f>
        <v>0</v>
      </c>
      <c r="U1326" s="77" t="s">
        <v>630</v>
      </c>
    </row>
    <row r="1327" spans="2:21" ht="12" hidden="1" thickBot="1" x14ac:dyDescent="0.25">
      <c r="C1327" s="84"/>
      <c r="D1327" s="94" t="s">
        <v>146</v>
      </c>
      <c r="E1327" s="84" t="s">
        <v>632</v>
      </c>
      <c r="F1327" s="94"/>
      <c r="G1327" s="84" t="s">
        <v>619</v>
      </c>
      <c r="H1327" s="95">
        <v>6</v>
      </c>
      <c r="I1327" s="95">
        <v>4</v>
      </c>
      <c r="J1327" s="95">
        <v>6</v>
      </c>
      <c r="K1327" s="95">
        <v>3</v>
      </c>
      <c r="L1327" s="95"/>
      <c r="M1327" s="94"/>
      <c r="O1327" s="29">
        <f t="shared" si="835"/>
        <v>12</v>
      </c>
      <c r="P1327" s="29">
        <f t="shared" si="836"/>
        <v>7</v>
      </c>
      <c r="Q1327" s="29">
        <f t="shared" si="837"/>
        <v>2</v>
      </c>
      <c r="R1327" s="28">
        <f t="shared" si="838"/>
        <v>0</v>
      </c>
      <c r="S1327" s="28">
        <f t="shared" si="839"/>
        <v>1</v>
      </c>
      <c r="T1327" s="28">
        <f t="shared" si="840"/>
        <v>0</v>
      </c>
      <c r="U1327" s="77" t="s">
        <v>630</v>
      </c>
    </row>
    <row r="1328" spans="2:21" ht="12" hidden="1" customHeight="1" thickBot="1" x14ac:dyDescent="0.25">
      <c r="C1328" s="414"/>
      <c r="D1328" s="416" t="s">
        <v>147</v>
      </c>
      <c r="E1328" s="84" t="s">
        <v>633</v>
      </c>
      <c r="F1328" s="98"/>
      <c r="G1328" s="84" t="s">
        <v>620</v>
      </c>
      <c r="H1328" s="418">
        <v>6</v>
      </c>
      <c r="I1328" s="418">
        <v>2</v>
      </c>
      <c r="J1328" s="418">
        <v>6</v>
      </c>
      <c r="K1328" s="418">
        <v>4</v>
      </c>
      <c r="L1328" s="418"/>
      <c r="M1328" s="421"/>
      <c r="O1328" s="424">
        <f t="shared" si="835"/>
        <v>12</v>
      </c>
      <c r="P1328" s="424">
        <f t="shared" si="836"/>
        <v>6</v>
      </c>
      <c r="Q1328" s="424">
        <f t="shared" si="837"/>
        <v>2</v>
      </c>
      <c r="R1328" s="424">
        <f t="shared" si="838"/>
        <v>0</v>
      </c>
      <c r="S1328" s="424">
        <f t="shared" si="839"/>
        <v>1</v>
      </c>
      <c r="T1328" s="424">
        <f t="shared" si="840"/>
        <v>0</v>
      </c>
      <c r="U1328" s="77" t="s">
        <v>630</v>
      </c>
    </row>
    <row r="1329" spans="2:21" ht="12" hidden="1" thickBot="1" x14ac:dyDescent="0.25">
      <c r="C1329" s="414"/>
      <c r="D1329" s="416"/>
      <c r="E1329" s="99" t="s">
        <v>137</v>
      </c>
      <c r="F1329" s="100"/>
      <c r="G1329" s="99" t="s">
        <v>137</v>
      </c>
      <c r="H1329" s="419"/>
      <c r="I1329" s="419"/>
      <c r="J1329" s="419"/>
      <c r="K1329" s="419"/>
      <c r="L1329" s="419"/>
      <c r="M1329" s="422"/>
      <c r="O1329" s="425"/>
      <c r="P1329" s="425"/>
      <c r="Q1329" s="425"/>
      <c r="R1329" s="425"/>
      <c r="S1329" s="425"/>
      <c r="T1329" s="425"/>
      <c r="U1329" s="77" t="s">
        <v>630</v>
      </c>
    </row>
    <row r="1330" spans="2:21" ht="12" hidden="1" thickBot="1" x14ac:dyDescent="0.25">
      <c r="C1330" s="415"/>
      <c r="D1330" s="417"/>
      <c r="E1330" s="84" t="s">
        <v>829</v>
      </c>
      <c r="F1330" s="101"/>
      <c r="G1330" s="84" t="s">
        <v>618</v>
      </c>
      <c r="H1330" s="420"/>
      <c r="I1330" s="420"/>
      <c r="J1330" s="420"/>
      <c r="K1330" s="420"/>
      <c r="L1330" s="420"/>
      <c r="M1330" s="423"/>
      <c r="O1330" s="426"/>
      <c r="P1330" s="426"/>
      <c r="Q1330" s="426"/>
      <c r="R1330" s="426"/>
      <c r="S1330" s="426"/>
      <c r="T1330" s="426"/>
      <c r="U1330" s="77" t="s">
        <v>630</v>
      </c>
    </row>
    <row r="1331" spans="2:21" ht="12" hidden="1" thickBot="1" x14ac:dyDescent="0.25">
      <c r="B1331" s="295" t="str">
        <f>E1324&amp;G1324</f>
        <v>ERZİNCAN GENÇLER BİRLİĞİ GENÇLİK SPOR KULÜBÜERZİNCAN GENÇLİK SPOR KULÜBÜ</v>
      </c>
      <c r="G1331" s="102"/>
      <c r="H1331" s="102"/>
      <c r="O1331" s="28">
        <f t="shared" ref="O1331:T1331" si="841">O1326+O1327+O1328</f>
        <v>36</v>
      </c>
      <c r="P1331" s="28">
        <f t="shared" si="841"/>
        <v>18</v>
      </c>
      <c r="Q1331" s="29">
        <f t="shared" si="841"/>
        <v>6</v>
      </c>
      <c r="R1331" s="28">
        <f t="shared" si="841"/>
        <v>0</v>
      </c>
      <c r="S1331" s="28">
        <f t="shared" si="841"/>
        <v>3</v>
      </c>
      <c r="T1331" s="28">
        <f t="shared" si="841"/>
        <v>0</v>
      </c>
      <c r="U1331" s="77" t="s">
        <v>630</v>
      </c>
    </row>
    <row r="1332" spans="2:21" hidden="1" x14ac:dyDescent="0.2">
      <c r="C1332" s="427" t="s">
        <v>132</v>
      </c>
      <c r="D1332" s="428"/>
      <c r="E1332" s="428"/>
      <c r="F1332" s="428"/>
      <c r="G1332" s="428"/>
      <c r="H1332" s="428"/>
      <c r="I1332" s="428"/>
      <c r="J1332" s="428"/>
      <c r="K1332" s="428"/>
      <c r="L1332" s="428"/>
      <c r="M1332" s="429"/>
      <c r="U1332" s="77" t="s">
        <v>630</v>
      </c>
    </row>
    <row r="1333" spans="2:21" ht="12" hidden="1" thickBot="1" x14ac:dyDescent="0.25">
      <c r="C1333" s="430"/>
      <c r="D1333" s="431"/>
      <c r="E1333" s="431"/>
      <c r="F1333" s="431"/>
      <c r="G1333" s="431"/>
      <c r="H1333" s="431"/>
      <c r="I1333" s="431"/>
      <c r="J1333" s="431"/>
      <c r="K1333" s="431"/>
      <c r="L1333" s="431"/>
      <c r="M1333" s="432"/>
      <c r="U1333" s="77" t="s">
        <v>630</v>
      </c>
    </row>
    <row r="1334" spans="2:21" ht="12" hidden="1" thickBot="1" x14ac:dyDescent="0.25">
      <c r="C1334" s="444" t="s">
        <v>79</v>
      </c>
      <c r="D1334" s="437"/>
      <c r="E1334" s="445" t="s">
        <v>133</v>
      </c>
      <c r="F1334" s="446"/>
      <c r="G1334" s="80" t="s">
        <v>134</v>
      </c>
      <c r="H1334" s="447" t="s">
        <v>135</v>
      </c>
      <c r="I1334" s="448"/>
      <c r="J1334" s="448"/>
      <c r="K1334" s="448"/>
      <c r="L1334" s="448"/>
      <c r="M1334" s="449"/>
      <c r="R1334" s="81"/>
      <c r="S1334" s="82"/>
      <c r="T1334" s="83"/>
      <c r="U1334" s="83" t="s">
        <v>630</v>
      </c>
    </row>
    <row r="1335" spans="2:21" ht="12" hidden="1" thickBot="1" x14ac:dyDescent="0.25">
      <c r="C1335" s="433">
        <v>45091</v>
      </c>
      <c r="D1335" s="434"/>
      <c r="E1335" s="435" t="s">
        <v>61</v>
      </c>
      <c r="F1335" s="409"/>
      <c r="G1335" s="84"/>
      <c r="H1335" s="435"/>
      <c r="I1335" s="408"/>
      <c r="J1335" s="408"/>
      <c r="K1335" s="408"/>
      <c r="L1335" s="408"/>
      <c r="M1335" s="409"/>
      <c r="U1335" s="77" t="s">
        <v>630</v>
      </c>
    </row>
    <row r="1336" spans="2:21" ht="12" hidden="1" thickBot="1" x14ac:dyDescent="0.25">
      <c r="C1336" s="435"/>
      <c r="D1336" s="408"/>
      <c r="E1336" s="408"/>
      <c r="F1336" s="408"/>
      <c r="G1336" s="408"/>
      <c r="H1336" s="408"/>
      <c r="I1336" s="408"/>
      <c r="J1336" s="408"/>
      <c r="K1336" s="408"/>
      <c r="L1336" s="408"/>
      <c r="M1336" s="409"/>
      <c r="U1336" s="77" t="s">
        <v>630</v>
      </c>
    </row>
    <row r="1337" spans="2:21" ht="12" hidden="1" thickBot="1" x14ac:dyDescent="0.25">
      <c r="C1337" s="85" t="s">
        <v>87</v>
      </c>
      <c r="D1337" s="86"/>
      <c r="E1337" s="85" t="s">
        <v>136</v>
      </c>
      <c r="F1337" s="86" t="s">
        <v>137</v>
      </c>
      <c r="G1337" s="85" t="s">
        <v>136</v>
      </c>
      <c r="H1337" s="436" t="s">
        <v>108</v>
      </c>
      <c r="I1337" s="436"/>
      <c r="J1337" s="436"/>
      <c r="K1337" s="436"/>
      <c r="L1337" s="436"/>
      <c r="M1337" s="437"/>
      <c r="U1337" s="77" t="s">
        <v>630</v>
      </c>
    </row>
    <row r="1338" spans="2:21" ht="12" hidden="1" thickBot="1" x14ac:dyDescent="0.25">
      <c r="C1338" s="87"/>
      <c r="D1338" s="88">
        <v>20</v>
      </c>
      <c r="E1338" s="275" t="s">
        <v>20</v>
      </c>
      <c r="F1338" s="88"/>
      <c r="G1338" s="275" t="s">
        <v>176</v>
      </c>
      <c r="H1338" s="438">
        <f t="shared" ref="H1338" si="842">S1345</f>
        <v>3</v>
      </c>
      <c r="I1338" s="439"/>
      <c r="J1338" s="440"/>
      <c r="K1338" s="441">
        <f t="shared" ref="K1338" si="843">T1345</f>
        <v>0</v>
      </c>
      <c r="L1338" s="442"/>
      <c r="M1338" s="443"/>
      <c r="U1338" s="77" t="str">
        <f>IF(H1338+K1338=3,"BİTTİ","DEVAM")</f>
        <v>BİTTİ</v>
      </c>
    </row>
    <row r="1339" spans="2:21" ht="12" hidden="1" thickBot="1" x14ac:dyDescent="0.25">
      <c r="C1339" s="91" t="s">
        <v>80</v>
      </c>
      <c r="D1339" s="92" t="s">
        <v>138</v>
      </c>
      <c r="E1339" s="91" t="s">
        <v>139</v>
      </c>
      <c r="F1339" s="92"/>
      <c r="G1339" s="91" t="s">
        <v>139</v>
      </c>
      <c r="H1339" s="408" t="s">
        <v>140</v>
      </c>
      <c r="I1339" s="409"/>
      <c r="J1339" s="408" t="s">
        <v>141</v>
      </c>
      <c r="K1339" s="409"/>
      <c r="L1339" s="410" t="s">
        <v>142</v>
      </c>
      <c r="M1339" s="411"/>
      <c r="O1339" s="412" t="s">
        <v>143</v>
      </c>
      <c r="P1339" s="413"/>
      <c r="Q1339" s="412" t="s">
        <v>144</v>
      </c>
      <c r="R1339" s="413"/>
      <c r="S1339" s="412" t="s">
        <v>138</v>
      </c>
      <c r="T1339" s="413"/>
      <c r="U1339" s="77" t="s">
        <v>630</v>
      </c>
    </row>
    <row r="1340" spans="2:21" ht="12" hidden="1" thickBot="1" x14ac:dyDescent="0.25">
      <c r="C1340" s="266">
        <v>0.4375</v>
      </c>
      <c r="D1340" s="94" t="s">
        <v>145</v>
      </c>
      <c r="E1340" s="84" t="s">
        <v>621</v>
      </c>
      <c r="F1340" s="94"/>
      <c r="G1340" s="84" t="s">
        <v>634</v>
      </c>
      <c r="H1340" s="95">
        <v>6</v>
      </c>
      <c r="I1340" s="94">
        <v>0</v>
      </c>
      <c r="J1340" s="95">
        <v>6</v>
      </c>
      <c r="K1340" s="94">
        <v>0</v>
      </c>
      <c r="L1340" s="95"/>
      <c r="M1340" s="94"/>
      <c r="O1340" s="96">
        <f t="shared" ref="O1340:O1342" si="844">H1340+J1340+L1340</f>
        <v>12</v>
      </c>
      <c r="P1340" s="96">
        <f t="shared" ref="P1340:P1342" si="845">I1340+K1340+M1340</f>
        <v>0</v>
      </c>
      <c r="Q1340" s="96">
        <f t="shared" ref="Q1340:Q1342" si="846">IF(H1340&gt;I1340,1,0)+IF(J1340&gt;K1340,1,0)+IF(L1340&gt;M1340,1,0)</f>
        <v>2</v>
      </c>
      <c r="R1340" s="97">
        <f t="shared" ref="R1340:R1342" si="847">IF(H1340&lt;I1340,1,0)+IF(J1340&lt;K1340,1,0)+IF(L1340&lt;M1340,1,0)</f>
        <v>0</v>
      </c>
      <c r="S1340" s="97">
        <f t="shared" ref="S1340:S1342" si="848">IF(Q1340&gt;R1340,1,0)</f>
        <v>1</v>
      </c>
      <c r="T1340" s="97">
        <f t="shared" ref="T1340:T1342" si="849">IF(Q1340&lt;R1340,1,0)</f>
        <v>0</v>
      </c>
      <c r="U1340" s="77" t="s">
        <v>630</v>
      </c>
    </row>
    <row r="1341" spans="2:21" ht="12" hidden="1" thickBot="1" x14ac:dyDescent="0.25">
      <c r="C1341" s="84"/>
      <c r="D1341" s="94" t="s">
        <v>146</v>
      </c>
      <c r="E1341" s="84" t="s">
        <v>622</v>
      </c>
      <c r="F1341" s="94"/>
      <c r="G1341" s="84" t="s">
        <v>834</v>
      </c>
      <c r="H1341" s="95">
        <v>6</v>
      </c>
      <c r="I1341" s="94">
        <v>0</v>
      </c>
      <c r="J1341" s="95">
        <v>6</v>
      </c>
      <c r="K1341" s="94">
        <v>0</v>
      </c>
      <c r="L1341" s="95"/>
      <c r="M1341" s="94"/>
      <c r="O1341" s="29">
        <f t="shared" si="844"/>
        <v>12</v>
      </c>
      <c r="P1341" s="29">
        <f t="shared" si="845"/>
        <v>0</v>
      </c>
      <c r="Q1341" s="29">
        <f t="shared" si="846"/>
        <v>2</v>
      </c>
      <c r="R1341" s="28">
        <f t="shared" si="847"/>
        <v>0</v>
      </c>
      <c r="S1341" s="28">
        <f t="shared" si="848"/>
        <v>1</v>
      </c>
      <c r="T1341" s="28">
        <f t="shared" si="849"/>
        <v>0</v>
      </c>
      <c r="U1341" s="77" t="s">
        <v>630</v>
      </c>
    </row>
    <row r="1342" spans="2:21" ht="12" hidden="1" customHeight="1" thickBot="1" x14ac:dyDescent="0.25">
      <c r="C1342" s="414"/>
      <c r="D1342" s="416" t="s">
        <v>147</v>
      </c>
      <c r="E1342" s="84" t="s">
        <v>830</v>
      </c>
      <c r="F1342" s="98"/>
      <c r="G1342" s="84" t="s">
        <v>636</v>
      </c>
      <c r="H1342" s="418">
        <v>6</v>
      </c>
      <c r="I1342" s="421">
        <v>1</v>
      </c>
      <c r="J1342" s="418">
        <v>6</v>
      </c>
      <c r="K1342" s="421">
        <v>1</v>
      </c>
      <c r="L1342" s="418"/>
      <c r="M1342" s="421"/>
      <c r="O1342" s="424">
        <f t="shared" si="844"/>
        <v>12</v>
      </c>
      <c r="P1342" s="424">
        <f t="shared" si="845"/>
        <v>2</v>
      </c>
      <c r="Q1342" s="424">
        <f t="shared" si="846"/>
        <v>2</v>
      </c>
      <c r="R1342" s="424">
        <f t="shared" si="847"/>
        <v>0</v>
      </c>
      <c r="S1342" s="424">
        <f t="shared" si="848"/>
        <v>1</v>
      </c>
      <c r="T1342" s="424">
        <f t="shared" si="849"/>
        <v>0</v>
      </c>
      <c r="U1342" s="77" t="s">
        <v>630</v>
      </c>
    </row>
    <row r="1343" spans="2:21" ht="12" hidden="1" thickBot="1" x14ac:dyDescent="0.25">
      <c r="C1343" s="414"/>
      <c r="D1343" s="416"/>
      <c r="E1343" s="99" t="s">
        <v>137</v>
      </c>
      <c r="F1343" s="100"/>
      <c r="G1343" s="99" t="s">
        <v>137</v>
      </c>
      <c r="H1343" s="419"/>
      <c r="I1343" s="422"/>
      <c r="J1343" s="419"/>
      <c r="K1343" s="422"/>
      <c r="L1343" s="419"/>
      <c r="M1343" s="422"/>
      <c r="O1343" s="425"/>
      <c r="P1343" s="425"/>
      <c r="Q1343" s="425"/>
      <c r="R1343" s="425"/>
      <c r="S1343" s="425"/>
      <c r="T1343" s="425"/>
      <c r="U1343" s="77" t="s">
        <v>630</v>
      </c>
    </row>
    <row r="1344" spans="2:21" ht="12" hidden="1" thickBot="1" x14ac:dyDescent="0.25">
      <c r="C1344" s="415"/>
      <c r="D1344" s="417"/>
      <c r="E1344" s="84" t="s">
        <v>624</v>
      </c>
      <c r="F1344" s="101"/>
      <c r="G1344" s="84" t="s">
        <v>634</v>
      </c>
      <c r="H1344" s="420"/>
      <c r="I1344" s="423"/>
      <c r="J1344" s="420"/>
      <c r="K1344" s="423"/>
      <c r="L1344" s="420"/>
      <c r="M1344" s="423"/>
      <c r="O1344" s="426"/>
      <c r="P1344" s="426"/>
      <c r="Q1344" s="426"/>
      <c r="R1344" s="426"/>
      <c r="S1344" s="426"/>
      <c r="T1344" s="426"/>
      <c r="U1344" s="77" t="s">
        <v>630</v>
      </c>
    </row>
    <row r="1345" spans="2:21" ht="12" hidden="1" thickBot="1" x14ac:dyDescent="0.25">
      <c r="B1345" s="295" t="str">
        <f>E1338&amp;G1338</f>
        <v>ERZİNCAN TENİS KULÜBÜMOLLAKÖY BELEDİYESİ SPOR KULÜBÜ</v>
      </c>
      <c r="G1345" s="102"/>
      <c r="H1345" s="102"/>
      <c r="O1345" s="28">
        <f t="shared" ref="O1345:T1345" si="850">O1340+O1341+O1342</f>
        <v>36</v>
      </c>
      <c r="P1345" s="28">
        <f t="shared" si="850"/>
        <v>2</v>
      </c>
      <c r="Q1345" s="29">
        <f t="shared" si="850"/>
        <v>6</v>
      </c>
      <c r="R1345" s="28">
        <f t="shared" si="850"/>
        <v>0</v>
      </c>
      <c r="S1345" s="28">
        <f t="shared" si="850"/>
        <v>3</v>
      </c>
      <c r="T1345" s="28">
        <f t="shared" si="850"/>
        <v>0</v>
      </c>
      <c r="U1345" s="77" t="s">
        <v>630</v>
      </c>
    </row>
    <row r="1346" spans="2:21" hidden="1" x14ac:dyDescent="0.2">
      <c r="C1346" s="427" t="s">
        <v>132</v>
      </c>
      <c r="D1346" s="428"/>
      <c r="E1346" s="428"/>
      <c r="F1346" s="428"/>
      <c r="G1346" s="428"/>
      <c r="H1346" s="428"/>
      <c r="I1346" s="428"/>
      <c r="J1346" s="428"/>
      <c r="K1346" s="428"/>
      <c r="L1346" s="428"/>
      <c r="M1346" s="429"/>
      <c r="U1346" s="77" t="s">
        <v>630</v>
      </c>
    </row>
    <row r="1347" spans="2:21" ht="12" hidden="1" thickBot="1" x14ac:dyDescent="0.25">
      <c r="C1347" s="430"/>
      <c r="D1347" s="431"/>
      <c r="E1347" s="431"/>
      <c r="F1347" s="431"/>
      <c r="G1347" s="431"/>
      <c r="H1347" s="431"/>
      <c r="I1347" s="431"/>
      <c r="J1347" s="431"/>
      <c r="K1347" s="431"/>
      <c r="L1347" s="431"/>
      <c r="M1347" s="432"/>
      <c r="U1347" s="77" t="s">
        <v>630</v>
      </c>
    </row>
    <row r="1348" spans="2:21" ht="12" hidden="1" thickBot="1" x14ac:dyDescent="0.25">
      <c r="C1348" s="444" t="s">
        <v>79</v>
      </c>
      <c r="D1348" s="437"/>
      <c r="E1348" s="445" t="s">
        <v>133</v>
      </c>
      <c r="F1348" s="446"/>
      <c r="G1348" s="80" t="s">
        <v>134</v>
      </c>
      <c r="H1348" s="447" t="s">
        <v>135</v>
      </c>
      <c r="I1348" s="448"/>
      <c r="J1348" s="448"/>
      <c r="K1348" s="448"/>
      <c r="L1348" s="448"/>
      <c r="M1348" s="449"/>
      <c r="R1348" s="81"/>
      <c r="S1348" s="82"/>
      <c r="T1348" s="83"/>
      <c r="U1348" s="83" t="s">
        <v>630</v>
      </c>
    </row>
    <row r="1349" spans="2:21" ht="12" hidden="1" thickBot="1" x14ac:dyDescent="0.25">
      <c r="C1349" s="433">
        <v>45091</v>
      </c>
      <c r="D1349" s="434"/>
      <c r="E1349" s="435" t="s">
        <v>62</v>
      </c>
      <c r="F1349" s="409"/>
      <c r="G1349" s="84"/>
      <c r="H1349" s="435"/>
      <c r="I1349" s="408"/>
      <c r="J1349" s="408"/>
      <c r="K1349" s="408"/>
      <c r="L1349" s="408"/>
      <c r="M1349" s="409"/>
      <c r="U1349" s="77" t="s">
        <v>630</v>
      </c>
    </row>
    <row r="1350" spans="2:21" ht="12" hidden="1" thickBot="1" x14ac:dyDescent="0.25">
      <c r="C1350" s="435"/>
      <c r="D1350" s="408"/>
      <c r="E1350" s="408"/>
      <c r="F1350" s="408"/>
      <c r="G1350" s="408"/>
      <c r="H1350" s="408"/>
      <c r="I1350" s="408"/>
      <c r="J1350" s="408"/>
      <c r="K1350" s="408"/>
      <c r="L1350" s="408"/>
      <c r="M1350" s="409"/>
      <c r="U1350" s="77" t="s">
        <v>630</v>
      </c>
    </row>
    <row r="1351" spans="2:21" ht="12" hidden="1" thickBot="1" x14ac:dyDescent="0.25">
      <c r="C1351" s="85" t="s">
        <v>87</v>
      </c>
      <c r="D1351" s="86"/>
      <c r="E1351" s="85" t="s">
        <v>136</v>
      </c>
      <c r="F1351" s="86" t="s">
        <v>137</v>
      </c>
      <c r="G1351" s="85" t="s">
        <v>136</v>
      </c>
      <c r="H1351" s="436" t="s">
        <v>108</v>
      </c>
      <c r="I1351" s="436"/>
      <c r="J1351" s="436"/>
      <c r="K1351" s="436"/>
      <c r="L1351" s="436"/>
      <c r="M1351" s="437"/>
      <c r="U1351" s="77" t="s">
        <v>630</v>
      </c>
    </row>
    <row r="1352" spans="2:21" ht="12" hidden="1" thickBot="1" x14ac:dyDescent="0.25">
      <c r="C1352" s="87"/>
      <c r="D1352" s="88">
        <v>21</v>
      </c>
      <c r="E1352" s="275" t="s">
        <v>178</v>
      </c>
      <c r="F1352" s="88"/>
      <c r="G1352" s="275" t="s">
        <v>227</v>
      </c>
      <c r="H1352" s="438">
        <f t="shared" ref="H1352" si="851">S1359</f>
        <v>0</v>
      </c>
      <c r="I1352" s="439"/>
      <c r="J1352" s="440"/>
      <c r="K1352" s="441">
        <f t="shared" ref="K1352" si="852">T1359</f>
        <v>3</v>
      </c>
      <c r="L1352" s="442"/>
      <c r="M1352" s="443"/>
      <c r="U1352" s="77" t="str">
        <f>IF(H1352+K1352=3,"BİTTİ","DEVAM")</f>
        <v>BİTTİ</v>
      </c>
    </row>
    <row r="1353" spans="2:21" ht="12" hidden="1" thickBot="1" x14ac:dyDescent="0.25">
      <c r="C1353" s="91" t="s">
        <v>80</v>
      </c>
      <c r="D1353" s="92" t="s">
        <v>138</v>
      </c>
      <c r="E1353" s="91" t="s">
        <v>139</v>
      </c>
      <c r="F1353" s="92"/>
      <c r="G1353" s="91" t="s">
        <v>139</v>
      </c>
      <c r="H1353" s="408" t="s">
        <v>140</v>
      </c>
      <c r="I1353" s="409"/>
      <c r="J1353" s="408" t="s">
        <v>141</v>
      </c>
      <c r="K1353" s="409"/>
      <c r="L1353" s="410" t="s">
        <v>142</v>
      </c>
      <c r="M1353" s="411"/>
      <c r="O1353" s="412" t="s">
        <v>143</v>
      </c>
      <c r="P1353" s="413"/>
      <c r="Q1353" s="412" t="s">
        <v>144</v>
      </c>
      <c r="R1353" s="413"/>
      <c r="S1353" s="412" t="s">
        <v>138</v>
      </c>
      <c r="T1353" s="413"/>
      <c r="U1353" s="77" t="s">
        <v>630</v>
      </c>
    </row>
    <row r="1354" spans="2:21" ht="12" hidden="1" thickBot="1" x14ac:dyDescent="0.25">
      <c r="C1354" s="266">
        <v>0.4375</v>
      </c>
      <c r="D1354" s="94" t="s">
        <v>145</v>
      </c>
      <c r="E1354" s="84" t="s">
        <v>966</v>
      </c>
      <c r="F1354" s="94"/>
      <c r="G1354" s="84" t="s">
        <v>964</v>
      </c>
      <c r="H1354" s="95">
        <v>4</v>
      </c>
      <c r="I1354" s="94">
        <v>6</v>
      </c>
      <c r="J1354" s="95">
        <v>2</v>
      </c>
      <c r="K1354" s="94">
        <v>6</v>
      </c>
      <c r="L1354" s="95"/>
      <c r="M1354" s="94"/>
      <c r="O1354" s="96">
        <f t="shared" ref="O1354:O1356" si="853">H1354+J1354+L1354</f>
        <v>6</v>
      </c>
      <c r="P1354" s="96">
        <f t="shared" ref="P1354:P1356" si="854">I1354+K1354+M1354</f>
        <v>12</v>
      </c>
      <c r="Q1354" s="96">
        <f t="shared" ref="Q1354:Q1356" si="855">IF(H1354&gt;I1354,1,0)+IF(J1354&gt;K1354,1,0)+IF(L1354&gt;M1354,1,0)</f>
        <v>0</v>
      </c>
      <c r="R1354" s="97">
        <f t="shared" ref="R1354:R1356" si="856">IF(H1354&lt;I1354,1,0)+IF(J1354&lt;K1354,1,0)+IF(L1354&lt;M1354,1,0)</f>
        <v>2</v>
      </c>
      <c r="S1354" s="97">
        <f t="shared" ref="S1354:S1356" si="857">IF(Q1354&gt;R1354,1,0)</f>
        <v>0</v>
      </c>
      <c r="T1354" s="97">
        <f t="shared" ref="T1354:T1356" si="858">IF(Q1354&lt;R1354,1,0)</f>
        <v>1</v>
      </c>
      <c r="U1354" s="77" t="s">
        <v>630</v>
      </c>
    </row>
    <row r="1355" spans="2:21" ht="12" hidden="1" thickBot="1" x14ac:dyDescent="0.25">
      <c r="C1355" s="84"/>
      <c r="D1355" s="94" t="s">
        <v>146</v>
      </c>
      <c r="E1355" s="84" t="s">
        <v>967</v>
      </c>
      <c r="F1355" s="94"/>
      <c r="G1355" s="84" t="s">
        <v>965</v>
      </c>
      <c r="H1355" s="95">
        <v>0</v>
      </c>
      <c r="I1355" s="94">
        <v>6</v>
      </c>
      <c r="J1355" s="95">
        <v>0</v>
      </c>
      <c r="K1355" s="94">
        <v>6</v>
      </c>
      <c r="L1355" s="95"/>
      <c r="M1355" s="94"/>
      <c r="O1355" s="29">
        <f t="shared" si="853"/>
        <v>0</v>
      </c>
      <c r="P1355" s="29">
        <f t="shared" si="854"/>
        <v>12</v>
      </c>
      <c r="Q1355" s="29">
        <f t="shared" si="855"/>
        <v>0</v>
      </c>
      <c r="R1355" s="28">
        <f t="shared" si="856"/>
        <v>2</v>
      </c>
      <c r="S1355" s="28">
        <f t="shared" si="857"/>
        <v>0</v>
      </c>
      <c r="T1355" s="28">
        <f t="shared" si="858"/>
        <v>1</v>
      </c>
      <c r="U1355" s="77" t="s">
        <v>630</v>
      </c>
    </row>
    <row r="1356" spans="2:21" ht="12" hidden="1" customHeight="1" thickBot="1" x14ac:dyDescent="0.25">
      <c r="C1356" s="414"/>
      <c r="D1356" s="416" t="s">
        <v>147</v>
      </c>
      <c r="E1356" s="84" t="s">
        <v>966</v>
      </c>
      <c r="F1356" s="98"/>
      <c r="G1356" s="84" t="s">
        <v>965</v>
      </c>
      <c r="H1356" s="418">
        <v>0</v>
      </c>
      <c r="I1356" s="421">
        <v>6</v>
      </c>
      <c r="J1356" s="418">
        <v>0</v>
      </c>
      <c r="K1356" s="421">
        <v>6</v>
      </c>
      <c r="L1356" s="418"/>
      <c r="M1356" s="421"/>
      <c r="O1356" s="424">
        <f t="shared" si="853"/>
        <v>0</v>
      </c>
      <c r="P1356" s="424">
        <f t="shared" si="854"/>
        <v>12</v>
      </c>
      <c r="Q1356" s="424">
        <f t="shared" si="855"/>
        <v>0</v>
      </c>
      <c r="R1356" s="424">
        <f t="shared" si="856"/>
        <v>2</v>
      </c>
      <c r="S1356" s="424">
        <f t="shared" si="857"/>
        <v>0</v>
      </c>
      <c r="T1356" s="424">
        <f t="shared" si="858"/>
        <v>1</v>
      </c>
      <c r="U1356" s="77" t="s">
        <v>630</v>
      </c>
    </row>
    <row r="1357" spans="2:21" ht="12" hidden="1" thickBot="1" x14ac:dyDescent="0.25">
      <c r="C1357" s="414"/>
      <c r="D1357" s="416"/>
      <c r="E1357" s="99" t="s">
        <v>137</v>
      </c>
      <c r="F1357" s="100"/>
      <c r="G1357" s="99" t="s">
        <v>137</v>
      </c>
      <c r="H1357" s="419"/>
      <c r="I1357" s="422"/>
      <c r="J1357" s="419"/>
      <c r="K1357" s="422"/>
      <c r="L1357" s="419"/>
      <c r="M1357" s="422"/>
      <c r="O1357" s="425"/>
      <c r="P1357" s="425"/>
      <c r="Q1357" s="425"/>
      <c r="R1357" s="425"/>
      <c r="S1357" s="425"/>
      <c r="T1357" s="425"/>
      <c r="U1357" s="77" t="s">
        <v>630</v>
      </c>
    </row>
    <row r="1358" spans="2:21" ht="12" hidden="1" thickBot="1" x14ac:dyDescent="0.25">
      <c r="C1358" s="415"/>
      <c r="D1358" s="417"/>
      <c r="E1358" s="84" t="s">
        <v>967</v>
      </c>
      <c r="F1358" s="101"/>
      <c r="G1358" s="84" t="s">
        <v>964</v>
      </c>
      <c r="H1358" s="420"/>
      <c r="I1358" s="423"/>
      <c r="J1358" s="420"/>
      <c r="K1358" s="423"/>
      <c r="L1358" s="420"/>
      <c r="M1358" s="423"/>
      <c r="O1358" s="426"/>
      <c r="P1358" s="426"/>
      <c r="Q1358" s="426"/>
      <c r="R1358" s="426"/>
      <c r="S1358" s="426"/>
      <c r="T1358" s="426"/>
      <c r="U1358" s="77" t="s">
        <v>630</v>
      </c>
    </row>
    <row r="1359" spans="2:21" ht="12" hidden="1" thickBot="1" x14ac:dyDescent="0.25">
      <c r="B1359" s="295" t="str">
        <f>E1352&amp;G1352</f>
        <v>ATLETİKO SPORTİF FAALİYETLER SP.K.KARTOPU TENİS KULÜBÜ</v>
      </c>
      <c r="G1359" s="102"/>
      <c r="H1359" s="102"/>
      <c r="O1359" s="28">
        <f t="shared" ref="O1359:T1359" si="859">O1354+O1355+O1356</f>
        <v>6</v>
      </c>
      <c r="P1359" s="28">
        <f t="shared" si="859"/>
        <v>36</v>
      </c>
      <c r="Q1359" s="29">
        <f t="shared" si="859"/>
        <v>0</v>
      </c>
      <c r="R1359" s="28">
        <f t="shared" si="859"/>
        <v>6</v>
      </c>
      <c r="S1359" s="28">
        <f t="shared" si="859"/>
        <v>0</v>
      </c>
      <c r="T1359" s="28">
        <f t="shared" si="859"/>
        <v>3</v>
      </c>
      <c r="U1359" s="77" t="s">
        <v>630</v>
      </c>
    </row>
    <row r="1360" spans="2:21" hidden="1" x14ac:dyDescent="0.2">
      <c r="C1360" s="427" t="s">
        <v>132</v>
      </c>
      <c r="D1360" s="428"/>
      <c r="E1360" s="428"/>
      <c r="F1360" s="428"/>
      <c r="G1360" s="428"/>
      <c r="H1360" s="428"/>
      <c r="I1360" s="428"/>
      <c r="J1360" s="428"/>
      <c r="K1360" s="428"/>
      <c r="L1360" s="428"/>
      <c r="M1360" s="429"/>
      <c r="U1360" s="77" t="s">
        <v>630</v>
      </c>
    </row>
    <row r="1361" spans="2:21" ht="12" hidden="1" thickBot="1" x14ac:dyDescent="0.25">
      <c r="C1361" s="430"/>
      <c r="D1361" s="431"/>
      <c r="E1361" s="431"/>
      <c r="F1361" s="431"/>
      <c r="G1361" s="431"/>
      <c r="H1361" s="431"/>
      <c r="I1361" s="431"/>
      <c r="J1361" s="431"/>
      <c r="K1361" s="431"/>
      <c r="L1361" s="431"/>
      <c r="M1361" s="432"/>
      <c r="U1361" s="77" t="s">
        <v>630</v>
      </c>
    </row>
    <row r="1362" spans="2:21" ht="12" hidden="1" thickBot="1" x14ac:dyDescent="0.25">
      <c r="C1362" s="444" t="s">
        <v>79</v>
      </c>
      <c r="D1362" s="437"/>
      <c r="E1362" s="445" t="s">
        <v>133</v>
      </c>
      <c r="F1362" s="446"/>
      <c r="G1362" s="80" t="s">
        <v>134</v>
      </c>
      <c r="H1362" s="447" t="s">
        <v>135</v>
      </c>
      <c r="I1362" s="448"/>
      <c r="J1362" s="448"/>
      <c r="K1362" s="448"/>
      <c r="L1362" s="448"/>
      <c r="M1362" s="449"/>
      <c r="R1362" s="81"/>
      <c r="S1362" s="82"/>
      <c r="T1362" s="83"/>
      <c r="U1362" s="83" t="s">
        <v>630</v>
      </c>
    </row>
    <row r="1363" spans="2:21" ht="12" hidden="1" thickBot="1" x14ac:dyDescent="0.25">
      <c r="C1363" s="433">
        <v>45091</v>
      </c>
      <c r="D1363" s="434"/>
      <c r="E1363" s="435" t="s">
        <v>62</v>
      </c>
      <c r="F1363" s="409"/>
      <c r="G1363" s="84"/>
      <c r="H1363" s="435"/>
      <c r="I1363" s="408"/>
      <c r="J1363" s="408"/>
      <c r="K1363" s="408"/>
      <c r="L1363" s="408"/>
      <c r="M1363" s="409"/>
      <c r="U1363" s="77" t="s">
        <v>630</v>
      </c>
    </row>
    <row r="1364" spans="2:21" ht="12" hidden="1" thickBot="1" x14ac:dyDescent="0.25">
      <c r="C1364" s="435"/>
      <c r="D1364" s="408"/>
      <c r="E1364" s="408"/>
      <c r="F1364" s="408"/>
      <c r="G1364" s="408"/>
      <c r="H1364" s="408"/>
      <c r="I1364" s="408"/>
      <c r="J1364" s="408"/>
      <c r="K1364" s="408"/>
      <c r="L1364" s="408"/>
      <c r="M1364" s="409"/>
      <c r="U1364" s="77" t="s">
        <v>630</v>
      </c>
    </row>
    <row r="1365" spans="2:21" ht="12" hidden="1" thickBot="1" x14ac:dyDescent="0.25">
      <c r="C1365" s="85" t="s">
        <v>87</v>
      </c>
      <c r="D1365" s="86"/>
      <c r="E1365" s="85" t="s">
        <v>136</v>
      </c>
      <c r="F1365" s="86" t="s">
        <v>137</v>
      </c>
      <c r="G1365" s="85" t="s">
        <v>136</v>
      </c>
      <c r="H1365" s="436" t="s">
        <v>108</v>
      </c>
      <c r="I1365" s="436"/>
      <c r="J1365" s="436"/>
      <c r="K1365" s="436"/>
      <c r="L1365" s="436"/>
      <c r="M1365" s="437"/>
      <c r="U1365" s="77" t="s">
        <v>630</v>
      </c>
    </row>
    <row r="1366" spans="2:21" ht="12" hidden="1" thickBot="1" x14ac:dyDescent="0.25">
      <c r="C1366" s="87"/>
      <c r="D1366" s="88">
        <v>22</v>
      </c>
      <c r="E1366" s="275" t="s">
        <v>179</v>
      </c>
      <c r="F1366" s="88"/>
      <c r="G1366" s="275" t="s">
        <v>23</v>
      </c>
      <c r="H1366" s="438">
        <f t="shared" ref="H1366" si="860">S1373</f>
        <v>0</v>
      </c>
      <c r="I1366" s="439"/>
      <c r="J1366" s="440"/>
      <c r="K1366" s="441">
        <f t="shared" ref="K1366" si="861">T1373</f>
        <v>3</v>
      </c>
      <c r="L1366" s="442"/>
      <c r="M1366" s="443"/>
      <c r="U1366" s="77" t="str">
        <f>IF(H1366+K1366=3,"BİTTİ","DEVAM")</f>
        <v>BİTTİ</v>
      </c>
    </row>
    <row r="1367" spans="2:21" ht="12" hidden="1" thickBot="1" x14ac:dyDescent="0.25">
      <c r="C1367" s="91" t="s">
        <v>80</v>
      </c>
      <c r="D1367" s="92" t="s">
        <v>138</v>
      </c>
      <c r="E1367" s="91" t="s">
        <v>139</v>
      </c>
      <c r="F1367" s="92"/>
      <c r="G1367" s="91" t="s">
        <v>139</v>
      </c>
      <c r="H1367" s="408" t="s">
        <v>140</v>
      </c>
      <c r="I1367" s="409"/>
      <c r="J1367" s="408" t="s">
        <v>141</v>
      </c>
      <c r="K1367" s="409"/>
      <c r="L1367" s="410" t="s">
        <v>142</v>
      </c>
      <c r="M1367" s="411"/>
      <c r="O1367" s="412" t="s">
        <v>143</v>
      </c>
      <c r="P1367" s="413"/>
      <c r="Q1367" s="412" t="s">
        <v>144</v>
      </c>
      <c r="R1367" s="413"/>
      <c r="S1367" s="412" t="s">
        <v>138</v>
      </c>
      <c r="T1367" s="413"/>
      <c r="U1367" s="77" t="s">
        <v>630</v>
      </c>
    </row>
    <row r="1368" spans="2:21" ht="12" hidden="1" thickBot="1" x14ac:dyDescent="0.25">
      <c r="C1368" s="266">
        <v>0.4375</v>
      </c>
      <c r="D1368" s="94" t="s">
        <v>145</v>
      </c>
      <c r="E1368" s="84" t="s">
        <v>961</v>
      </c>
      <c r="F1368" s="94"/>
      <c r="G1368" s="84" t="s">
        <v>958</v>
      </c>
      <c r="H1368" s="95">
        <v>0</v>
      </c>
      <c r="I1368" s="94">
        <v>6</v>
      </c>
      <c r="J1368" s="95">
        <v>0</v>
      </c>
      <c r="K1368" s="94">
        <v>6</v>
      </c>
      <c r="L1368" s="95"/>
      <c r="M1368" s="94"/>
      <c r="O1368" s="96">
        <f t="shared" ref="O1368:O1370" si="862">H1368+J1368+L1368</f>
        <v>0</v>
      </c>
      <c r="P1368" s="96">
        <f t="shared" ref="P1368:P1370" si="863">I1368+K1368+M1368</f>
        <v>12</v>
      </c>
      <c r="Q1368" s="96">
        <f t="shared" ref="Q1368:Q1370" si="864">IF(H1368&gt;I1368,1,0)+IF(J1368&gt;K1368,1,0)+IF(L1368&gt;M1368,1,0)</f>
        <v>0</v>
      </c>
      <c r="R1368" s="97">
        <f t="shared" ref="R1368:R1370" si="865">IF(H1368&lt;I1368,1,0)+IF(J1368&lt;K1368,1,0)+IF(L1368&lt;M1368,1,0)</f>
        <v>2</v>
      </c>
      <c r="S1368" s="97">
        <f t="shared" ref="S1368:S1370" si="866">IF(Q1368&gt;R1368,1,0)</f>
        <v>0</v>
      </c>
      <c r="T1368" s="97">
        <f t="shared" ref="T1368:T1370" si="867">IF(Q1368&lt;R1368,1,0)</f>
        <v>1</v>
      </c>
      <c r="U1368" s="77" t="s">
        <v>630</v>
      </c>
    </row>
    <row r="1369" spans="2:21" ht="12" hidden="1" thickBot="1" x14ac:dyDescent="0.25">
      <c r="C1369" s="84"/>
      <c r="D1369" s="94" t="s">
        <v>146</v>
      </c>
      <c r="E1369" s="84" t="s">
        <v>962</v>
      </c>
      <c r="F1369" s="94"/>
      <c r="G1369" s="284" t="s">
        <v>959</v>
      </c>
      <c r="H1369" s="95">
        <v>0</v>
      </c>
      <c r="I1369" s="94">
        <v>6</v>
      </c>
      <c r="J1369" s="95">
        <v>0</v>
      </c>
      <c r="K1369" s="94">
        <v>6</v>
      </c>
      <c r="L1369" s="95"/>
      <c r="M1369" s="94"/>
      <c r="O1369" s="29">
        <f t="shared" si="862"/>
        <v>0</v>
      </c>
      <c r="P1369" s="29">
        <f t="shared" si="863"/>
        <v>12</v>
      </c>
      <c r="Q1369" s="29">
        <f t="shared" si="864"/>
        <v>0</v>
      </c>
      <c r="R1369" s="28">
        <f t="shared" si="865"/>
        <v>2</v>
      </c>
      <c r="S1369" s="28">
        <f t="shared" si="866"/>
        <v>0</v>
      </c>
      <c r="T1369" s="28">
        <f t="shared" si="867"/>
        <v>1</v>
      </c>
      <c r="U1369" s="77" t="s">
        <v>630</v>
      </c>
    </row>
    <row r="1370" spans="2:21" ht="12" hidden="1" customHeight="1" thickBot="1" x14ac:dyDescent="0.25">
      <c r="C1370" s="414"/>
      <c r="D1370" s="416" t="s">
        <v>147</v>
      </c>
      <c r="E1370" s="84" t="s">
        <v>963</v>
      </c>
      <c r="F1370" s="98"/>
      <c r="G1370" s="284" t="s">
        <v>958</v>
      </c>
      <c r="H1370" s="418">
        <v>0</v>
      </c>
      <c r="I1370" s="421">
        <v>6</v>
      </c>
      <c r="J1370" s="418">
        <v>0</v>
      </c>
      <c r="K1370" s="421">
        <v>6</v>
      </c>
      <c r="L1370" s="418"/>
      <c r="M1370" s="421"/>
      <c r="O1370" s="424">
        <f t="shared" si="862"/>
        <v>0</v>
      </c>
      <c r="P1370" s="424">
        <f t="shared" si="863"/>
        <v>12</v>
      </c>
      <c r="Q1370" s="424">
        <f t="shared" si="864"/>
        <v>0</v>
      </c>
      <c r="R1370" s="424">
        <f t="shared" si="865"/>
        <v>2</v>
      </c>
      <c r="S1370" s="424">
        <f t="shared" si="866"/>
        <v>0</v>
      </c>
      <c r="T1370" s="424">
        <f t="shared" si="867"/>
        <v>1</v>
      </c>
      <c r="U1370" s="77" t="s">
        <v>630</v>
      </c>
    </row>
    <row r="1371" spans="2:21" ht="12" hidden="1" thickBot="1" x14ac:dyDescent="0.25">
      <c r="C1371" s="414"/>
      <c r="D1371" s="416"/>
      <c r="E1371" s="99" t="s">
        <v>137</v>
      </c>
      <c r="F1371" s="100"/>
      <c r="G1371" s="283" t="s">
        <v>137</v>
      </c>
      <c r="H1371" s="419"/>
      <c r="I1371" s="422"/>
      <c r="J1371" s="419"/>
      <c r="K1371" s="422"/>
      <c r="L1371" s="419"/>
      <c r="M1371" s="422"/>
      <c r="O1371" s="425"/>
      <c r="P1371" s="425"/>
      <c r="Q1371" s="425"/>
      <c r="R1371" s="425"/>
      <c r="S1371" s="425"/>
      <c r="T1371" s="425"/>
      <c r="U1371" s="77" t="s">
        <v>630</v>
      </c>
    </row>
    <row r="1372" spans="2:21" ht="12" hidden="1" thickBot="1" x14ac:dyDescent="0.25">
      <c r="C1372" s="415"/>
      <c r="D1372" s="417"/>
      <c r="E1372" s="84" t="s">
        <v>961</v>
      </c>
      <c r="F1372" s="101"/>
      <c r="G1372" s="84" t="s">
        <v>960</v>
      </c>
      <c r="H1372" s="420"/>
      <c r="I1372" s="423"/>
      <c r="J1372" s="420"/>
      <c r="K1372" s="423"/>
      <c r="L1372" s="420"/>
      <c r="M1372" s="423"/>
      <c r="O1372" s="426"/>
      <c r="P1372" s="426"/>
      <c r="Q1372" s="426"/>
      <c r="R1372" s="426"/>
      <c r="S1372" s="426"/>
      <c r="T1372" s="426"/>
      <c r="U1372" s="77" t="s">
        <v>630</v>
      </c>
    </row>
    <row r="1373" spans="2:21" ht="12" hidden="1" thickBot="1" x14ac:dyDescent="0.25">
      <c r="B1373" s="295" t="str">
        <f>E1366&amp;G1366</f>
        <v>EKSİ 25 GENÇLİK SPOR KULÜBÜERZURUM TENİS VE KAYAK SPOR KULÜBÜ</v>
      </c>
      <c r="G1373" s="102"/>
      <c r="H1373" s="102"/>
      <c r="O1373" s="28">
        <f t="shared" ref="O1373:T1373" si="868">O1368+O1369+O1370</f>
        <v>0</v>
      </c>
      <c r="P1373" s="28">
        <f t="shared" si="868"/>
        <v>36</v>
      </c>
      <c r="Q1373" s="29">
        <f t="shared" si="868"/>
        <v>0</v>
      </c>
      <c r="R1373" s="28">
        <f t="shared" si="868"/>
        <v>6</v>
      </c>
      <c r="S1373" s="28">
        <f t="shared" si="868"/>
        <v>0</v>
      </c>
      <c r="T1373" s="28">
        <f t="shared" si="868"/>
        <v>3</v>
      </c>
      <c r="U1373" s="77" t="s">
        <v>630</v>
      </c>
    </row>
    <row r="1374" spans="2:21" hidden="1" x14ac:dyDescent="0.2">
      <c r="C1374" s="427" t="s">
        <v>132</v>
      </c>
      <c r="D1374" s="428"/>
      <c r="E1374" s="428"/>
      <c r="F1374" s="428"/>
      <c r="G1374" s="428"/>
      <c r="H1374" s="428"/>
      <c r="I1374" s="428"/>
      <c r="J1374" s="428"/>
      <c r="K1374" s="428"/>
      <c r="L1374" s="428"/>
      <c r="M1374" s="429"/>
      <c r="U1374" s="77" t="s">
        <v>630</v>
      </c>
    </row>
    <row r="1375" spans="2:21" ht="12" hidden="1" thickBot="1" x14ac:dyDescent="0.25">
      <c r="C1375" s="430"/>
      <c r="D1375" s="431"/>
      <c r="E1375" s="431"/>
      <c r="F1375" s="431"/>
      <c r="G1375" s="431"/>
      <c r="H1375" s="431"/>
      <c r="I1375" s="431"/>
      <c r="J1375" s="431"/>
      <c r="K1375" s="431"/>
      <c r="L1375" s="431"/>
      <c r="M1375" s="432"/>
      <c r="U1375" s="77" t="s">
        <v>630</v>
      </c>
    </row>
    <row r="1376" spans="2:21" ht="12" hidden="1" thickBot="1" x14ac:dyDescent="0.25">
      <c r="C1376" s="444" t="s">
        <v>79</v>
      </c>
      <c r="D1376" s="437"/>
      <c r="E1376" s="445" t="s">
        <v>133</v>
      </c>
      <c r="F1376" s="446"/>
      <c r="G1376" s="80" t="s">
        <v>134</v>
      </c>
      <c r="H1376" s="447" t="s">
        <v>135</v>
      </c>
      <c r="I1376" s="448"/>
      <c r="J1376" s="448"/>
      <c r="K1376" s="448"/>
      <c r="L1376" s="448"/>
      <c r="M1376" s="449"/>
      <c r="R1376" s="81"/>
      <c r="S1376" s="82"/>
      <c r="T1376" s="83"/>
      <c r="U1376" s="83" t="s">
        <v>630</v>
      </c>
    </row>
    <row r="1377" spans="2:21" ht="12" hidden="1" thickBot="1" x14ac:dyDescent="0.25">
      <c r="C1377" s="433">
        <v>45091</v>
      </c>
      <c r="D1377" s="434"/>
      <c r="E1377" s="435" t="s">
        <v>62</v>
      </c>
      <c r="F1377" s="409"/>
      <c r="G1377" s="84"/>
      <c r="H1377" s="435"/>
      <c r="I1377" s="408"/>
      <c r="J1377" s="408"/>
      <c r="K1377" s="408"/>
      <c r="L1377" s="408"/>
      <c r="M1377" s="409"/>
      <c r="U1377" s="77" t="s">
        <v>630</v>
      </c>
    </row>
    <row r="1378" spans="2:21" ht="12" hidden="1" thickBot="1" x14ac:dyDescent="0.25">
      <c r="C1378" s="435"/>
      <c r="D1378" s="408"/>
      <c r="E1378" s="408"/>
      <c r="F1378" s="408"/>
      <c r="G1378" s="408"/>
      <c r="H1378" s="408"/>
      <c r="I1378" s="408"/>
      <c r="J1378" s="408"/>
      <c r="K1378" s="408"/>
      <c r="L1378" s="408"/>
      <c r="M1378" s="409"/>
      <c r="U1378" s="77" t="s">
        <v>630</v>
      </c>
    </row>
    <row r="1379" spans="2:21" ht="12" hidden="1" thickBot="1" x14ac:dyDescent="0.25">
      <c r="C1379" s="85" t="s">
        <v>87</v>
      </c>
      <c r="D1379" s="86"/>
      <c r="E1379" s="85" t="s">
        <v>136</v>
      </c>
      <c r="F1379" s="86" t="s">
        <v>137</v>
      </c>
      <c r="G1379" s="85" t="s">
        <v>136</v>
      </c>
      <c r="H1379" s="436" t="s">
        <v>108</v>
      </c>
      <c r="I1379" s="436"/>
      <c r="J1379" s="436"/>
      <c r="K1379" s="436"/>
      <c r="L1379" s="436"/>
      <c r="M1379" s="437"/>
      <c r="U1379" s="77" t="s">
        <v>630</v>
      </c>
    </row>
    <row r="1380" spans="2:21" ht="12" hidden="1" thickBot="1" x14ac:dyDescent="0.25">
      <c r="C1380" s="87"/>
      <c r="D1380" s="88">
        <v>23</v>
      </c>
      <c r="E1380" s="275" t="s">
        <v>21</v>
      </c>
      <c r="F1380" s="88"/>
      <c r="G1380" s="275" t="s">
        <v>22</v>
      </c>
      <c r="H1380" s="438">
        <f t="shared" ref="H1380" si="869">S1387</f>
        <v>0</v>
      </c>
      <c r="I1380" s="439"/>
      <c r="J1380" s="440"/>
      <c r="K1380" s="441">
        <f t="shared" ref="K1380" si="870">T1387</f>
        <v>3</v>
      </c>
      <c r="L1380" s="442"/>
      <c r="M1380" s="443"/>
      <c r="U1380" s="77" t="str">
        <f>IF(H1380+K1380=3,"BİTTİ","DEVAM")</f>
        <v>BİTTİ</v>
      </c>
    </row>
    <row r="1381" spans="2:21" ht="12" hidden="1" thickBot="1" x14ac:dyDescent="0.25">
      <c r="C1381" s="91" t="s">
        <v>80</v>
      </c>
      <c r="D1381" s="92" t="s">
        <v>138</v>
      </c>
      <c r="E1381" s="91" t="s">
        <v>139</v>
      </c>
      <c r="F1381" s="92"/>
      <c r="G1381" s="91" t="s">
        <v>139</v>
      </c>
      <c r="H1381" s="408" t="s">
        <v>140</v>
      </c>
      <c r="I1381" s="409"/>
      <c r="J1381" s="408" t="s">
        <v>141</v>
      </c>
      <c r="K1381" s="409"/>
      <c r="L1381" s="410" t="s">
        <v>142</v>
      </c>
      <c r="M1381" s="411"/>
      <c r="O1381" s="412" t="s">
        <v>143</v>
      </c>
      <c r="P1381" s="413"/>
      <c r="Q1381" s="412" t="s">
        <v>144</v>
      </c>
      <c r="R1381" s="413"/>
      <c r="S1381" s="412" t="s">
        <v>138</v>
      </c>
      <c r="T1381" s="413"/>
      <c r="U1381" s="77" t="s">
        <v>630</v>
      </c>
    </row>
    <row r="1382" spans="2:21" ht="12" hidden="1" thickBot="1" x14ac:dyDescent="0.25">
      <c r="C1382" s="266">
        <v>0.4375</v>
      </c>
      <c r="D1382" s="94" t="s">
        <v>145</v>
      </c>
      <c r="E1382" s="84" t="s">
        <v>951</v>
      </c>
      <c r="F1382" s="94"/>
      <c r="G1382" s="84" t="s">
        <v>954</v>
      </c>
      <c r="H1382" s="95">
        <v>0</v>
      </c>
      <c r="I1382" s="94">
        <v>6</v>
      </c>
      <c r="J1382" s="95">
        <v>0</v>
      </c>
      <c r="K1382" s="94">
        <v>6</v>
      </c>
      <c r="L1382" s="95"/>
      <c r="M1382" s="94"/>
      <c r="O1382" s="96">
        <f t="shared" ref="O1382:O1384" si="871">H1382+J1382+L1382</f>
        <v>0</v>
      </c>
      <c r="P1382" s="96">
        <f t="shared" ref="P1382:P1384" si="872">I1382+K1382+M1382</f>
        <v>12</v>
      </c>
      <c r="Q1382" s="96">
        <f t="shared" ref="Q1382:Q1384" si="873">IF(H1382&gt;I1382,1,0)+IF(J1382&gt;K1382,1,0)+IF(L1382&gt;M1382,1,0)</f>
        <v>0</v>
      </c>
      <c r="R1382" s="97">
        <f t="shared" ref="R1382:R1384" si="874">IF(H1382&lt;I1382,1,0)+IF(J1382&lt;K1382,1,0)+IF(L1382&lt;M1382,1,0)</f>
        <v>2</v>
      </c>
      <c r="S1382" s="97">
        <f t="shared" ref="S1382:S1384" si="875">IF(Q1382&gt;R1382,1,0)</f>
        <v>0</v>
      </c>
      <c r="T1382" s="97">
        <f t="shared" ref="T1382:T1384" si="876">IF(Q1382&lt;R1382,1,0)</f>
        <v>1</v>
      </c>
      <c r="U1382" s="77" t="s">
        <v>630</v>
      </c>
    </row>
    <row r="1383" spans="2:21" ht="12" hidden="1" thickBot="1" x14ac:dyDescent="0.25">
      <c r="C1383" s="84"/>
      <c r="D1383" s="94" t="s">
        <v>146</v>
      </c>
      <c r="E1383" s="84" t="s">
        <v>952</v>
      </c>
      <c r="F1383" s="94"/>
      <c r="G1383" s="284" t="s">
        <v>955</v>
      </c>
      <c r="H1383" s="95">
        <v>0</v>
      </c>
      <c r="I1383" s="94">
        <v>6</v>
      </c>
      <c r="J1383" s="95">
        <v>0</v>
      </c>
      <c r="K1383" s="94">
        <v>6</v>
      </c>
      <c r="L1383" s="95"/>
      <c r="M1383" s="94"/>
      <c r="O1383" s="29">
        <f t="shared" si="871"/>
        <v>0</v>
      </c>
      <c r="P1383" s="29">
        <f t="shared" si="872"/>
        <v>12</v>
      </c>
      <c r="Q1383" s="29">
        <f t="shared" si="873"/>
        <v>0</v>
      </c>
      <c r="R1383" s="28">
        <f t="shared" si="874"/>
        <v>2</v>
      </c>
      <c r="S1383" s="28">
        <f t="shared" si="875"/>
        <v>0</v>
      </c>
      <c r="T1383" s="28">
        <f t="shared" si="876"/>
        <v>1</v>
      </c>
      <c r="U1383" s="77" t="s">
        <v>630</v>
      </c>
    </row>
    <row r="1384" spans="2:21" ht="12" hidden="1" customHeight="1" thickBot="1" x14ac:dyDescent="0.25">
      <c r="C1384" s="414"/>
      <c r="D1384" s="416" t="s">
        <v>147</v>
      </c>
      <c r="E1384" s="84" t="s">
        <v>953</v>
      </c>
      <c r="F1384" s="98"/>
      <c r="G1384" s="284" t="s">
        <v>956</v>
      </c>
      <c r="H1384" s="418">
        <v>0</v>
      </c>
      <c r="I1384" s="421">
        <v>6</v>
      </c>
      <c r="J1384" s="418">
        <v>0</v>
      </c>
      <c r="K1384" s="421">
        <v>6</v>
      </c>
      <c r="L1384" s="418"/>
      <c r="M1384" s="421"/>
      <c r="O1384" s="424">
        <f t="shared" si="871"/>
        <v>0</v>
      </c>
      <c r="P1384" s="424">
        <f t="shared" si="872"/>
        <v>12</v>
      </c>
      <c r="Q1384" s="424">
        <f t="shared" si="873"/>
        <v>0</v>
      </c>
      <c r="R1384" s="424">
        <f t="shared" si="874"/>
        <v>2</v>
      </c>
      <c r="S1384" s="424">
        <f t="shared" si="875"/>
        <v>0</v>
      </c>
      <c r="T1384" s="424">
        <f t="shared" si="876"/>
        <v>1</v>
      </c>
      <c r="U1384" s="77" t="s">
        <v>630</v>
      </c>
    </row>
    <row r="1385" spans="2:21" ht="12" hidden="1" thickBot="1" x14ac:dyDescent="0.25">
      <c r="C1385" s="414"/>
      <c r="D1385" s="416"/>
      <c r="E1385" s="99" t="s">
        <v>137</v>
      </c>
      <c r="F1385" s="100"/>
      <c r="G1385" s="283" t="s">
        <v>137</v>
      </c>
      <c r="H1385" s="419"/>
      <c r="I1385" s="422"/>
      <c r="J1385" s="419"/>
      <c r="K1385" s="422"/>
      <c r="L1385" s="419"/>
      <c r="M1385" s="422"/>
      <c r="O1385" s="425"/>
      <c r="P1385" s="425"/>
      <c r="Q1385" s="425"/>
      <c r="R1385" s="425"/>
      <c r="S1385" s="425"/>
      <c r="T1385" s="425"/>
      <c r="U1385" s="77" t="s">
        <v>630</v>
      </c>
    </row>
    <row r="1386" spans="2:21" ht="12" hidden="1" thickBot="1" x14ac:dyDescent="0.25">
      <c r="C1386" s="415"/>
      <c r="D1386" s="417"/>
      <c r="E1386" s="84" t="s">
        <v>952</v>
      </c>
      <c r="F1386" s="101"/>
      <c r="G1386" s="84" t="s">
        <v>957</v>
      </c>
      <c r="H1386" s="420"/>
      <c r="I1386" s="423"/>
      <c r="J1386" s="420"/>
      <c r="K1386" s="423"/>
      <c r="L1386" s="420"/>
      <c r="M1386" s="423"/>
      <c r="O1386" s="426"/>
      <c r="P1386" s="426"/>
      <c r="Q1386" s="426"/>
      <c r="R1386" s="426"/>
      <c r="S1386" s="426"/>
      <c r="T1386" s="426"/>
      <c r="U1386" s="77" t="s">
        <v>630</v>
      </c>
    </row>
    <row r="1387" spans="2:21" ht="12" hidden="1" thickBot="1" x14ac:dyDescent="0.25">
      <c r="B1387" s="295" t="str">
        <f>E1380&amp;G1380</f>
        <v>ERZURUM GENÇLİK SPOR KULÜBÜERZURUM TENİS İHTİSAS SPOR KULÜBÜ</v>
      </c>
      <c r="G1387" s="102"/>
      <c r="H1387" s="102"/>
      <c r="O1387" s="28">
        <f t="shared" ref="O1387:T1387" si="877">O1382+O1383+O1384</f>
        <v>0</v>
      </c>
      <c r="P1387" s="28">
        <f t="shared" si="877"/>
        <v>36</v>
      </c>
      <c r="Q1387" s="29">
        <f t="shared" si="877"/>
        <v>0</v>
      </c>
      <c r="R1387" s="28">
        <f t="shared" si="877"/>
        <v>6</v>
      </c>
      <c r="S1387" s="28">
        <f t="shared" si="877"/>
        <v>0</v>
      </c>
      <c r="T1387" s="28">
        <f t="shared" si="877"/>
        <v>3</v>
      </c>
      <c r="U1387" s="77" t="s">
        <v>630</v>
      </c>
    </row>
    <row r="1388" spans="2:21" hidden="1" x14ac:dyDescent="0.2">
      <c r="C1388" s="427" t="s">
        <v>132</v>
      </c>
      <c r="D1388" s="428"/>
      <c r="E1388" s="428"/>
      <c r="F1388" s="428"/>
      <c r="G1388" s="428"/>
      <c r="H1388" s="428"/>
      <c r="I1388" s="428"/>
      <c r="J1388" s="428"/>
      <c r="K1388" s="428"/>
      <c r="L1388" s="428"/>
      <c r="M1388" s="429"/>
      <c r="U1388" s="77" t="s">
        <v>630</v>
      </c>
    </row>
    <row r="1389" spans="2:21" ht="12" hidden="1" thickBot="1" x14ac:dyDescent="0.25">
      <c r="C1389" s="430"/>
      <c r="D1389" s="431"/>
      <c r="E1389" s="431"/>
      <c r="F1389" s="431"/>
      <c r="G1389" s="431"/>
      <c r="H1389" s="431"/>
      <c r="I1389" s="431"/>
      <c r="J1389" s="431"/>
      <c r="K1389" s="431"/>
      <c r="L1389" s="431"/>
      <c r="M1389" s="432"/>
      <c r="U1389" s="77" t="s">
        <v>630</v>
      </c>
    </row>
    <row r="1390" spans="2:21" ht="12" hidden="1" thickBot="1" x14ac:dyDescent="0.25">
      <c r="C1390" s="444" t="s">
        <v>79</v>
      </c>
      <c r="D1390" s="437"/>
      <c r="E1390" s="445" t="s">
        <v>133</v>
      </c>
      <c r="F1390" s="446"/>
      <c r="G1390" s="80" t="s">
        <v>134</v>
      </c>
      <c r="H1390" s="447" t="s">
        <v>135</v>
      </c>
      <c r="I1390" s="448"/>
      <c r="J1390" s="448"/>
      <c r="K1390" s="448"/>
      <c r="L1390" s="448"/>
      <c r="M1390" s="449"/>
      <c r="R1390" s="81"/>
      <c r="S1390" s="82"/>
      <c r="T1390" s="83"/>
      <c r="U1390" s="83" t="s">
        <v>630</v>
      </c>
    </row>
    <row r="1391" spans="2:21" ht="12" hidden="1" thickBot="1" x14ac:dyDescent="0.25">
      <c r="C1391" s="433">
        <v>45091</v>
      </c>
      <c r="D1391" s="434"/>
      <c r="E1391" s="435" t="s">
        <v>64</v>
      </c>
      <c r="F1391" s="409"/>
      <c r="G1391" s="84"/>
      <c r="H1391" s="435"/>
      <c r="I1391" s="408"/>
      <c r="J1391" s="408"/>
      <c r="K1391" s="408"/>
      <c r="L1391" s="408"/>
      <c r="M1391" s="409"/>
      <c r="U1391" s="77" t="s">
        <v>630</v>
      </c>
    </row>
    <row r="1392" spans="2:21" ht="12" hidden="1" thickBot="1" x14ac:dyDescent="0.25">
      <c r="C1392" s="435"/>
      <c r="D1392" s="408"/>
      <c r="E1392" s="408"/>
      <c r="F1392" s="408"/>
      <c r="G1392" s="408"/>
      <c r="H1392" s="408"/>
      <c r="I1392" s="408"/>
      <c r="J1392" s="408"/>
      <c r="K1392" s="408"/>
      <c r="L1392" s="408"/>
      <c r="M1392" s="409"/>
      <c r="U1392" s="77" t="s">
        <v>630</v>
      </c>
    </row>
    <row r="1393" spans="2:21" ht="12" hidden="1" thickBot="1" x14ac:dyDescent="0.25">
      <c r="C1393" s="85" t="s">
        <v>87</v>
      </c>
      <c r="D1393" s="86"/>
      <c r="E1393" s="85" t="s">
        <v>136</v>
      </c>
      <c r="F1393" s="86" t="s">
        <v>137</v>
      </c>
      <c r="G1393" s="85" t="s">
        <v>136</v>
      </c>
      <c r="H1393" s="436" t="s">
        <v>108</v>
      </c>
      <c r="I1393" s="436"/>
      <c r="J1393" s="436"/>
      <c r="K1393" s="436"/>
      <c r="L1393" s="436"/>
      <c r="M1393" s="437"/>
      <c r="U1393" s="77" t="s">
        <v>630</v>
      </c>
    </row>
    <row r="1394" spans="2:21" ht="12" hidden="1" thickBot="1" x14ac:dyDescent="0.25">
      <c r="C1394" s="87"/>
      <c r="D1394" s="88">
        <v>24</v>
      </c>
      <c r="E1394" s="275" t="s">
        <v>18</v>
      </c>
      <c r="F1394" s="88"/>
      <c r="G1394" s="275" t="s">
        <v>25</v>
      </c>
      <c r="H1394" s="438">
        <f t="shared" ref="H1394" si="878">S1401</f>
        <v>3</v>
      </c>
      <c r="I1394" s="439"/>
      <c r="J1394" s="440"/>
      <c r="K1394" s="441">
        <f t="shared" ref="K1394" si="879">T1401</f>
        <v>0</v>
      </c>
      <c r="L1394" s="442"/>
      <c r="M1394" s="443"/>
      <c r="U1394" s="77" t="str">
        <f>IF(H1394+K1394=3,"BİTTİ","DEVAM")</f>
        <v>BİTTİ</v>
      </c>
    </row>
    <row r="1395" spans="2:21" ht="12" hidden="1" thickBot="1" x14ac:dyDescent="0.25">
      <c r="C1395" s="91" t="s">
        <v>80</v>
      </c>
      <c r="D1395" s="92" t="s">
        <v>138</v>
      </c>
      <c r="E1395" s="91" t="s">
        <v>139</v>
      </c>
      <c r="F1395" s="92"/>
      <c r="G1395" s="91" t="s">
        <v>139</v>
      </c>
      <c r="H1395" s="408" t="s">
        <v>140</v>
      </c>
      <c r="I1395" s="409"/>
      <c r="J1395" s="408" t="s">
        <v>141</v>
      </c>
      <c r="K1395" s="409"/>
      <c r="L1395" s="410" t="s">
        <v>142</v>
      </c>
      <c r="M1395" s="411"/>
      <c r="O1395" s="412" t="s">
        <v>143</v>
      </c>
      <c r="P1395" s="413"/>
      <c r="Q1395" s="412" t="s">
        <v>144</v>
      </c>
      <c r="R1395" s="413"/>
      <c r="S1395" s="412" t="s">
        <v>138</v>
      </c>
      <c r="T1395" s="413"/>
      <c r="U1395" s="77" t="s">
        <v>630</v>
      </c>
    </row>
    <row r="1396" spans="2:21" ht="12" hidden="1" thickBot="1" x14ac:dyDescent="0.25">
      <c r="C1396" s="266">
        <v>0.4375</v>
      </c>
      <c r="D1396" s="94" t="s">
        <v>145</v>
      </c>
      <c r="E1396" s="84" t="s">
        <v>784</v>
      </c>
      <c r="F1396" s="94"/>
      <c r="G1396" s="84" t="s">
        <v>902</v>
      </c>
      <c r="H1396" s="95">
        <v>6</v>
      </c>
      <c r="I1396" s="94">
        <v>0</v>
      </c>
      <c r="J1396" s="95">
        <v>6</v>
      </c>
      <c r="K1396" s="94">
        <v>4</v>
      </c>
      <c r="L1396" s="95"/>
      <c r="M1396" s="94"/>
      <c r="O1396" s="96">
        <f t="shared" ref="O1396:O1398" si="880">H1396+J1396+L1396</f>
        <v>12</v>
      </c>
      <c r="P1396" s="96">
        <f t="shared" ref="P1396:P1398" si="881">I1396+K1396+M1396</f>
        <v>4</v>
      </c>
      <c r="Q1396" s="96">
        <f t="shared" ref="Q1396:Q1398" si="882">IF(H1396&gt;I1396,1,0)+IF(J1396&gt;K1396,1,0)+IF(L1396&gt;M1396,1,0)</f>
        <v>2</v>
      </c>
      <c r="R1396" s="97">
        <f t="shared" ref="R1396:R1398" si="883">IF(H1396&lt;I1396,1,0)+IF(J1396&lt;K1396,1,0)+IF(L1396&lt;M1396,1,0)</f>
        <v>0</v>
      </c>
      <c r="S1396" s="97">
        <f t="shared" ref="S1396:S1398" si="884">IF(Q1396&gt;R1396,1,0)</f>
        <v>1</v>
      </c>
      <c r="T1396" s="97">
        <f t="shared" ref="T1396:T1398" si="885">IF(Q1396&lt;R1396,1,0)</f>
        <v>0</v>
      </c>
      <c r="U1396" s="77" t="s">
        <v>630</v>
      </c>
    </row>
    <row r="1397" spans="2:21" ht="12" hidden="1" thickBot="1" x14ac:dyDescent="0.25">
      <c r="C1397" s="84"/>
      <c r="D1397" s="94" t="s">
        <v>146</v>
      </c>
      <c r="E1397" s="84" t="s">
        <v>785</v>
      </c>
      <c r="F1397" s="94"/>
      <c r="G1397" s="84" t="s">
        <v>401</v>
      </c>
      <c r="H1397" s="95">
        <v>6</v>
      </c>
      <c r="I1397" s="94">
        <v>1</v>
      </c>
      <c r="J1397" s="95">
        <v>6</v>
      </c>
      <c r="K1397" s="94">
        <v>3</v>
      </c>
      <c r="L1397" s="95"/>
      <c r="M1397" s="94"/>
      <c r="O1397" s="29">
        <f t="shared" si="880"/>
        <v>12</v>
      </c>
      <c r="P1397" s="29">
        <f t="shared" si="881"/>
        <v>4</v>
      </c>
      <c r="Q1397" s="29">
        <f t="shared" si="882"/>
        <v>2</v>
      </c>
      <c r="R1397" s="28">
        <f t="shared" si="883"/>
        <v>0</v>
      </c>
      <c r="S1397" s="28">
        <f t="shared" si="884"/>
        <v>1</v>
      </c>
      <c r="T1397" s="28">
        <f t="shared" si="885"/>
        <v>0</v>
      </c>
      <c r="U1397" s="77" t="s">
        <v>630</v>
      </c>
    </row>
    <row r="1398" spans="2:21" ht="12" hidden="1" customHeight="1" thickBot="1" x14ac:dyDescent="0.25">
      <c r="C1398" s="414"/>
      <c r="D1398" s="416" t="s">
        <v>147</v>
      </c>
      <c r="E1398" s="84" t="s">
        <v>785</v>
      </c>
      <c r="F1398" s="98"/>
      <c r="G1398" s="84" t="s">
        <v>903</v>
      </c>
      <c r="H1398" s="418">
        <v>6</v>
      </c>
      <c r="I1398" s="421">
        <v>4</v>
      </c>
      <c r="J1398" s="418">
        <v>6</v>
      </c>
      <c r="K1398" s="421">
        <v>1</v>
      </c>
      <c r="L1398" s="418"/>
      <c r="M1398" s="421"/>
      <c r="O1398" s="424">
        <f t="shared" si="880"/>
        <v>12</v>
      </c>
      <c r="P1398" s="424">
        <f t="shared" si="881"/>
        <v>5</v>
      </c>
      <c r="Q1398" s="424">
        <f t="shared" si="882"/>
        <v>2</v>
      </c>
      <c r="R1398" s="424">
        <f t="shared" si="883"/>
        <v>0</v>
      </c>
      <c r="S1398" s="424">
        <f t="shared" si="884"/>
        <v>1</v>
      </c>
      <c r="T1398" s="424">
        <f t="shared" si="885"/>
        <v>0</v>
      </c>
      <c r="U1398" s="77" t="s">
        <v>630</v>
      </c>
    </row>
    <row r="1399" spans="2:21" ht="12" hidden="1" thickBot="1" x14ac:dyDescent="0.25">
      <c r="C1399" s="414"/>
      <c r="D1399" s="416"/>
      <c r="E1399" s="99" t="s">
        <v>137</v>
      </c>
      <c r="F1399" s="100"/>
      <c r="G1399" s="99" t="s">
        <v>137</v>
      </c>
      <c r="H1399" s="419"/>
      <c r="I1399" s="422"/>
      <c r="J1399" s="419"/>
      <c r="K1399" s="422"/>
      <c r="L1399" s="419"/>
      <c r="M1399" s="422"/>
      <c r="O1399" s="425"/>
      <c r="P1399" s="425"/>
      <c r="Q1399" s="425"/>
      <c r="R1399" s="425"/>
      <c r="S1399" s="425"/>
      <c r="T1399" s="425"/>
      <c r="U1399" s="77" t="s">
        <v>630</v>
      </c>
    </row>
    <row r="1400" spans="2:21" ht="12" hidden="1" thickBot="1" x14ac:dyDescent="0.25">
      <c r="C1400" s="415"/>
      <c r="D1400" s="417"/>
      <c r="E1400" s="84" t="s">
        <v>786</v>
      </c>
      <c r="F1400" s="101"/>
      <c r="G1400" s="84" t="s">
        <v>401</v>
      </c>
      <c r="H1400" s="420"/>
      <c r="I1400" s="423"/>
      <c r="J1400" s="420"/>
      <c r="K1400" s="423"/>
      <c r="L1400" s="420"/>
      <c r="M1400" s="423"/>
      <c r="O1400" s="426"/>
      <c r="P1400" s="426"/>
      <c r="Q1400" s="426"/>
      <c r="R1400" s="426"/>
      <c r="S1400" s="426"/>
      <c r="T1400" s="426"/>
      <c r="U1400" s="77" t="s">
        <v>630</v>
      </c>
    </row>
    <row r="1401" spans="2:21" ht="12" hidden="1" thickBot="1" x14ac:dyDescent="0.25">
      <c r="B1401" s="295" t="str">
        <f>E1394&amp;G1394</f>
        <v>EMEK SPOR KULÜBÜHAKKARİ AMATÖR GENÇLİK VE SPOR KULÜBÜ</v>
      </c>
      <c r="G1401" s="102"/>
      <c r="H1401" s="102"/>
      <c r="O1401" s="28">
        <f t="shared" ref="O1401:T1401" si="886">O1396+O1397+O1398</f>
        <v>36</v>
      </c>
      <c r="P1401" s="28">
        <f t="shared" si="886"/>
        <v>13</v>
      </c>
      <c r="Q1401" s="29">
        <f t="shared" si="886"/>
        <v>6</v>
      </c>
      <c r="R1401" s="28">
        <f t="shared" si="886"/>
        <v>0</v>
      </c>
      <c r="S1401" s="28">
        <f t="shared" si="886"/>
        <v>3</v>
      </c>
      <c r="T1401" s="28">
        <f t="shared" si="886"/>
        <v>0</v>
      </c>
      <c r="U1401" s="77" t="s">
        <v>630</v>
      </c>
    </row>
    <row r="1402" spans="2:21" hidden="1" x14ac:dyDescent="0.2">
      <c r="C1402" s="427" t="s">
        <v>132</v>
      </c>
      <c r="D1402" s="428"/>
      <c r="E1402" s="428"/>
      <c r="F1402" s="428"/>
      <c r="G1402" s="428"/>
      <c r="H1402" s="428"/>
      <c r="I1402" s="428"/>
      <c r="J1402" s="428"/>
      <c r="K1402" s="428"/>
      <c r="L1402" s="428"/>
      <c r="M1402" s="429"/>
      <c r="U1402" s="77" t="s">
        <v>630</v>
      </c>
    </row>
    <row r="1403" spans="2:21" ht="12" hidden="1" thickBot="1" x14ac:dyDescent="0.25">
      <c r="C1403" s="430"/>
      <c r="D1403" s="431"/>
      <c r="E1403" s="431"/>
      <c r="F1403" s="431"/>
      <c r="G1403" s="431"/>
      <c r="H1403" s="431"/>
      <c r="I1403" s="431"/>
      <c r="J1403" s="431"/>
      <c r="K1403" s="431"/>
      <c r="L1403" s="431"/>
      <c r="M1403" s="432"/>
      <c r="U1403" s="77" t="s">
        <v>630</v>
      </c>
    </row>
    <row r="1404" spans="2:21" ht="12" hidden="1" thickBot="1" x14ac:dyDescent="0.25">
      <c r="C1404" s="444" t="s">
        <v>79</v>
      </c>
      <c r="D1404" s="437"/>
      <c r="E1404" s="445" t="s">
        <v>133</v>
      </c>
      <c r="F1404" s="446"/>
      <c r="G1404" s="80" t="s">
        <v>134</v>
      </c>
      <c r="H1404" s="447" t="s">
        <v>135</v>
      </c>
      <c r="I1404" s="448"/>
      <c r="J1404" s="448"/>
      <c r="K1404" s="448"/>
      <c r="L1404" s="448"/>
      <c r="M1404" s="449"/>
      <c r="R1404" s="81"/>
      <c r="S1404" s="82"/>
      <c r="T1404" s="83"/>
      <c r="U1404" s="83" t="s">
        <v>630</v>
      </c>
    </row>
    <row r="1405" spans="2:21" ht="12" hidden="1" thickBot="1" x14ac:dyDescent="0.25">
      <c r="C1405" s="433">
        <v>45091</v>
      </c>
      <c r="D1405" s="434"/>
      <c r="E1405" s="435" t="s">
        <v>64</v>
      </c>
      <c r="F1405" s="409"/>
      <c r="G1405" s="84"/>
      <c r="H1405" s="435"/>
      <c r="I1405" s="408"/>
      <c r="J1405" s="408"/>
      <c r="K1405" s="408"/>
      <c r="L1405" s="408"/>
      <c r="M1405" s="409"/>
      <c r="U1405" s="77" t="s">
        <v>630</v>
      </c>
    </row>
    <row r="1406" spans="2:21" ht="12" hidden="1" thickBot="1" x14ac:dyDescent="0.25">
      <c r="C1406" s="435"/>
      <c r="D1406" s="408"/>
      <c r="E1406" s="408"/>
      <c r="F1406" s="408"/>
      <c r="G1406" s="408"/>
      <c r="H1406" s="408"/>
      <c r="I1406" s="408"/>
      <c r="J1406" s="408"/>
      <c r="K1406" s="408"/>
      <c r="L1406" s="408"/>
      <c r="M1406" s="409"/>
      <c r="U1406" s="77" t="s">
        <v>630</v>
      </c>
    </row>
    <row r="1407" spans="2:21" ht="12" hidden="1" thickBot="1" x14ac:dyDescent="0.25">
      <c r="C1407" s="85" t="s">
        <v>87</v>
      </c>
      <c r="D1407" s="86"/>
      <c r="E1407" s="85" t="s">
        <v>136</v>
      </c>
      <c r="F1407" s="86" t="s">
        <v>137</v>
      </c>
      <c r="G1407" s="85" t="s">
        <v>136</v>
      </c>
      <c r="H1407" s="436" t="s">
        <v>108</v>
      </c>
      <c r="I1407" s="436"/>
      <c r="J1407" s="436"/>
      <c r="K1407" s="436"/>
      <c r="L1407" s="436"/>
      <c r="M1407" s="437"/>
      <c r="U1407" s="77" t="s">
        <v>630</v>
      </c>
    </row>
    <row r="1408" spans="2:21" ht="12" hidden="1" thickBot="1" x14ac:dyDescent="0.25">
      <c r="C1408" s="87"/>
      <c r="D1408" s="88">
        <v>25</v>
      </c>
      <c r="E1408" s="275" t="s">
        <v>96</v>
      </c>
      <c r="F1408" s="88"/>
      <c r="G1408" s="275" t="s">
        <v>200</v>
      </c>
      <c r="H1408" s="438">
        <f t="shared" ref="H1408" si="887">S1415</f>
        <v>0</v>
      </c>
      <c r="I1408" s="439"/>
      <c r="J1408" s="440"/>
      <c r="K1408" s="441">
        <f t="shared" ref="K1408" si="888">T1415</f>
        <v>3</v>
      </c>
      <c r="L1408" s="442"/>
      <c r="M1408" s="443"/>
      <c r="U1408" s="77" t="str">
        <f>IF(H1408+K1408=3,"BİTTİ","DEVAM")</f>
        <v>BİTTİ</v>
      </c>
    </row>
    <row r="1409" spans="2:21" ht="12" hidden="1" thickBot="1" x14ac:dyDescent="0.25">
      <c r="C1409" s="91" t="s">
        <v>80</v>
      </c>
      <c r="D1409" s="92" t="s">
        <v>138</v>
      </c>
      <c r="E1409" s="91" t="s">
        <v>139</v>
      </c>
      <c r="F1409" s="92"/>
      <c r="G1409" s="91" t="s">
        <v>139</v>
      </c>
      <c r="H1409" s="408" t="s">
        <v>140</v>
      </c>
      <c r="I1409" s="409"/>
      <c r="J1409" s="408" t="s">
        <v>141</v>
      </c>
      <c r="K1409" s="409"/>
      <c r="L1409" s="410" t="s">
        <v>142</v>
      </c>
      <c r="M1409" s="411"/>
      <c r="O1409" s="412" t="s">
        <v>143</v>
      </c>
      <c r="P1409" s="413"/>
      <c r="Q1409" s="412" t="s">
        <v>144</v>
      </c>
      <c r="R1409" s="413"/>
      <c r="S1409" s="412" t="s">
        <v>138</v>
      </c>
      <c r="T1409" s="413"/>
      <c r="U1409" s="77" t="s">
        <v>630</v>
      </c>
    </row>
    <row r="1410" spans="2:21" ht="12" hidden="1" thickBot="1" x14ac:dyDescent="0.25">
      <c r="C1410" s="266">
        <v>0.4375</v>
      </c>
      <c r="D1410" s="94" t="s">
        <v>145</v>
      </c>
      <c r="E1410" s="84" t="s">
        <v>394</v>
      </c>
      <c r="F1410" s="94"/>
      <c r="G1410" s="84" t="s">
        <v>397</v>
      </c>
      <c r="H1410" s="95">
        <v>1</v>
      </c>
      <c r="I1410" s="94">
        <v>6</v>
      </c>
      <c r="J1410" s="95">
        <v>4</v>
      </c>
      <c r="K1410" s="94">
        <v>6</v>
      </c>
      <c r="L1410" s="95"/>
      <c r="M1410" s="94"/>
      <c r="O1410" s="96">
        <f t="shared" ref="O1410:O1412" si="889">H1410+J1410+L1410</f>
        <v>5</v>
      </c>
      <c r="P1410" s="96">
        <f t="shared" ref="P1410:P1412" si="890">I1410+K1410+M1410</f>
        <v>12</v>
      </c>
      <c r="Q1410" s="96">
        <f t="shared" ref="Q1410:Q1412" si="891">IF(H1410&gt;I1410,1,0)+IF(J1410&gt;K1410,1,0)+IF(L1410&gt;M1410,1,0)</f>
        <v>0</v>
      </c>
      <c r="R1410" s="97">
        <f t="shared" ref="R1410:R1412" si="892">IF(H1410&lt;I1410,1,0)+IF(J1410&lt;K1410,1,0)+IF(L1410&lt;M1410,1,0)</f>
        <v>2</v>
      </c>
      <c r="S1410" s="97">
        <f t="shared" ref="S1410:S1412" si="893">IF(Q1410&gt;R1410,1,0)</f>
        <v>0</v>
      </c>
      <c r="T1410" s="97">
        <f t="shared" ref="T1410:T1412" si="894">IF(Q1410&lt;R1410,1,0)</f>
        <v>1</v>
      </c>
      <c r="U1410" s="77" t="s">
        <v>630</v>
      </c>
    </row>
    <row r="1411" spans="2:21" ht="12" hidden="1" thickBot="1" x14ac:dyDescent="0.25">
      <c r="C1411" s="84"/>
      <c r="D1411" s="94" t="s">
        <v>146</v>
      </c>
      <c r="E1411" s="84" t="s">
        <v>395</v>
      </c>
      <c r="F1411" s="94"/>
      <c r="G1411" s="84" t="s">
        <v>398</v>
      </c>
      <c r="H1411" s="95">
        <v>5</v>
      </c>
      <c r="I1411" s="94">
        <v>7</v>
      </c>
      <c r="J1411" s="95">
        <v>4</v>
      </c>
      <c r="K1411" s="94">
        <v>6</v>
      </c>
      <c r="L1411" s="95"/>
      <c r="M1411" s="94"/>
      <c r="O1411" s="29">
        <f t="shared" si="889"/>
        <v>9</v>
      </c>
      <c r="P1411" s="29">
        <f t="shared" si="890"/>
        <v>13</v>
      </c>
      <c r="Q1411" s="29">
        <f t="shared" si="891"/>
        <v>0</v>
      </c>
      <c r="R1411" s="28">
        <f t="shared" si="892"/>
        <v>2</v>
      </c>
      <c r="S1411" s="28">
        <f t="shared" si="893"/>
        <v>0</v>
      </c>
      <c r="T1411" s="28">
        <f t="shared" si="894"/>
        <v>1</v>
      </c>
      <c r="U1411" s="77" t="s">
        <v>630</v>
      </c>
    </row>
    <row r="1412" spans="2:21" ht="12" hidden="1" customHeight="1" thickBot="1" x14ac:dyDescent="0.25">
      <c r="C1412" s="414"/>
      <c r="D1412" s="416" t="s">
        <v>147</v>
      </c>
      <c r="E1412" s="84" t="s">
        <v>396</v>
      </c>
      <c r="F1412" s="98"/>
      <c r="G1412" s="84" t="s">
        <v>397</v>
      </c>
      <c r="H1412" s="418">
        <v>3</v>
      </c>
      <c r="I1412" s="421">
        <v>6</v>
      </c>
      <c r="J1412" s="418">
        <v>2</v>
      </c>
      <c r="K1412" s="421">
        <v>6</v>
      </c>
      <c r="L1412" s="418"/>
      <c r="M1412" s="421"/>
      <c r="O1412" s="424">
        <f t="shared" si="889"/>
        <v>5</v>
      </c>
      <c r="P1412" s="424">
        <f t="shared" si="890"/>
        <v>12</v>
      </c>
      <c r="Q1412" s="424">
        <f t="shared" si="891"/>
        <v>0</v>
      </c>
      <c r="R1412" s="424">
        <f t="shared" si="892"/>
        <v>2</v>
      </c>
      <c r="S1412" s="424">
        <f t="shared" si="893"/>
        <v>0</v>
      </c>
      <c r="T1412" s="424">
        <f t="shared" si="894"/>
        <v>1</v>
      </c>
      <c r="U1412" s="77" t="s">
        <v>630</v>
      </c>
    </row>
    <row r="1413" spans="2:21" ht="12" hidden="1" thickBot="1" x14ac:dyDescent="0.25">
      <c r="C1413" s="414"/>
      <c r="D1413" s="416"/>
      <c r="E1413" s="99" t="s">
        <v>137</v>
      </c>
      <c r="F1413" s="100"/>
      <c r="G1413" s="99" t="s">
        <v>137</v>
      </c>
      <c r="H1413" s="419"/>
      <c r="I1413" s="422"/>
      <c r="J1413" s="419"/>
      <c r="K1413" s="422"/>
      <c r="L1413" s="419"/>
      <c r="M1413" s="422"/>
      <c r="O1413" s="425"/>
      <c r="P1413" s="425"/>
      <c r="Q1413" s="425"/>
      <c r="R1413" s="425"/>
      <c r="S1413" s="425"/>
      <c r="T1413" s="425"/>
      <c r="U1413" s="77" t="s">
        <v>630</v>
      </c>
    </row>
    <row r="1414" spans="2:21" ht="12" hidden="1" thickBot="1" x14ac:dyDescent="0.25">
      <c r="C1414" s="415"/>
      <c r="D1414" s="417"/>
      <c r="E1414" s="84" t="s">
        <v>394</v>
      </c>
      <c r="F1414" s="101"/>
      <c r="G1414" s="84" t="s">
        <v>399</v>
      </c>
      <c r="H1414" s="420"/>
      <c r="I1414" s="423"/>
      <c r="J1414" s="420"/>
      <c r="K1414" s="423"/>
      <c r="L1414" s="420"/>
      <c r="M1414" s="423"/>
      <c r="O1414" s="426"/>
      <c r="P1414" s="426"/>
      <c r="Q1414" s="426"/>
      <c r="R1414" s="426"/>
      <c r="S1414" s="426"/>
      <c r="T1414" s="426"/>
      <c r="U1414" s="77" t="s">
        <v>630</v>
      </c>
    </row>
    <row r="1415" spans="2:21" ht="12" hidden="1" thickBot="1" x14ac:dyDescent="0.25">
      <c r="B1415" s="295" t="str">
        <f>E1408&amp;G1408</f>
        <v>YÜKSEKOVA AKADEMİ SPOR KULÜBÜATİK AKADEMİ GENÇLİK SPOR KULÜBÜ</v>
      </c>
      <c r="G1415" s="102"/>
      <c r="H1415" s="102"/>
      <c r="O1415" s="28">
        <f t="shared" ref="O1415:T1415" si="895">O1410+O1411+O1412</f>
        <v>19</v>
      </c>
      <c r="P1415" s="28">
        <f t="shared" si="895"/>
        <v>37</v>
      </c>
      <c r="Q1415" s="29">
        <f t="shared" si="895"/>
        <v>0</v>
      </c>
      <c r="R1415" s="28">
        <f t="shared" si="895"/>
        <v>6</v>
      </c>
      <c r="S1415" s="28">
        <f t="shared" si="895"/>
        <v>0</v>
      </c>
      <c r="T1415" s="28">
        <f t="shared" si="895"/>
        <v>3</v>
      </c>
      <c r="U1415" s="77" t="s">
        <v>630</v>
      </c>
    </row>
    <row r="1416" spans="2:21" hidden="1" x14ac:dyDescent="0.2">
      <c r="C1416" s="427" t="s">
        <v>132</v>
      </c>
      <c r="D1416" s="428"/>
      <c r="E1416" s="428"/>
      <c r="F1416" s="428"/>
      <c r="G1416" s="428"/>
      <c r="H1416" s="428"/>
      <c r="I1416" s="428"/>
      <c r="J1416" s="428"/>
      <c r="K1416" s="428"/>
      <c r="L1416" s="428"/>
      <c r="M1416" s="429"/>
      <c r="U1416" s="77" t="s">
        <v>630</v>
      </c>
    </row>
    <row r="1417" spans="2:21" ht="12" hidden="1" thickBot="1" x14ac:dyDescent="0.25">
      <c r="C1417" s="430"/>
      <c r="D1417" s="431"/>
      <c r="E1417" s="431"/>
      <c r="F1417" s="431"/>
      <c r="G1417" s="431"/>
      <c r="H1417" s="431"/>
      <c r="I1417" s="431"/>
      <c r="J1417" s="431"/>
      <c r="K1417" s="431"/>
      <c r="L1417" s="431"/>
      <c r="M1417" s="432"/>
      <c r="U1417" s="77" t="s">
        <v>630</v>
      </c>
    </row>
    <row r="1418" spans="2:21" ht="12" hidden="1" thickBot="1" x14ac:dyDescent="0.25">
      <c r="C1418" s="444" t="s">
        <v>79</v>
      </c>
      <c r="D1418" s="437"/>
      <c r="E1418" s="445" t="s">
        <v>133</v>
      </c>
      <c r="F1418" s="446"/>
      <c r="G1418" s="80" t="s">
        <v>134</v>
      </c>
      <c r="H1418" s="447" t="s">
        <v>135</v>
      </c>
      <c r="I1418" s="448"/>
      <c r="J1418" s="448"/>
      <c r="K1418" s="448"/>
      <c r="L1418" s="448"/>
      <c r="M1418" s="449"/>
      <c r="R1418" s="81"/>
      <c r="S1418" s="82"/>
      <c r="T1418" s="83"/>
      <c r="U1418" s="83" t="s">
        <v>630</v>
      </c>
    </row>
    <row r="1419" spans="2:21" ht="12" hidden="1" thickBot="1" x14ac:dyDescent="0.25">
      <c r="C1419" s="433">
        <v>45091</v>
      </c>
      <c r="D1419" s="434"/>
      <c r="E1419" s="435" t="s">
        <v>63</v>
      </c>
      <c r="F1419" s="409"/>
      <c r="G1419" s="84"/>
      <c r="H1419" s="435"/>
      <c r="I1419" s="408"/>
      <c r="J1419" s="408"/>
      <c r="K1419" s="408"/>
      <c r="L1419" s="408"/>
      <c r="M1419" s="409"/>
      <c r="U1419" s="77" t="s">
        <v>630</v>
      </c>
    </row>
    <row r="1420" spans="2:21" ht="12" hidden="1" thickBot="1" x14ac:dyDescent="0.25">
      <c r="C1420" s="435"/>
      <c r="D1420" s="408"/>
      <c r="E1420" s="408"/>
      <c r="F1420" s="408"/>
      <c r="G1420" s="408"/>
      <c r="H1420" s="408"/>
      <c r="I1420" s="408"/>
      <c r="J1420" s="408"/>
      <c r="K1420" s="408"/>
      <c r="L1420" s="408"/>
      <c r="M1420" s="409"/>
      <c r="U1420" s="77" t="s">
        <v>630</v>
      </c>
    </row>
    <row r="1421" spans="2:21" ht="12" hidden="1" thickBot="1" x14ac:dyDescent="0.25">
      <c r="C1421" s="85" t="s">
        <v>87</v>
      </c>
      <c r="D1421" s="86"/>
      <c r="E1421" s="85" t="s">
        <v>136</v>
      </c>
      <c r="F1421" s="86" t="s">
        <v>137</v>
      </c>
      <c r="G1421" s="85" t="s">
        <v>136</v>
      </c>
      <c r="H1421" s="436" t="s">
        <v>108</v>
      </c>
      <c r="I1421" s="436"/>
      <c r="J1421" s="436"/>
      <c r="K1421" s="436"/>
      <c r="L1421" s="436"/>
      <c r="M1421" s="437"/>
      <c r="U1421" s="77" t="s">
        <v>630</v>
      </c>
    </row>
    <row r="1422" spans="2:21" ht="12" hidden="1" thickBot="1" x14ac:dyDescent="0.25">
      <c r="C1422" s="87"/>
      <c r="D1422" s="88">
        <v>26</v>
      </c>
      <c r="E1422" s="275" t="s">
        <v>27</v>
      </c>
      <c r="F1422" s="88"/>
      <c r="G1422" s="275" t="s">
        <v>28</v>
      </c>
      <c r="H1422" s="438">
        <f t="shared" ref="H1422" si="896">S1429</f>
        <v>3</v>
      </c>
      <c r="I1422" s="439"/>
      <c r="J1422" s="440"/>
      <c r="K1422" s="441">
        <f t="shared" ref="K1422" si="897">T1429</f>
        <v>0</v>
      </c>
      <c r="L1422" s="442"/>
      <c r="M1422" s="443"/>
      <c r="U1422" s="77" t="str">
        <f>IF(H1422+K1422=3,"BİTTİ","DEVAM")</f>
        <v>BİTTİ</v>
      </c>
    </row>
    <row r="1423" spans="2:21" ht="12" hidden="1" thickBot="1" x14ac:dyDescent="0.25">
      <c r="C1423" s="91" t="s">
        <v>80</v>
      </c>
      <c r="D1423" s="92" t="s">
        <v>138</v>
      </c>
      <c r="E1423" s="91" t="s">
        <v>139</v>
      </c>
      <c r="F1423" s="92"/>
      <c r="G1423" s="91" t="s">
        <v>139</v>
      </c>
      <c r="H1423" s="408" t="s">
        <v>140</v>
      </c>
      <c r="I1423" s="409"/>
      <c r="J1423" s="408" t="s">
        <v>141</v>
      </c>
      <c r="K1423" s="409"/>
      <c r="L1423" s="410" t="s">
        <v>142</v>
      </c>
      <c r="M1423" s="411"/>
      <c r="O1423" s="412" t="s">
        <v>143</v>
      </c>
      <c r="P1423" s="413"/>
      <c r="Q1423" s="412" t="s">
        <v>144</v>
      </c>
      <c r="R1423" s="413"/>
      <c r="S1423" s="412" t="s">
        <v>138</v>
      </c>
      <c r="T1423" s="413"/>
      <c r="U1423" s="77" t="s">
        <v>630</v>
      </c>
    </row>
    <row r="1424" spans="2:21" ht="12" hidden="1" thickBot="1" x14ac:dyDescent="0.25">
      <c r="C1424" s="266">
        <v>0.4375</v>
      </c>
      <c r="D1424" s="94" t="s">
        <v>145</v>
      </c>
      <c r="E1424" s="84" t="s">
        <v>889</v>
      </c>
      <c r="F1424" s="94"/>
      <c r="G1424" s="84" t="s">
        <v>320</v>
      </c>
      <c r="H1424" s="95">
        <v>6</v>
      </c>
      <c r="I1424" s="94">
        <v>0</v>
      </c>
      <c r="J1424" s="95">
        <v>6</v>
      </c>
      <c r="K1424" s="94">
        <v>0</v>
      </c>
      <c r="L1424" s="95"/>
      <c r="M1424" s="94"/>
      <c r="O1424" s="96">
        <f t="shared" ref="O1424:O1426" si="898">H1424+J1424+L1424</f>
        <v>12</v>
      </c>
      <c r="P1424" s="96">
        <f t="shared" ref="P1424:P1426" si="899">I1424+K1424+M1424</f>
        <v>0</v>
      </c>
      <c r="Q1424" s="96">
        <f t="shared" ref="Q1424:Q1426" si="900">IF(H1424&gt;I1424,1,0)+IF(J1424&gt;K1424,1,0)+IF(L1424&gt;M1424,1,0)</f>
        <v>2</v>
      </c>
      <c r="R1424" s="97">
        <f t="shared" ref="R1424:R1426" si="901">IF(H1424&lt;I1424,1,0)+IF(J1424&lt;K1424,1,0)+IF(L1424&lt;M1424,1,0)</f>
        <v>0</v>
      </c>
      <c r="S1424" s="97">
        <f t="shared" ref="S1424:S1426" si="902">IF(Q1424&gt;R1424,1,0)</f>
        <v>1</v>
      </c>
      <c r="T1424" s="97">
        <f t="shared" ref="T1424:T1426" si="903">IF(Q1424&lt;R1424,1,0)</f>
        <v>0</v>
      </c>
      <c r="U1424" s="77" t="s">
        <v>630</v>
      </c>
    </row>
    <row r="1425" spans="2:21" ht="12" hidden="1" thickBot="1" x14ac:dyDescent="0.25">
      <c r="C1425" s="84"/>
      <c r="D1425" s="94" t="s">
        <v>146</v>
      </c>
      <c r="E1425" s="84" t="s">
        <v>676</v>
      </c>
      <c r="F1425" s="94"/>
      <c r="G1425" s="284" t="s">
        <v>321</v>
      </c>
      <c r="H1425" s="95">
        <v>6</v>
      </c>
      <c r="I1425" s="94">
        <v>0</v>
      </c>
      <c r="J1425" s="95">
        <v>6</v>
      </c>
      <c r="K1425" s="94">
        <v>0</v>
      </c>
      <c r="L1425" s="95"/>
      <c r="M1425" s="94"/>
      <c r="O1425" s="29">
        <f t="shared" si="898"/>
        <v>12</v>
      </c>
      <c r="P1425" s="29">
        <f t="shared" si="899"/>
        <v>0</v>
      </c>
      <c r="Q1425" s="29">
        <f t="shared" si="900"/>
        <v>2</v>
      </c>
      <c r="R1425" s="28">
        <f t="shared" si="901"/>
        <v>0</v>
      </c>
      <c r="S1425" s="28">
        <f t="shared" si="902"/>
        <v>1</v>
      </c>
      <c r="T1425" s="28">
        <f t="shared" si="903"/>
        <v>0</v>
      </c>
      <c r="U1425" s="77" t="s">
        <v>630</v>
      </c>
    </row>
    <row r="1426" spans="2:21" ht="12" hidden="1" customHeight="1" thickBot="1" x14ac:dyDescent="0.25">
      <c r="C1426" s="414"/>
      <c r="D1426" s="416" t="s">
        <v>147</v>
      </c>
      <c r="E1426" s="84" t="s">
        <v>890</v>
      </c>
      <c r="F1426" s="98"/>
      <c r="G1426" s="284" t="s">
        <v>323</v>
      </c>
      <c r="H1426" s="418">
        <v>6</v>
      </c>
      <c r="I1426" s="421">
        <v>0</v>
      </c>
      <c r="J1426" s="418">
        <v>6</v>
      </c>
      <c r="K1426" s="421">
        <v>0</v>
      </c>
      <c r="L1426" s="418"/>
      <c r="M1426" s="421"/>
      <c r="O1426" s="424">
        <f t="shared" si="898"/>
        <v>12</v>
      </c>
      <c r="P1426" s="424">
        <f t="shared" si="899"/>
        <v>0</v>
      </c>
      <c r="Q1426" s="424">
        <f t="shared" si="900"/>
        <v>2</v>
      </c>
      <c r="R1426" s="424">
        <f t="shared" si="901"/>
        <v>0</v>
      </c>
      <c r="S1426" s="424">
        <f t="shared" si="902"/>
        <v>1</v>
      </c>
      <c r="T1426" s="424">
        <f t="shared" si="903"/>
        <v>0</v>
      </c>
      <c r="U1426" s="77" t="s">
        <v>630</v>
      </c>
    </row>
    <row r="1427" spans="2:21" ht="12" hidden="1" thickBot="1" x14ac:dyDescent="0.25">
      <c r="C1427" s="414"/>
      <c r="D1427" s="416"/>
      <c r="E1427" s="99" t="s">
        <v>137</v>
      </c>
      <c r="F1427" s="100"/>
      <c r="G1427" s="283" t="s">
        <v>137</v>
      </c>
      <c r="H1427" s="419"/>
      <c r="I1427" s="422"/>
      <c r="J1427" s="419"/>
      <c r="K1427" s="422"/>
      <c r="L1427" s="419"/>
      <c r="M1427" s="422"/>
      <c r="O1427" s="425"/>
      <c r="P1427" s="425"/>
      <c r="Q1427" s="425"/>
      <c r="R1427" s="425"/>
      <c r="S1427" s="425"/>
      <c r="T1427" s="425"/>
      <c r="U1427" s="77" t="s">
        <v>630</v>
      </c>
    </row>
    <row r="1428" spans="2:21" ht="12" hidden="1" thickBot="1" x14ac:dyDescent="0.25">
      <c r="C1428" s="415"/>
      <c r="D1428" s="417"/>
      <c r="E1428" s="84" t="s">
        <v>891</v>
      </c>
      <c r="F1428" s="101"/>
      <c r="G1428" s="84" t="s">
        <v>892</v>
      </c>
      <c r="H1428" s="420"/>
      <c r="I1428" s="423"/>
      <c r="J1428" s="420"/>
      <c r="K1428" s="423"/>
      <c r="L1428" s="420"/>
      <c r="M1428" s="423"/>
      <c r="O1428" s="426"/>
      <c r="P1428" s="426"/>
      <c r="Q1428" s="426"/>
      <c r="R1428" s="426"/>
      <c r="S1428" s="426"/>
      <c r="T1428" s="426"/>
      <c r="U1428" s="77" t="s">
        <v>630</v>
      </c>
    </row>
    <row r="1429" spans="2:21" ht="12" hidden="1" thickBot="1" x14ac:dyDescent="0.25">
      <c r="B1429" s="295" t="str">
        <f>E1422&amp;G1422</f>
        <v>IĞDIR GENÇLİK VE SPOR KULÜBÜIĞDIR YURDUM VE GENÇLİK SPOR KULÜBÜ</v>
      </c>
      <c r="G1429" s="102"/>
      <c r="H1429" s="102"/>
      <c r="O1429" s="28">
        <f t="shared" ref="O1429:T1429" si="904">O1424+O1425+O1426</f>
        <v>36</v>
      </c>
      <c r="P1429" s="28">
        <f t="shared" si="904"/>
        <v>0</v>
      </c>
      <c r="Q1429" s="29">
        <f t="shared" si="904"/>
        <v>6</v>
      </c>
      <c r="R1429" s="28">
        <f t="shared" si="904"/>
        <v>0</v>
      </c>
      <c r="S1429" s="28">
        <f t="shared" si="904"/>
        <v>3</v>
      </c>
      <c r="T1429" s="28">
        <f t="shared" si="904"/>
        <v>0</v>
      </c>
      <c r="U1429" s="77" t="s">
        <v>630</v>
      </c>
    </row>
    <row r="1430" spans="2:21" hidden="1" x14ac:dyDescent="0.2">
      <c r="C1430" s="427" t="s">
        <v>132</v>
      </c>
      <c r="D1430" s="428"/>
      <c r="E1430" s="428"/>
      <c r="F1430" s="428"/>
      <c r="G1430" s="428"/>
      <c r="H1430" s="428"/>
      <c r="I1430" s="428"/>
      <c r="J1430" s="428"/>
      <c r="K1430" s="428"/>
      <c r="L1430" s="428"/>
      <c r="M1430" s="429"/>
      <c r="U1430" s="77" t="s">
        <v>630</v>
      </c>
    </row>
    <row r="1431" spans="2:21" ht="12" hidden="1" thickBot="1" x14ac:dyDescent="0.25">
      <c r="C1431" s="430"/>
      <c r="D1431" s="431"/>
      <c r="E1431" s="431"/>
      <c r="F1431" s="431"/>
      <c r="G1431" s="431"/>
      <c r="H1431" s="431"/>
      <c r="I1431" s="431"/>
      <c r="J1431" s="431"/>
      <c r="K1431" s="431"/>
      <c r="L1431" s="431"/>
      <c r="M1431" s="432"/>
      <c r="U1431" s="77" t="s">
        <v>630</v>
      </c>
    </row>
    <row r="1432" spans="2:21" ht="12" hidden="1" thickBot="1" x14ac:dyDescent="0.25">
      <c r="C1432" s="444" t="s">
        <v>79</v>
      </c>
      <c r="D1432" s="437"/>
      <c r="E1432" s="445" t="s">
        <v>133</v>
      </c>
      <c r="F1432" s="446"/>
      <c r="G1432" s="80" t="s">
        <v>134</v>
      </c>
      <c r="H1432" s="447" t="s">
        <v>135</v>
      </c>
      <c r="I1432" s="448"/>
      <c r="J1432" s="448"/>
      <c r="K1432" s="448"/>
      <c r="L1432" s="448"/>
      <c r="M1432" s="449"/>
      <c r="R1432" s="81"/>
      <c r="S1432" s="82"/>
      <c r="T1432" s="83"/>
      <c r="U1432" s="83" t="s">
        <v>630</v>
      </c>
    </row>
    <row r="1433" spans="2:21" ht="12" hidden="1" thickBot="1" x14ac:dyDescent="0.25">
      <c r="C1433" s="433">
        <v>45091</v>
      </c>
      <c r="D1433" s="434"/>
      <c r="E1433" s="435" t="s">
        <v>218</v>
      </c>
      <c r="F1433" s="409"/>
      <c r="G1433" s="84"/>
      <c r="H1433" s="435"/>
      <c r="I1433" s="408"/>
      <c r="J1433" s="408"/>
      <c r="K1433" s="408"/>
      <c r="L1433" s="408"/>
      <c r="M1433" s="409"/>
      <c r="U1433" s="77" t="s">
        <v>630</v>
      </c>
    </row>
    <row r="1434" spans="2:21" ht="12" hidden="1" thickBot="1" x14ac:dyDescent="0.25">
      <c r="C1434" s="435"/>
      <c r="D1434" s="408"/>
      <c r="E1434" s="408"/>
      <c r="F1434" s="408"/>
      <c r="G1434" s="408"/>
      <c r="H1434" s="408"/>
      <c r="I1434" s="408"/>
      <c r="J1434" s="408"/>
      <c r="K1434" s="408"/>
      <c r="L1434" s="408"/>
      <c r="M1434" s="409"/>
      <c r="U1434" s="77" t="s">
        <v>630</v>
      </c>
    </row>
    <row r="1435" spans="2:21" ht="12" hidden="1" thickBot="1" x14ac:dyDescent="0.25">
      <c r="C1435" s="85" t="s">
        <v>87</v>
      </c>
      <c r="D1435" s="86"/>
      <c r="E1435" s="85" t="s">
        <v>136</v>
      </c>
      <c r="F1435" s="86" t="s">
        <v>137</v>
      </c>
      <c r="G1435" s="85" t="s">
        <v>136</v>
      </c>
      <c r="H1435" s="436" t="s">
        <v>108</v>
      </c>
      <c r="I1435" s="436"/>
      <c r="J1435" s="436"/>
      <c r="K1435" s="436"/>
      <c r="L1435" s="436"/>
      <c r="M1435" s="437"/>
      <c r="U1435" s="77" t="s">
        <v>630</v>
      </c>
    </row>
    <row r="1436" spans="2:21" ht="12" hidden="1" thickBot="1" x14ac:dyDescent="0.25">
      <c r="C1436" s="87"/>
      <c r="D1436" s="88">
        <v>27</v>
      </c>
      <c r="E1436" s="275" t="s">
        <v>217</v>
      </c>
      <c r="F1436" s="88"/>
      <c r="G1436" s="275" t="s">
        <v>216</v>
      </c>
      <c r="H1436" s="438">
        <f t="shared" ref="H1436" si="905">S1443</f>
        <v>3</v>
      </c>
      <c r="I1436" s="439"/>
      <c r="J1436" s="440"/>
      <c r="K1436" s="441">
        <f t="shared" ref="K1436" si="906">T1443</f>
        <v>0</v>
      </c>
      <c r="L1436" s="442"/>
      <c r="M1436" s="443"/>
      <c r="U1436" s="77" t="str">
        <f>IF(H1436+K1436=3,"BİTTİ","DEVAM")</f>
        <v>BİTTİ</v>
      </c>
    </row>
    <row r="1437" spans="2:21" ht="12" hidden="1" thickBot="1" x14ac:dyDescent="0.25">
      <c r="C1437" s="91" t="s">
        <v>80</v>
      </c>
      <c r="D1437" s="92" t="s">
        <v>138</v>
      </c>
      <c r="E1437" s="91" t="s">
        <v>139</v>
      </c>
      <c r="F1437" s="92"/>
      <c r="G1437" s="91" t="s">
        <v>139</v>
      </c>
      <c r="H1437" s="408" t="s">
        <v>140</v>
      </c>
      <c r="I1437" s="409"/>
      <c r="J1437" s="408" t="s">
        <v>141</v>
      </c>
      <c r="K1437" s="409"/>
      <c r="L1437" s="410" t="s">
        <v>142</v>
      </c>
      <c r="M1437" s="411"/>
      <c r="O1437" s="412" t="s">
        <v>143</v>
      </c>
      <c r="P1437" s="413"/>
      <c r="Q1437" s="412" t="s">
        <v>144</v>
      </c>
      <c r="R1437" s="413"/>
      <c r="S1437" s="412" t="s">
        <v>138</v>
      </c>
      <c r="T1437" s="413"/>
      <c r="U1437" s="77" t="s">
        <v>630</v>
      </c>
    </row>
    <row r="1438" spans="2:21" ht="12" hidden="1" thickBot="1" x14ac:dyDescent="0.25">
      <c r="C1438" s="266">
        <v>0.4375</v>
      </c>
      <c r="D1438" s="94" t="s">
        <v>145</v>
      </c>
      <c r="E1438" s="84" t="s">
        <v>346</v>
      </c>
      <c r="F1438" s="94"/>
      <c r="G1438" s="84" t="s">
        <v>915</v>
      </c>
      <c r="H1438" s="95">
        <v>6</v>
      </c>
      <c r="I1438" s="94">
        <v>0</v>
      </c>
      <c r="J1438" s="95">
        <v>6</v>
      </c>
      <c r="K1438" s="94">
        <v>0</v>
      </c>
      <c r="L1438" s="95"/>
      <c r="M1438" s="94"/>
      <c r="O1438" s="96">
        <f t="shared" ref="O1438:O1440" si="907">H1438+J1438+L1438</f>
        <v>12</v>
      </c>
      <c r="P1438" s="96">
        <f t="shared" ref="P1438:P1440" si="908">I1438+K1438+M1438</f>
        <v>0</v>
      </c>
      <c r="Q1438" s="96">
        <f t="shared" ref="Q1438:Q1440" si="909">IF(H1438&gt;I1438,1,0)+IF(J1438&gt;K1438,1,0)+IF(L1438&gt;M1438,1,0)</f>
        <v>2</v>
      </c>
      <c r="R1438" s="97">
        <f t="shared" ref="R1438:R1440" si="910">IF(H1438&lt;I1438,1,0)+IF(J1438&lt;K1438,1,0)+IF(L1438&lt;M1438,1,0)</f>
        <v>0</v>
      </c>
      <c r="S1438" s="97">
        <f t="shared" ref="S1438:S1440" si="911">IF(Q1438&gt;R1438,1,0)</f>
        <v>1</v>
      </c>
      <c r="T1438" s="97">
        <f t="shared" ref="T1438:T1440" si="912">IF(Q1438&lt;R1438,1,0)</f>
        <v>0</v>
      </c>
      <c r="U1438" s="77" t="s">
        <v>630</v>
      </c>
    </row>
    <row r="1439" spans="2:21" ht="12" hidden="1" thickBot="1" x14ac:dyDescent="0.25">
      <c r="C1439" s="84"/>
      <c r="D1439" s="94" t="s">
        <v>146</v>
      </c>
      <c r="E1439" s="84" t="s">
        <v>347</v>
      </c>
      <c r="F1439" s="94"/>
      <c r="G1439" s="284" t="s">
        <v>916</v>
      </c>
      <c r="H1439" s="95">
        <v>6</v>
      </c>
      <c r="I1439" s="94">
        <v>0</v>
      </c>
      <c r="J1439" s="95">
        <v>6</v>
      </c>
      <c r="K1439" s="94">
        <v>0</v>
      </c>
      <c r="L1439" s="95"/>
      <c r="M1439" s="94"/>
      <c r="O1439" s="29">
        <f t="shared" si="907"/>
        <v>12</v>
      </c>
      <c r="P1439" s="29">
        <f t="shared" si="908"/>
        <v>0</v>
      </c>
      <c r="Q1439" s="29">
        <f t="shared" si="909"/>
        <v>2</v>
      </c>
      <c r="R1439" s="28">
        <f t="shared" si="910"/>
        <v>0</v>
      </c>
      <c r="S1439" s="28">
        <f t="shared" si="911"/>
        <v>1</v>
      </c>
      <c r="T1439" s="28">
        <f t="shared" si="912"/>
        <v>0</v>
      </c>
      <c r="U1439" s="77" t="s">
        <v>630</v>
      </c>
    </row>
    <row r="1440" spans="2:21" ht="12" hidden="1" customHeight="1" thickBot="1" x14ac:dyDescent="0.25">
      <c r="C1440" s="414"/>
      <c r="D1440" s="416" t="s">
        <v>147</v>
      </c>
      <c r="E1440" s="84" t="s">
        <v>346</v>
      </c>
      <c r="F1440" s="98"/>
      <c r="G1440" s="284" t="s">
        <v>915</v>
      </c>
      <c r="H1440" s="418">
        <v>6</v>
      </c>
      <c r="I1440" s="421">
        <v>0</v>
      </c>
      <c r="J1440" s="418">
        <v>6</v>
      </c>
      <c r="K1440" s="421">
        <v>0</v>
      </c>
      <c r="L1440" s="418"/>
      <c r="M1440" s="421"/>
      <c r="O1440" s="424">
        <f t="shared" si="907"/>
        <v>12</v>
      </c>
      <c r="P1440" s="424">
        <f t="shared" si="908"/>
        <v>0</v>
      </c>
      <c r="Q1440" s="424">
        <f t="shared" si="909"/>
        <v>2</v>
      </c>
      <c r="R1440" s="424">
        <f t="shared" si="910"/>
        <v>0</v>
      </c>
      <c r="S1440" s="424">
        <f t="shared" si="911"/>
        <v>1</v>
      </c>
      <c r="T1440" s="424">
        <f t="shared" si="912"/>
        <v>0</v>
      </c>
      <c r="U1440" s="77" t="s">
        <v>630</v>
      </c>
    </row>
    <row r="1441" spans="2:21" ht="12" hidden="1" thickBot="1" x14ac:dyDescent="0.25">
      <c r="C1441" s="414"/>
      <c r="D1441" s="416"/>
      <c r="E1441" s="99" t="s">
        <v>137</v>
      </c>
      <c r="F1441" s="100"/>
      <c r="G1441" s="283" t="s">
        <v>137</v>
      </c>
      <c r="H1441" s="419"/>
      <c r="I1441" s="422"/>
      <c r="J1441" s="419"/>
      <c r="K1441" s="422"/>
      <c r="L1441" s="419"/>
      <c r="M1441" s="422"/>
      <c r="O1441" s="425"/>
      <c r="P1441" s="425"/>
      <c r="Q1441" s="425"/>
      <c r="R1441" s="425"/>
      <c r="S1441" s="425"/>
      <c r="T1441" s="425"/>
      <c r="U1441" s="77" t="s">
        <v>630</v>
      </c>
    </row>
    <row r="1442" spans="2:21" ht="12" hidden="1" thickBot="1" x14ac:dyDescent="0.25">
      <c r="C1442" s="415"/>
      <c r="D1442" s="417"/>
      <c r="E1442" s="84" t="s">
        <v>347</v>
      </c>
      <c r="F1442" s="101"/>
      <c r="G1442" s="84" t="s">
        <v>916</v>
      </c>
      <c r="H1442" s="420"/>
      <c r="I1442" s="423"/>
      <c r="J1442" s="420"/>
      <c r="K1442" s="423"/>
      <c r="L1442" s="420"/>
      <c r="M1442" s="423"/>
      <c r="O1442" s="426"/>
      <c r="P1442" s="426"/>
      <c r="Q1442" s="426"/>
      <c r="R1442" s="426"/>
      <c r="S1442" s="426"/>
      <c r="T1442" s="426"/>
      <c r="U1442" s="77" t="s">
        <v>630</v>
      </c>
    </row>
    <row r="1443" spans="2:21" ht="12" hidden="1" thickBot="1" x14ac:dyDescent="0.25">
      <c r="B1443" s="295" t="str">
        <f>E1436&amp;G1436</f>
        <v>ARTUKLU TENİS SPOR KULÜBÜMARİNA SPOR KULÜBÜ</v>
      </c>
      <c r="G1443" s="102"/>
      <c r="H1443" s="102"/>
      <c r="O1443" s="28">
        <f t="shared" ref="O1443:T1443" si="913">O1438+O1439+O1440</f>
        <v>36</v>
      </c>
      <c r="P1443" s="28">
        <f t="shared" si="913"/>
        <v>0</v>
      </c>
      <c r="Q1443" s="29">
        <f t="shared" si="913"/>
        <v>6</v>
      </c>
      <c r="R1443" s="28">
        <f t="shared" si="913"/>
        <v>0</v>
      </c>
      <c r="S1443" s="28">
        <f t="shared" si="913"/>
        <v>3</v>
      </c>
      <c r="T1443" s="28">
        <f t="shared" si="913"/>
        <v>0</v>
      </c>
      <c r="U1443" s="77" t="s">
        <v>630</v>
      </c>
    </row>
    <row r="1444" spans="2:21" hidden="1" x14ac:dyDescent="0.2">
      <c r="C1444" s="427" t="s">
        <v>132</v>
      </c>
      <c r="D1444" s="428"/>
      <c r="E1444" s="428"/>
      <c r="F1444" s="428"/>
      <c r="G1444" s="428"/>
      <c r="H1444" s="428"/>
      <c r="I1444" s="428"/>
      <c r="J1444" s="428"/>
      <c r="K1444" s="428"/>
      <c r="L1444" s="428"/>
      <c r="M1444" s="429"/>
      <c r="U1444" s="77" t="s">
        <v>630</v>
      </c>
    </row>
    <row r="1445" spans="2:21" ht="12" hidden="1" thickBot="1" x14ac:dyDescent="0.25">
      <c r="C1445" s="430"/>
      <c r="D1445" s="431"/>
      <c r="E1445" s="431"/>
      <c r="F1445" s="431"/>
      <c r="G1445" s="431"/>
      <c r="H1445" s="431"/>
      <c r="I1445" s="431"/>
      <c r="J1445" s="431"/>
      <c r="K1445" s="431"/>
      <c r="L1445" s="431"/>
      <c r="M1445" s="432"/>
      <c r="U1445" s="77" t="s">
        <v>630</v>
      </c>
    </row>
    <row r="1446" spans="2:21" ht="12" hidden="1" thickBot="1" x14ac:dyDescent="0.25">
      <c r="C1446" s="444" t="s">
        <v>79</v>
      </c>
      <c r="D1446" s="437"/>
      <c r="E1446" s="445" t="s">
        <v>133</v>
      </c>
      <c r="F1446" s="446"/>
      <c r="G1446" s="80" t="s">
        <v>134</v>
      </c>
      <c r="H1446" s="447" t="s">
        <v>135</v>
      </c>
      <c r="I1446" s="448"/>
      <c r="J1446" s="448"/>
      <c r="K1446" s="448"/>
      <c r="L1446" s="448"/>
      <c r="M1446" s="449"/>
      <c r="R1446" s="81"/>
      <c r="S1446" s="82"/>
      <c r="T1446" s="83"/>
      <c r="U1446" s="83" t="s">
        <v>630</v>
      </c>
    </row>
    <row r="1447" spans="2:21" ht="12" hidden="1" thickBot="1" x14ac:dyDescent="0.25">
      <c r="C1447" s="433">
        <v>45091</v>
      </c>
      <c r="D1447" s="434"/>
      <c r="E1447" s="435" t="s">
        <v>218</v>
      </c>
      <c r="F1447" s="409"/>
      <c r="G1447" s="84"/>
      <c r="H1447" s="435"/>
      <c r="I1447" s="408"/>
      <c r="J1447" s="408"/>
      <c r="K1447" s="408"/>
      <c r="L1447" s="408"/>
      <c r="M1447" s="409"/>
      <c r="U1447" s="77" t="s">
        <v>630</v>
      </c>
    </row>
    <row r="1448" spans="2:21" ht="12" hidden="1" thickBot="1" x14ac:dyDescent="0.25">
      <c r="C1448" s="435"/>
      <c r="D1448" s="408"/>
      <c r="E1448" s="408"/>
      <c r="F1448" s="408"/>
      <c r="G1448" s="408"/>
      <c r="H1448" s="408"/>
      <c r="I1448" s="408"/>
      <c r="J1448" s="408"/>
      <c r="K1448" s="408"/>
      <c r="L1448" s="408"/>
      <c r="M1448" s="409"/>
      <c r="U1448" s="77" t="s">
        <v>630</v>
      </c>
    </row>
    <row r="1449" spans="2:21" ht="12" hidden="1" thickBot="1" x14ac:dyDescent="0.25">
      <c r="C1449" s="85" t="s">
        <v>87</v>
      </c>
      <c r="D1449" s="86"/>
      <c r="E1449" s="85" t="s">
        <v>136</v>
      </c>
      <c r="F1449" s="86" t="s">
        <v>137</v>
      </c>
      <c r="G1449" s="85" t="s">
        <v>136</v>
      </c>
      <c r="H1449" s="436" t="s">
        <v>108</v>
      </c>
      <c r="I1449" s="436"/>
      <c r="J1449" s="436"/>
      <c r="K1449" s="436"/>
      <c r="L1449" s="436"/>
      <c r="M1449" s="437"/>
      <c r="U1449" s="77" t="s">
        <v>630</v>
      </c>
    </row>
    <row r="1450" spans="2:21" ht="12" hidden="1" thickBot="1" x14ac:dyDescent="0.25">
      <c r="C1450" s="87"/>
      <c r="D1450" s="88">
        <v>28</v>
      </c>
      <c r="E1450" s="275" t="s">
        <v>215</v>
      </c>
      <c r="F1450" s="88"/>
      <c r="G1450" s="275" t="s">
        <v>214</v>
      </c>
      <c r="H1450" s="438">
        <f t="shared" ref="H1450" si="914">S1457</f>
        <v>3</v>
      </c>
      <c r="I1450" s="439"/>
      <c r="J1450" s="440"/>
      <c r="K1450" s="441">
        <f t="shared" ref="K1450" si="915">T1457</f>
        <v>0</v>
      </c>
      <c r="L1450" s="442"/>
      <c r="M1450" s="443"/>
      <c r="U1450" s="77" t="str">
        <f>IF(H1450+K1450=3,"BİTTİ","DEVAM")</f>
        <v>BİTTİ</v>
      </c>
    </row>
    <row r="1451" spans="2:21" ht="12" hidden="1" thickBot="1" x14ac:dyDescent="0.25">
      <c r="C1451" s="91" t="s">
        <v>80</v>
      </c>
      <c r="D1451" s="92" t="s">
        <v>138</v>
      </c>
      <c r="E1451" s="91" t="s">
        <v>139</v>
      </c>
      <c r="F1451" s="92"/>
      <c r="G1451" s="91" t="s">
        <v>139</v>
      </c>
      <c r="H1451" s="408" t="s">
        <v>140</v>
      </c>
      <c r="I1451" s="409"/>
      <c r="J1451" s="408" t="s">
        <v>141</v>
      </c>
      <c r="K1451" s="409"/>
      <c r="L1451" s="410" t="s">
        <v>142</v>
      </c>
      <c r="M1451" s="411"/>
      <c r="O1451" s="412" t="s">
        <v>143</v>
      </c>
      <c r="P1451" s="413"/>
      <c r="Q1451" s="412" t="s">
        <v>144</v>
      </c>
      <c r="R1451" s="413"/>
      <c r="S1451" s="412" t="s">
        <v>138</v>
      </c>
      <c r="T1451" s="413"/>
      <c r="U1451" s="77" t="s">
        <v>630</v>
      </c>
    </row>
    <row r="1452" spans="2:21" ht="12" hidden="1" thickBot="1" x14ac:dyDescent="0.25">
      <c r="C1452" s="266">
        <v>0.4375</v>
      </c>
      <c r="D1452" s="94" t="s">
        <v>145</v>
      </c>
      <c r="E1452" s="84" t="s">
        <v>442</v>
      </c>
      <c r="F1452" s="94"/>
      <c r="G1452" s="84" t="s">
        <v>351</v>
      </c>
      <c r="H1452" s="95">
        <v>6</v>
      </c>
      <c r="I1452" s="94">
        <v>0</v>
      </c>
      <c r="J1452" s="95">
        <v>6</v>
      </c>
      <c r="K1452" s="94">
        <v>0</v>
      </c>
      <c r="L1452" s="95"/>
      <c r="M1452" s="94"/>
      <c r="O1452" s="96">
        <f t="shared" ref="O1452:O1454" si="916">H1452+J1452+L1452</f>
        <v>12</v>
      </c>
      <c r="P1452" s="96">
        <f t="shared" ref="P1452:P1454" si="917">I1452+K1452+M1452</f>
        <v>0</v>
      </c>
      <c r="Q1452" s="96">
        <f t="shared" ref="Q1452:Q1454" si="918">IF(H1452&gt;I1452,1,0)+IF(J1452&gt;K1452,1,0)+IF(L1452&gt;M1452,1,0)</f>
        <v>2</v>
      </c>
      <c r="R1452" s="97">
        <f t="shared" ref="R1452:R1454" si="919">IF(H1452&lt;I1452,1,0)+IF(J1452&lt;K1452,1,0)+IF(L1452&lt;M1452,1,0)</f>
        <v>0</v>
      </c>
      <c r="S1452" s="97">
        <f t="shared" ref="S1452:S1454" si="920">IF(Q1452&gt;R1452,1,0)</f>
        <v>1</v>
      </c>
      <c r="T1452" s="97">
        <f t="shared" ref="T1452:T1454" si="921">IF(Q1452&lt;R1452,1,0)</f>
        <v>0</v>
      </c>
      <c r="U1452" s="77" t="s">
        <v>630</v>
      </c>
    </row>
    <row r="1453" spans="2:21" ht="12" hidden="1" thickBot="1" x14ac:dyDescent="0.25">
      <c r="C1453" s="84"/>
      <c r="D1453" s="94" t="s">
        <v>146</v>
      </c>
      <c r="E1453" s="84" t="s">
        <v>913</v>
      </c>
      <c r="F1453" s="94"/>
      <c r="G1453" s="284" t="s">
        <v>914</v>
      </c>
      <c r="H1453" s="95">
        <v>6</v>
      </c>
      <c r="I1453" s="94">
        <v>0</v>
      </c>
      <c r="J1453" s="95">
        <v>6</v>
      </c>
      <c r="K1453" s="94">
        <v>0</v>
      </c>
      <c r="L1453" s="95"/>
      <c r="M1453" s="94"/>
      <c r="O1453" s="29">
        <f t="shared" si="916"/>
        <v>12</v>
      </c>
      <c r="P1453" s="29">
        <f t="shared" si="917"/>
        <v>0</v>
      </c>
      <c r="Q1453" s="29">
        <f t="shared" si="918"/>
        <v>2</v>
      </c>
      <c r="R1453" s="28">
        <f t="shared" si="919"/>
        <v>0</v>
      </c>
      <c r="S1453" s="28">
        <f t="shared" si="920"/>
        <v>1</v>
      </c>
      <c r="T1453" s="28">
        <f t="shared" si="921"/>
        <v>0</v>
      </c>
      <c r="U1453" s="77" t="s">
        <v>630</v>
      </c>
    </row>
    <row r="1454" spans="2:21" ht="12" hidden="1" customHeight="1" thickBot="1" x14ac:dyDescent="0.25">
      <c r="C1454" s="414"/>
      <c r="D1454" s="416" t="s">
        <v>147</v>
      </c>
      <c r="E1454" s="84" t="s">
        <v>442</v>
      </c>
      <c r="F1454" s="98"/>
      <c r="G1454" s="284" t="s">
        <v>351</v>
      </c>
      <c r="H1454" s="418">
        <v>6</v>
      </c>
      <c r="I1454" s="421">
        <v>0</v>
      </c>
      <c r="J1454" s="418">
        <v>6</v>
      </c>
      <c r="K1454" s="421">
        <v>0</v>
      </c>
      <c r="L1454" s="418"/>
      <c r="M1454" s="421"/>
      <c r="O1454" s="424">
        <f t="shared" si="916"/>
        <v>12</v>
      </c>
      <c r="P1454" s="424">
        <f t="shared" si="917"/>
        <v>0</v>
      </c>
      <c r="Q1454" s="424">
        <f t="shared" si="918"/>
        <v>2</v>
      </c>
      <c r="R1454" s="424">
        <f t="shared" si="919"/>
        <v>0</v>
      </c>
      <c r="S1454" s="424">
        <f t="shared" si="920"/>
        <v>1</v>
      </c>
      <c r="T1454" s="424">
        <f t="shared" si="921"/>
        <v>0</v>
      </c>
      <c r="U1454" s="77" t="s">
        <v>630</v>
      </c>
    </row>
    <row r="1455" spans="2:21" ht="12" hidden="1" thickBot="1" x14ac:dyDescent="0.25">
      <c r="C1455" s="414"/>
      <c r="D1455" s="416"/>
      <c r="E1455" s="99" t="s">
        <v>137</v>
      </c>
      <c r="F1455" s="100"/>
      <c r="G1455" s="283" t="s">
        <v>137</v>
      </c>
      <c r="H1455" s="419"/>
      <c r="I1455" s="422"/>
      <c r="J1455" s="419"/>
      <c r="K1455" s="422"/>
      <c r="L1455" s="419"/>
      <c r="M1455" s="422"/>
      <c r="O1455" s="425"/>
      <c r="P1455" s="425"/>
      <c r="Q1455" s="425"/>
      <c r="R1455" s="425"/>
      <c r="S1455" s="425"/>
      <c r="T1455" s="425"/>
      <c r="U1455" s="77" t="s">
        <v>630</v>
      </c>
    </row>
    <row r="1456" spans="2:21" ht="12" hidden="1" thickBot="1" x14ac:dyDescent="0.25">
      <c r="C1456" s="415"/>
      <c r="D1456" s="417"/>
      <c r="E1456" s="84" t="s">
        <v>913</v>
      </c>
      <c r="F1456" s="101"/>
      <c r="G1456" s="84" t="s">
        <v>914</v>
      </c>
      <c r="H1456" s="420"/>
      <c r="I1456" s="423"/>
      <c r="J1456" s="420"/>
      <c r="K1456" s="423"/>
      <c r="L1456" s="420"/>
      <c r="M1456" s="423"/>
      <c r="O1456" s="426"/>
      <c r="P1456" s="426"/>
      <c r="Q1456" s="426"/>
      <c r="R1456" s="426"/>
      <c r="S1456" s="426"/>
      <c r="T1456" s="426"/>
      <c r="U1456" s="77" t="s">
        <v>630</v>
      </c>
    </row>
    <row r="1457" spans="2:21" ht="12" hidden="1" thickBot="1" x14ac:dyDescent="0.25">
      <c r="B1457" s="295" t="str">
        <f>E1450&amp;G1450</f>
        <v>MİDYAT BELEDİYESİ SPOR KULÜBÜMARİDİN SPOR KULÜBÜ</v>
      </c>
      <c r="G1457" s="102"/>
      <c r="H1457" s="102"/>
      <c r="O1457" s="28">
        <f t="shared" ref="O1457:T1457" si="922">O1452+O1453+O1454</f>
        <v>36</v>
      </c>
      <c r="P1457" s="28">
        <f t="shared" si="922"/>
        <v>0</v>
      </c>
      <c r="Q1457" s="29">
        <f t="shared" si="922"/>
        <v>6</v>
      </c>
      <c r="R1457" s="28">
        <f t="shared" si="922"/>
        <v>0</v>
      </c>
      <c r="S1457" s="28">
        <f t="shared" si="922"/>
        <v>3</v>
      </c>
      <c r="T1457" s="28">
        <f t="shared" si="922"/>
        <v>0</v>
      </c>
      <c r="U1457" s="77" t="s">
        <v>630</v>
      </c>
    </row>
    <row r="1458" spans="2:21" hidden="1" x14ac:dyDescent="0.2">
      <c r="C1458" s="427" t="s">
        <v>132</v>
      </c>
      <c r="D1458" s="428"/>
      <c r="E1458" s="428"/>
      <c r="F1458" s="428"/>
      <c r="G1458" s="428"/>
      <c r="H1458" s="428"/>
      <c r="I1458" s="428"/>
      <c r="J1458" s="428"/>
      <c r="K1458" s="428"/>
      <c r="L1458" s="428"/>
      <c r="M1458" s="429"/>
      <c r="U1458" s="77" t="s">
        <v>630</v>
      </c>
    </row>
    <row r="1459" spans="2:21" ht="12" hidden="1" thickBot="1" x14ac:dyDescent="0.25">
      <c r="C1459" s="430"/>
      <c r="D1459" s="431"/>
      <c r="E1459" s="431"/>
      <c r="F1459" s="431"/>
      <c r="G1459" s="431"/>
      <c r="H1459" s="431"/>
      <c r="I1459" s="431"/>
      <c r="J1459" s="431"/>
      <c r="K1459" s="431"/>
      <c r="L1459" s="431"/>
      <c r="M1459" s="432"/>
      <c r="U1459" s="77" t="s">
        <v>630</v>
      </c>
    </row>
    <row r="1460" spans="2:21" ht="12" hidden="1" thickBot="1" x14ac:dyDescent="0.25">
      <c r="C1460" s="444" t="s">
        <v>79</v>
      </c>
      <c r="D1460" s="437"/>
      <c r="E1460" s="445" t="s">
        <v>133</v>
      </c>
      <c r="F1460" s="446"/>
      <c r="G1460" s="80" t="s">
        <v>134</v>
      </c>
      <c r="H1460" s="447" t="s">
        <v>135</v>
      </c>
      <c r="I1460" s="448"/>
      <c r="J1460" s="448"/>
      <c r="K1460" s="448"/>
      <c r="L1460" s="448"/>
      <c r="M1460" s="449"/>
      <c r="R1460" s="81"/>
      <c r="S1460" s="82"/>
      <c r="T1460" s="83"/>
      <c r="U1460" s="83" t="s">
        <v>630</v>
      </c>
    </row>
    <row r="1461" spans="2:21" ht="12" hidden="1" thickBot="1" x14ac:dyDescent="0.25">
      <c r="C1461" s="433">
        <v>45091</v>
      </c>
      <c r="D1461" s="434"/>
      <c r="E1461" s="435" t="s">
        <v>218</v>
      </c>
      <c r="F1461" s="409"/>
      <c r="G1461" s="84"/>
      <c r="H1461" s="435"/>
      <c r="I1461" s="408"/>
      <c r="J1461" s="408"/>
      <c r="K1461" s="408"/>
      <c r="L1461" s="408"/>
      <c r="M1461" s="409"/>
      <c r="U1461" s="77" t="s">
        <v>630</v>
      </c>
    </row>
    <row r="1462" spans="2:21" ht="12" hidden="1" thickBot="1" x14ac:dyDescent="0.25">
      <c r="C1462" s="435"/>
      <c r="D1462" s="408"/>
      <c r="E1462" s="408"/>
      <c r="F1462" s="408"/>
      <c r="G1462" s="408"/>
      <c r="H1462" s="408"/>
      <c r="I1462" s="408"/>
      <c r="J1462" s="408"/>
      <c r="K1462" s="408"/>
      <c r="L1462" s="408"/>
      <c r="M1462" s="409"/>
      <c r="U1462" s="77" t="s">
        <v>630</v>
      </c>
    </row>
    <row r="1463" spans="2:21" ht="12" hidden="1" thickBot="1" x14ac:dyDescent="0.25">
      <c r="C1463" s="85" t="s">
        <v>87</v>
      </c>
      <c r="D1463" s="86"/>
      <c r="E1463" s="85" t="s">
        <v>136</v>
      </c>
      <c r="F1463" s="86" t="s">
        <v>137</v>
      </c>
      <c r="G1463" s="85" t="s">
        <v>136</v>
      </c>
      <c r="H1463" s="436" t="s">
        <v>108</v>
      </c>
      <c r="I1463" s="436"/>
      <c r="J1463" s="436"/>
      <c r="K1463" s="436"/>
      <c r="L1463" s="436"/>
      <c r="M1463" s="437"/>
      <c r="U1463" s="77" t="s">
        <v>630</v>
      </c>
    </row>
    <row r="1464" spans="2:21" ht="12" hidden="1" thickBot="1" x14ac:dyDescent="0.25">
      <c r="C1464" s="87"/>
      <c r="D1464" s="88">
        <v>29</v>
      </c>
      <c r="E1464" s="275" t="s">
        <v>268</v>
      </c>
      <c r="F1464" s="88"/>
      <c r="G1464" s="275" t="s">
        <v>213</v>
      </c>
      <c r="H1464" s="438">
        <f t="shared" ref="H1464" si="923">S1471</f>
        <v>3</v>
      </c>
      <c r="I1464" s="439"/>
      <c r="J1464" s="440"/>
      <c r="K1464" s="441">
        <f t="shared" ref="K1464" si="924">T1471</f>
        <v>0</v>
      </c>
      <c r="L1464" s="442"/>
      <c r="M1464" s="443"/>
      <c r="U1464" s="77" t="str">
        <f>IF(H1464+K1464=3,"BİTTİ","DEVAM")</f>
        <v>BİTTİ</v>
      </c>
    </row>
    <row r="1465" spans="2:21" ht="12" hidden="1" thickBot="1" x14ac:dyDescent="0.25">
      <c r="C1465" s="91" t="s">
        <v>80</v>
      </c>
      <c r="D1465" s="92" t="s">
        <v>138</v>
      </c>
      <c r="E1465" s="91" t="s">
        <v>139</v>
      </c>
      <c r="F1465" s="92"/>
      <c r="G1465" s="91" t="s">
        <v>139</v>
      </c>
      <c r="H1465" s="408" t="s">
        <v>140</v>
      </c>
      <c r="I1465" s="409"/>
      <c r="J1465" s="408" t="s">
        <v>141</v>
      </c>
      <c r="K1465" s="409"/>
      <c r="L1465" s="410" t="s">
        <v>142</v>
      </c>
      <c r="M1465" s="411"/>
      <c r="O1465" s="412" t="s">
        <v>143</v>
      </c>
      <c r="P1465" s="413"/>
      <c r="Q1465" s="412" t="s">
        <v>144</v>
      </c>
      <c r="R1465" s="413"/>
      <c r="S1465" s="412" t="s">
        <v>138</v>
      </c>
      <c r="T1465" s="413"/>
      <c r="U1465" s="77" t="s">
        <v>630</v>
      </c>
    </row>
    <row r="1466" spans="2:21" ht="12" hidden="1" thickBot="1" x14ac:dyDescent="0.25">
      <c r="C1466" s="266">
        <v>0.4375</v>
      </c>
      <c r="D1466" s="94" t="s">
        <v>145</v>
      </c>
      <c r="E1466" s="84" t="s">
        <v>349</v>
      </c>
      <c r="F1466" s="94"/>
      <c r="G1466" s="84" t="s">
        <v>439</v>
      </c>
      <c r="H1466" s="95">
        <v>6</v>
      </c>
      <c r="I1466" s="94">
        <v>0</v>
      </c>
      <c r="J1466" s="95">
        <v>6</v>
      </c>
      <c r="K1466" s="94">
        <v>1</v>
      </c>
      <c r="L1466" s="95"/>
      <c r="M1466" s="94"/>
      <c r="O1466" s="96">
        <f t="shared" ref="O1466:O1468" si="925">H1466+J1466+L1466</f>
        <v>12</v>
      </c>
      <c r="P1466" s="96">
        <f t="shared" ref="P1466:P1468" si="926">I1466+K1466+M1466</f>
        <v>1</v>
      </c>
      <c r="Q1466" s="96">
        <f t="shared" ref="Q1466:Q1468" si="927">IF(H1466&gt;I1466,1,0)+IF(J1466&gt;K1466,1,0)+IF(L1466&gt;M1466,1,0)</f>
        <v>2</v>
      </c>
      <c r="R1466" s="97">
        <f t="shared" ref="R1466:R1468" si="928">IF(H1466&lt;I1466,1,0)+IF(J1466&lt;K1466,1,0)+IF(L1466&lt;M1466,1,0)</f>
        <v>0</v>
      </c>
      <c r="S1466" s="97">
        <f t="shared" ref="S1466:S1468" si="929">IF(Q1466&gt;R1466,1,0)</f>
        <v>1</v>
      </c>
      <c r="T1466" s="97">
        <f t="shared" ref="T1466:T1468" si="930">IF(Q1466&lt;R1466,1,0)</f>
        <v>0</v>
      </c>
      <c r="U1466" s="77" t="s">
        <v>630</v>
      </c>
    </row>
    <row r="1467" spans="2:21" ht="12" hidden="1" thickBot="1" x14ac:dyDescent="0.25">
      <c r="C1467" s="84"/>
      <c r="D1467" s="94" t="s">
        <v>146</v>
      </c>
      <c r="E1467" s="84" t="s">
        <v>912</v>
      </c>
      <c r="F1467" s="94"/>
      <c r="G1467" s="284" t="s">
        <v>440</v>
      </c>
      <c r="H1467" s="95">
        <v>6</v>
      </c>
      <c r="I1467" s="94">
        <v>1</v>
      </c>
      <c r="J1467" s="95">
        <v>6</v>
      </c>
      <c r="K1467" s="94">
        <v>0</v>
      </c>
      <c r="L1467" s="95"/>
      <c r="M1467" s="94"/>
      <c r="O1467" s="29">
        <f t="shared" si="925"/>
        <v>12</v>
      </c>
      <c r="P1467" s="29">
        <f t="shared" si="926"/>
        <v>1</v>
      </c>
      <c r="Q1467" s="29">
        <f t="shared" si="927"/>
        <v>2</v>
      </c>
      <c r="R1467" s="28">
        <f t="shared" si="928"/>
        <v>0</v>
      </c>
      <c r="S1467" s="28">
        <f t="shared" si="929"/>
        <v>1</v>
      </c>
      <c r="T1467" s="28">
        <f t="shared" si="930"/>
        <v>0</v>
      </c>
      <c r="U1467" s="77" t="s">
        <v>630</v>
      </c>
    </row>
    <row r="1468" spans="2:21" ht="12" hidden="1" customHeight="1" thickBot="1" x14ac:dyDescent="0.25">
      <c r="C1468" s="414"/>
      <c r="D1468" s="416" t="s">
        <v>147</v>
      </c>
      <c r="E1468" s="84" t="s">
        <v>349</v>
      </c>
      <c r="F1468" s="98"/>
      <c r="G1468" s="284" t="s">
        <v>439</v>
      </c>
      <c r="H1468" s="418">
        <v>6</v>
      </c>
      <c r="I1468" s="421">
        <v>0</v>
      </c>
      <c r="J1468" s="418">
        <v>6</v>
      </c>
      <c r="K1468" s="421">
        <v>2</v>
      </c>
      <c r="L1468" s="418"/>
      <c r="M1468" s="421"/>
      <c r="O1468" s="424">
        <f t="shared" si="925"/>
        <v>12</v>
      </c>
      <c r="P1468" s="424">
        <f t="shared" si="926"/>
        <v>2</v>
      </c>
      <c r="Q1468" s="424">
        <f t="shared" si="927"/>
        <v>2</v>
      </c>
      <c r="R1468" s="424">
        <f t="shared" si="928"/>
        <v>0</v>
      </c>
      <c r="S1468" s="424">
        <f t="shared" si="929"/>
        <v>1</v>
      </c>
      <c r="T1468" s="424">
        <f t="shared" si="930"/>
        <v>0</v>
      </c>
      <c r="U1468" s="77" t="s">
        <v>630</v>
      </c>
    </row>
    <row r="1469" spans="2:21" ht="12" hidden="1" thickBot="1" x14ac:dyDescent="0.25">
      <c r="C1469" s="414"/>
      <c r="D1469" s="416"/>
      <c r="E1469" s="99" t="s">
        <v>137</v>
      </c>
      <c r="F1469" s="100"/>
      <c r="G1469" s="283" t="s">
        <v>137</v>
      </c>
      <c r="H1469" s="419"/>
      <c r="I1469" s="422"/>
      <c r="J1469" s="419"/>
      <c r="K1469" s="422"/>
      <c r="L1469" s="419"/>
      <c r="M1469" s="422"/>
      <c r="O1469" s="425"/>
      <c r="P1469" s="425"/>
      <c r="Q1469" s="425"/>
      <c r="R1469" s="425"/>
      <c r="S1469" s="425"/>
      <c r="T1469" s="425"/>
      <c r="U1469" s="77" t="s">
        <v>630</v>
      </c>
    </row>
    <row r="1470" spans="2:21" ht="12" hidden="1" thickBot="1" x14ac:dyDescent="0.25">
      <c r="C1470" s="415"/>
      <c r="D1470" s="417"/>
      <c r="E1470" s="84" t="s">
        <v>912</v>
      </c>
      <c r="F1470" s="101"/>
      <c r="G1470" s="84" t="s">
        <v>440</v>
      </c>
      <c r="H1470" s="420"/>
      <c r="I1470" s="423"/>
      <c r="J1470" s="420"/>
      <c r="K1470" s="423"/>
      <c r="L1470" s="420"/>
      <c r="M1470" s="423"/>
      <c r="O1470" s="426"/>
      <c r="P1470" s="426"/>
      <c r="Q1470" s="426"/>
      <c r="R1470" s="426"/>
      <c r="S1470" s="426"/>
      <c r="T1470" s="426"/>
      <c r="U1470" s="77" t="s">
        <v>630</v>
      </c>
    </row>
    <row r="1471" spans="2:21" ht="12" hidden="1" thickBot="1" x14ac:dyDescent="0.25">
      <c r="B1471" s="295" t="str">
        <f>E1464&amp;G1464</f>
        <v>MİDYAT PERFORMANS SPOR KULÜBÜ FORZA EFOR TENİS SPOR KULÜBÜ</v>
      </c>
      <c r="G1471" s="102"/>
      <c r="H1471" s="102"/>
      <c r="O1471" s="28">
        <f t="shared" ref="O1471:T1471" si="931">O1466+O1467+O1468</f>
        <v>36</v>
      </c>
      <c r="P1471" s="28">
        <f t="shared" si="931"/>
        <v>4</v>
      </c>
      <c r="Q1471" s="29">
        <f t="shared" si="931"/>
        <v>6</v>
      </c>
      <c r="R1471" s="28">
        <f t="shared" si="931"/>
        <v>0</v>
      </c>
      <c r="S1471" s="28">
        <f t="shared" si="931"/>
        <v>3</v>
      </c>
      <c r="T1471" s="28">
        <f t="shared" si="931"/>
        <v>0</v>
      </c>
      <c r="U1471" s="77" t="s">
        <v>630</v>
      </c>
    </row>
    <row r="1472" spans="2:21" hidden="1" x14ac:dyDescent="0.2">
      <c r="C1472" s="427" t="s">
        <v>132</v>
      </c>
      <c r="D1472" s="428"/>
      <c r="E1472" s="428"/>
      <c r="F1472" s="428"/>
      <c r="G1472" s="428"/>
      <c r="H1472" s="428"/>
      <c r="I1472" s="428"/>
      <c r="J1472" s="428"/>
      <c r="K1472" s="428"/>
      <c r="L1472" s="428"/>
      <c r="M1472" s="429"/>
      <c r="U1472" s="77" t="s">
        <v>630</v>
      </c>
    </row>
    <row r="1473" spans="2:21" ht="12" hidden="1" thickBot="1" x14ac:dyDescent="0.25">
      <c r="C1473" s="430"/>
      <c r="D1473" s="431"/>
      <c r="E1473" s="431"/>
      <c r="F1473" s="431"/>
      <c r="G1473" s="431"/>
      <c r="H1473" s="431"/>
      <c r="I1473" s="431"/>
      <c r="J1473" s="431"/>
      <c r="K1473" s="431"/>
      <c r="L1473" s="431"/>
      <c r="M1473" s="432"/>
      <c r="U1473" s="77" t="s">
        <v>630</v>
      </c>
    </row>
    <row r="1474" spans="2:21" ht="12" hidden="1" thickBot="1" x14ac:dyDescent="0.25">
      <c r="C1474" s="444" t="s">
        <v>79</v>
      </c>
      <c r="D1474" s="437"/>
      <c r="E1474" s="445" t="s">
        <v>133</v>
      </c>
      <c r="F1474" s="446"/>
      <c r="G1474" s="80" t="s">
        <v>134</v>
      </c>
      <c r="H1474" s="447" t="s">
        <v>135</v>
      </c>
      <c r="I1474" s="448"/>
      <c r="J1474" s="448"/>
      <c r="K1474" s="448"/>
      <c r="L1474" s="448"/>
      <c r="M1474" s="449"/>
      <c r="R1474" s="81"/>
      <c r="S1474" s="82"/>
      <c r="T1474" s="83"/>
      <c r="U1474" s="83" t="s">
        <v>630</v>
      </c>
    </row>
    <row r="1475" spans="2:21" ht="12" hidden="1" thickBot="1" x14ac:dyDescent="0.25">
      <c r="C1475" s="433">
        <v>45091</v>
      </c>
      <c r="D1475" s="434"/>
      <c r="E1475" s="435" t="s">
        <v>68</v>
      </c>
      <c r="F1475" s="409"/>
      <c r="G1475" s="84"/>
      <c r="H1475" s="435"/>
      <c r="I1475" s="408"/>
      <c r="J1475" s="408"/>
      <c r="K1475" s="408"/>
      <c r="L1475" s="408"/>
      <c r="M1475" s="409"/>
      <c r="U1475" s="77" t="s">
        <v>630</v>
      </c>
    </row>
    <row r="1476" spans="2:21" ht="12" hidden="1" thickBot="1" x14ac:dyDescent="0.25">
      <c r="C1476" s="435"/>
      <c r="D1476" s="408"/>
      <c r="E1476" s="408"/>
      <c r="F1476" s="408"/>
      <c r="G1476" s="408"/>
      <c r="H1476" s="408"/>
      <c r="I1476" s="408"/>
      <c r="J1476" s="408"/>
      <c r="K1476" s="408"/>
      <c r="L1476" s="408"/>
      <c r="M1476" s="409"/>
      <c r="U1476" s="77" t="s">
        <v>630</v>
      </c>
    </row>
    <row r="1477" spans="2:21" ht="12" hidden="1" thickBot="1" x14ac:dyDescent="0.25">
      <c r="C1477" s="85" t="s">
        <v>87</v>
      </c>
      <c r="D1477" s="86"/>
      <c r="E1477" s="85" t="s">
        <v>136</v>
      </c>
      <c r="F1477" s="86" t="s">
        <v>137</v>
      </c>
      <c r="G1477" s="85" t="s">
        <v>136</v>
      </c>
      <c r="H1477" s="436" t="s">
        <v>108</v>
      </c>
      <c r="I1477" s="436"/>
      <c r="J1477" s="436"/>
      <c r="K1477" s="436"/>
      <c r="L1477" s="436"/>
      <c r="M1477" s="437"/>
      <c r="U1477" s="77" t="s">
        <v>630</v>
      </c>
    </row>
    <row r="1478" spans="2:21" ht="12" hidden="1" thickBot="1" x14ac:dyDescent="0.25">
      <c r="C1478" s="87"/>
      <c r="D1478" s="88">
        <v>30</v>
      </c>
      <c r="E1478" s="275" t="s">
        <v>182</v>
      </c>
      <c r="F1478" s="88"/>
      <c r="G1478" s="275" t="s">
        <v>190</v>
      </c>
      <c r="H1478" s="438">
        <f t="shared" ref="H1478" si="932">S1485</f>
        <v>1</v>
      </c>
      <c r="I1478" s="439"/>
      <c r="J1478" s="440"/>
      <c r="K1478" s="441">
        <f t="shared" ref="K1478" si="933">T1485</f>
        <v>2</v>
      </c>
      <c r="L1478" s="442"/>
      <c r="M1478" s="443"/>
      <c r="U1478" s="77" t="str">
        <f>IF(H1478+K1478=3,"BİTTİ","DEVAM")</f>
        <v>BİTTİ</v>
      </c>
    </row>
    <row r="1479" spans="2:21" ht="12" hidden="1" thickBot="1" x14ac:dyDescent="0.25">
      <c r="C1479" s="91" t="s">
        <v>80</v>
      </c>
      <c r="D1479" s="92" t="s">
        <v>138</v>
      </c>
      <c r="E1479" s="91" t="s">
        <v>139</v>
      </c>
      <c r="F1479" s="92"/>
      <c r="G1479" s="91" t="s">
        <v>139</v>
      </c>
      <c r="H1479" s="408" t="s">
        <v>140</v>
      </c>
      <c r="I1479" s="409"/>
      <c r="J1479" s="408" t="s">
        <v>141</v>
      </c>
      <c r="K1479" s="409"/>
      <c r="L1479" s="410" t="s">
        <v>142</v>
      </c>
      <c r="M1479" s="411"/>
      <c r="O1479" s="412" t="s">
        <v>143</v>
      </c>
      <c r="P1479" s="413"/>
      <c r="Q1479" s="412" t="s">
        <v>144</v>
      </c>
      <c r="R1479" s="413"/>
      <c r="S1479" s="412" t="s">
        <v>138</v>
      </c>
      <c r="T1479" s="413"/>
      <c r="U1479" s="77" t="s">
        <v>630</v>
      </c>
    </row>
    <row r="1480" spans="2:21" ht="12" hidden="1" thickBot="1" x14ac:dyDescent="0.25">
      <c r="C1480" s="266">
        <v>0.4375</v>
      </c>
      <c r="D1480" s="94" t="s">
        <v>145</v>
      </c>
      <c r="E1480" s="84" t="s">
        <v>905</v>
      </c>
      <c r="F1480" s="94"/>
      <c r="G1480" s="84" t="s">
        <v>904</v>
      </c>
      <c r="H1480" s="95">
        <v>3</v>
      </c>
      <c r="I1480" s="94">
        <v>6</v>
      </c>
      <c r="J1480" s="95">
        <v>6</v>
      </c>
      <c r="K1480" s="94">
        <v>3</v>
      </c>
      <c r="L1480" s="95">
        <v>6</v>
      </c>
      <c r="M1480" s="94">
        <v>10</v>
      </c>
      <c r="O1480" s="96">
        <f t="shared" ref="O1480:O1482" si="934">H1480+J1480+L1480</f>
        <v>15</v>
      </c>
      <c r="P1480" s="96">
        <f t="shared" ref="P1480:P1482" si="935">I1480+K1480+M1480</f>
        <v>19</v>
      </c>
      <c r="Q1480" s="96">
        <f t="shared" ref="Q1480:Q1482" si="936">IF(H1480&gt;I1480,1,0)+IF(J1480&gt;K1480,1,0)+IF(L1480&gt;M1480,1,0)</f>
        <v>1</v>
      </c>
      <c r="R1480" s="97">
        <f t="shared" ref="R1480:R1482" si="937">IF(H1480&lt;I1480,1,0)+IF(J1480&lt;K1480,1,0)+IF(L1480&lt;M1480,1,0)</f>
        <v>2</v>
      </c>
      <c r="S1480" s="97">
        <f t="shared" ref="S1480:S1482" si="938">IF(Q1480&gt;R1480,1,0)</f>
        <v>0</v>
      </c>
      <c r="T1480" s="97">
        <f t="shared" ref="T1480:T1482" si="939">IF(Q1480&lt;R1480,1,0)</f>
        <v>1</v>
      </c>
      <c r="U1480" s="77" t="s">
        <v>630</v>
      </c>
    </row>
    <row r="1481" spans="2:21" ht="12" hidden="1" thickBot="1" x14ac:dyDescent="0.25">
      <c r="C1481" s="84"/>
      <c r="D1481" s="94" t="s">
        <v>146</v>
      </c>
      <c r="E1481" s="84" t="s">
        <v>906</v>
      </c>
      <c r="F1481" s="94"/>
      <c r="G1481" s="284" t="s">
        <v>377</v>
      </c>
      <c r="H1481" s="95">
        <v>5</v>
      </c>
      <c r="I1481" s="94">
        <v>7</v>
      </c>
      <c r="J1481" s="95">
        <v>1</v>
      </c>
      <c r="K1481" s="94">
        <v>6</v>
      </c>
      <c r="L1481" s="95"/>
      <c r="M1481" s="94"/>
      <c r="O1481" s="29">
        <f t="shared" si="934"/>
        <v>6</v>
      </c>
      <c r="P1481" s="29">
        <f t="shared" si="935"/>
        <v>13</v>
      </c>
      <c r="Q1481" s="29">
        <f t="shared" si="936"/>
        <v>0</v>
      </c>
      <c r="R1481" s="28">
        <f t="shared" si="937"/>
        <v>2</v>
      </c>
      <c r="S1481" s="28">
        <f t="shared" si="938"/>
        <v>0</v>
      </c>
      <c r="T1481" s="28">
        <f t="shared" si="939"/>
        <v>1</v>
      </c>
      <c r="U1481" s="77" t="s">
        <v>630</v>
      </c>
    </row>
    <row r="1482" spans="2:21" ht="12" hidden="1" customHeight="1" thickBot="1" x14ac:dyDescent="0.25">
      <c r="C1482" s="414"/>
      <c r="D1482" s="416" t="s">
        <v>147</v>
      </c>
      <c r="E1482" s="84" t="s">
        <v>905</v>
      </c>
      <c r="F1482" s="98"/>
      <c r="G1482" s="284" t="s">
        <v>904</v>
      </c>
      <c r="H1482" s="418">
        <v>6</v>
      </c>
      <c r="I1482" s="421">
        <v>4</v>
      </c>
      <c r="J1482" s="418">
        <v>6</v>
      </c>
      <c r="K1482" s="421">
        <v>3</v>
      </c>
      <c r="L1482" s="418"/>
      <c r="M1482" s="421"/>
      <c r="O1482" s="424">
        <f t="shared" si="934"/>
        <v>12</v>
      </c>
      <c r="P1482" s="424">
        <f t="shared" si="935"/>
        <v>7</v>
      </c>
      <c r="Q1482" s="424">
        <f t="shared" si="936"/>
        <v>2</v>
      </c>
      <c r="R1482" s="424">
        <f t="shared" si="937"/>
        <v>0</v>
      </c>
      <c r="S1482" s="424">
        <f t="shared" si="938"/>
        <v>1</v>
      </c>
      <c r="T1482" s="424">
        <f t="shared" si="939"/>
        <v>0</v>
      </c>
      <c r="U1482" s="77" t="s">
        <v>630</v>
      </c>
    </row>
    <row r="1483" spans="2:21" ht="12" hidden="1" thickBot="1" x14ac:dyDescent="0.25">
      <c r="C1483" s="414"/>
      <c r="D1483" s="416"/>
      <c r="E1483" s="99" t="s">
        <v>137</v>
      </c>
      <c r="F1483" s="100"/>
      <c r="G1483" s="283" t="s">
        <v>137</v>
      </c>
      <c r="H1483" s="419"/>
      <c r="I1483" s="422"/>
      <c r="J1483" s="419"/>
      <c r="K1483" s="422"/>
      <c r="L1483" s="419"/>
      <c r="M1483" s="422"/>
      <c r="O1483" s="425"/>
      <c r="P1483" s="425"/>
      <c r="Q1483" s="425"/>
      <c r="R1483" s="425"/>
      <c r="S1483" s="425"/>
      <c r="T1483" s="425"/>
      <c r="U1483" s="77" t="s">
        <v>630</v>
      </c>
    </row>
    <row r="1484" spans="2:21" ht="12" hidden="1" thickBot="1" x14ac:dyDescent="0.25">
      <c r="C1484" s="415"/>
      <c r="D1484" s="417"/>
      <c r="E1484" s="84" t="s">
        <v>906</v>
      </c>
      <c r="F1484" s="101"/>
      <c r="G1484" s="84" t="s">
        <v>377</v>
      </c>
      <c r="H1484" s="420"/>
      <c r="I1484" s="423"/>
      <c r="J1484" s="420"/>
      <c r="K1484" s="423"/>
      <c r="L1484" s="420"/>
      <c r="M1484" s="423"/>
      <c r="O1484" s="426"/>
      <c r="P1484" s="426"/>
      <c r="Q1484" s="426"/>
      <c r="R1484" s="426"/>
      <c r="S1484" s="426"/>
      <c r="T1484" s="426"/>
      <c r="U1484" s="77" t="s">
        <v>630</v>
      </c>
    </row>
    <row r="1485" spans="2:21" ht="12" hidden="1" thickBot="1" x14ac:dyDescent="0.25">
      <c r="B1485" s="295" t="str">
        <f>E1478&amp;G1478</f>
        <v>1966 MALATYA GENÇLİK VE SPOR KULÜBÜDOĞUKENT İHTİSAS KULÜBÜ</v>
      </c>
      <c r="G1485" s="102"/>
      <c r="H1485" s="102"/>
      <c r="O1485" s="28">
        <f t="shared" ref="O1485:T1485" si="940">O1480+O1481+O1482</f>
        <v>33</v>
      </c>
      <c r="P1485" s="28">
        <f t="shared" si="940"/>
        <v>39</v>
      </c>
      <c r="Q1485" s="29">
        <f t="shared" si="940"/>
        <v>3</v>
      </c>
      <c r="R1485" s="28">
        <f t="shared" si="940"/>
        <v>4</v>
      </c>
      <c r="S1485" s="28">
        <f t="shared" si="940"/>
        <v>1</v>
      </c>
      <c r="T1485" s="28">
        <f t="shared" si="940"/>
        <v>2</v>
      </c>
      <c r="U1485" s="77" t="s">
        <v>630</v>
      </c>
    </row>
    <row r="1486" spans="2:21" hidden="1" x14ac:dyDescent="0.2">
      <c r="C1486" s="427" t="s">
        <v>132</v>
      </c>
      <c r="D1486" s="428"/>
      <c r="E1486" s="428"/>
      <c r="F1486" s="428"/>
      <c r="G1486" s="428"/>
      <c r="H1486" s="428"/>
      <c r="I1486" s="428"/>
      <c r="J1486" s="428"/>
      <c r="K1486" s="428"/>
      <c r="L1486" s="428"/>
      <c r="M1486" s="429"/>
      <c r="U1486" s="77" t="s">
        <v>630</v>
      </c>
    </row>
    <row r="1487" spans="2:21" ht="12" hidden="1" thickBot="1" x14ac:dyDescent="0.25">
      <c r="C1487" s="430"/>
      <c r="D1487" s="431"/>
      <c r="E1487" s="431"/>
      <c r="F1487" s="431"/>
      <c r="G1487" s="431"/>
      <c r="H1487" s="431"/>
      <c r="I1487" s="431"/>
      <c r="J1487" s="431"/>
      <c r="K1487" s="431"/>
      <c r="L1487" s="431"/>
      <c r="M1487" s="432"/>
      <c r="U1487" s="77" t="s">
        <v>630</v>
      </c>
    </row>
    <row r="1488" spans="2:21" ht="12" hidden="1" thickBot="1" x14ac:dyDescent="0.25">
      <c r="C1488" s="444" t="s">
        <v>79</v>
      </c>
      <c r="D1488" s="437"/>
      <c r="E1488" s="445" t="s">
        <v>133</v>
      </c>
      <c r="F1488" s="446"/>
      <c r="G1488" s="80" t="s">
        <v>134</v>
      </c>
      <c r="H1488" s="447" t="s">
        <v>135</v>
      </c>
      <c r="I1488" s="448"/>
      <c r="J1488" s="448"/>
      <c r="K1488" s="448"/>
      <c r="L1488" s="448"/>
      <c r="M1488" s="449"/>
      <c r="R1488" s="81"/>
      <c r="S1488" s="82"/>
      <c r="T1488" s="83"/>
      <c r="U1488" s="83" t="s">
        <v>630</v>
      </c>
    </row>
    <row r="1489" spans="2:21" ht="12" hidden="1" thickBot="1" x14ac:dyDescent="0.25">
      <c r="C1489" s="433">
        <v>45091</v>
      </c>
      <c r="D1489" s="434"/>
      <c r="E1489" s="435" t="s">
        <v>72</v>
      </c>
      <c r="F1489" s="409"/>
      <c r="G1489" s="84"/>
      <c r="H1489" s="435"/>
      <c r="I1489" s="408"/>
      <c r="J1489" s="408"/>
      <c r="K1489" s="408"/>
      <c r="L1489" s="408"/>
      <c r="M1489" s="409"/>
      <c r="U1489" s="77" t="s">
        <v>630</v>
      </c>
    </row>
    <row r="1490" spans="2:21" ht="12" hidden="1" thickBot="1" x14ac:dyDescent="0.25">
      <c r="C1490" s="435"/>
      <c r="D1490" s="408"/>
      <c r="E1490" s="408"/>
      <c r="F1490" s="408"/>
      <c r="G1490" s="408"/>
      <c r="H1490" s="408"/>
      <c r="I1490" s="408"/>
      <c r="J1490" s="408"/>
      <c r="K1490" s="408"/>
      <c r="L1490" s="408"/>
      <c r="M1490" s="409"/>
      <c r="U1490" s="77" t="s">
        <v>630</v>
      </c>
    </row>
    <row r="1491" spans="2:21" ht="12" hidden="1" thickBot="1" x14ac:dyDescent="0.25">
      <c r="C1491" s="85" t="s">
        <v>87</v>
      </c>
      <c r="D1491" s="86"/>
      <c r="E1491" s="85" t="s">
        <v>136</v>
      </c>
      <c r="F1491" s="86" t="s">
        <v>137</v>
      </c>
      <c r="G1491" s="85" t="s">
        <v>136</v>
      </c>
      <c r="H1491" s="436" t="s">
        <v>108</v>
      </c>
      <c r="I1491" s="436"/>
      <c r="J1491" s="436"/>
      <c r="K1491" s="436"/>
      <c r="L1491" s="436"/>
      <c r="M1491" s="437"/>
      <c r="U1491" s="77" t="s">
        <v>630</v>
      </c>
    </row>
    <row r="1492" spans="2:21" ht="12" hidden="1" thickBot="1" x14ac:dyDescent="0.25">
      <c r="C1492" s="87"/>
      <c r="D1492" s="88">
        <v>31</v>
      </c>
      <c r="E1492" s="275" t="s">
        <v>34</v>
      </c>
      <c r="F1492" s="88"/>
      <c r="G1492" s="275" t="s">
        <v>184</v>
      </c>
      <c r="H1492" s="438">
        <f t="shared" ref="H1492" si="941">S1499</f>
        <v>0</v>
      </c>
      <c r="I1492" s="439"/>
      <c r="J1492" s="440"/>
      <c r="K1492" s="441">
        <f t="shared" ref="K1492" si="942">T1499</f>
        <v>3</v>
      </c>
      <c r="L1492" s="442"/>
      <c r="M1492" s="443"/>
      <c r="U1492" s="77" t="str">
        <f>IF(H1492+K1492=3,"BİTTİ","DEVAM")</f>
        <v>BİTTİ</v>
      </c>
    </row>
    <row r="1493" spans="2:21" ht="12" hidden="1" thickBot="1" x14ac:dyDescent="0.25">
      <c r="C1493" s="91" t="s">
        <v>80</v>
      </c>
      <c r="D1493" s="92" t="s">
        <v>138</v>
      </c>
      <c r="E1493" s="91" t="s">
        <v>139</v>
      </c>
      <c r="F1493" s="92"/>
      <c r="G1493" s="91" t="s">
        <v>139</v>
      </c>
      <c r="H1493" s="408" t="s">
        <v>140</v>
      </c>
      <c r="I1493" s="409"/>
      <c r="J1493" s="408" t="s">
        <v>141</v>
      </c>
      <c r="K1493" s="409"/>
      <c r="L1493" s="410" t="s">
        <v>142</v>
      </c>
      <c r="M1493" s="411"/>
      <c r="O1493" s="412" t="s">
        <v>143</v>
      </c>
      <c r="P1493" s="413"/>
      <c r="Q1493" s="412" t="s">
        <v>144</v>
      </c>
      <c r="R1493" s="413"/>
      <c r="S1493" s="412" t="s">
        <v>138</v>
      </c>
      <c r="T1493" s="413"/>
      <c r="U1493" s="77" t="s">
        <v>630</v>
      </c>
    </row>
    <row r="1494" spans="2:21" ht="12" hidden="1" thickBot="1" x14ac:dyDescent="0.25">
      <c r="C1494" s="266">
        <v>0.4375</v>
      </c>
      <c r="D1494" s="94" t="s">
        <v>145</v>
      </c>
      <c r="E1494" s="84" t="s">
        <v>821</v>
      </c>
      <c r="F1494" s="94"/>
      <c r="G1494" s="84"/>
      <c r="H1494" s="95">
        <v>0</v>
      </c>
      <c r="I1494" s="94">
        <v>6</v>
      </c>
      <c r="J1494" s="95">
        <v>0</v>
      </c>
      <c r="K1494" s="94">
        <v>6</v>
      </c>
      <c r="L1494" s="95"/>
      <c r="M1494" s="94"/>
      <c r="O1494" s="96">
        <f t="shared" ref="O1494:O1496" si="943">H1494+J1494+L1494</f>
        <v>0</v>
      </c>
      <c r="P1494" s="96">
        <f t="shared" ref="P1494:P1496" si="944">I1494+K1494+M1494</f>
        <v>12</v>
      </c>
      <c r="Q1494" s="96">
        <f t="shared" ref="Q1494:Q1496" si="945">IF(H1494&gt;I1494,1,0)+IF(J1494&gt;K1494,1,0)+IF(L1494&gt;M1494,1,0)</f>
        <v>0</v>
      </c>
      <c r="R1494" s="97">
        <f t="shared" ref="R1494:R1496" si="946">IF(H1494&lt;I1494,1,0)+IF(J1494&lt;K1494,1,0)+IF(L1494&lt;M1494,1,0)</f>
        <v>2</v>
      </c>
      <c r="S1494" s="97">
        <f t="shared" ref="S1494:S1496" si="947">IF(Q1494&gt;R1494,1,0)</f>
        <v>0</v>
      </c>
      <c r="T1494" s="97">
        <f t="shared" ref="T1494:T1496" si="948">IF(Q1494&lt;R1494,1,0)</f>
        <v>1</v>
      </c>
      <c r="U1494" s="77" t="s">
        <v>630</v>
      </c>
    </row>
    <row r="1495" spans="2:21" ht="12" hidden="1" thickBot="1" x14ac:dyDescent="0.25">
      <c r="C1495" s="84"/>
      <c r="D1495" s="94" t="s">
        <v>146</v>
      </c>
      <c r="E1495" s="84" t="s">
        <v>822</v>
      </c>
      <c r="F1495" s="94"/>
      <c r="G1495" s="284"/>
      <c r="H1495" s="95">
        <v>0</v>
      </c>
      <c r="I1495" s="94">
        <v>6</v>
      </c>
      <c r="J1495" s="95">
        <v>0</v>
      </c>
      <c r="K1495" s="94">
        <v>6</v>
      </c>
      <c r="L1495" s="95"/>
      <c r="M1495" s="94"/>
      <c r="O1495" s="29">
        <f t="shared" si="943"/>
        <v>0</v>
      </c>
      <c r="P1495" s="29">
        <f t="shared" si="944"/>
        <v>12</v>
      </c>
      <c r="Q1495" s="29">
        <f t="shared" si="945"/>
        <v>0</v>
      </c>
      <c r="R1495" s="28">
        <f t="shared" si="946"/>
        <v>2</v>
      </c>
      <c r="S1495" s="28">
        <f t="shared" si="947"/>
        <v>0</v>
      </c>
      <c r="T1495" s="28">
        <f t="shared" si="948"/>
        <v>1</v>
      </c>
      <c r="U1495" s="77" t="s">
        <v>630</v>
      </c>
    </row>
    <row r="1496" spans="2:21" ht="12" hidden="1" customHeight="1" thickBot="1" x14ac:dyDescent="0.25">
      <c r="C1496" s="414"/>
      <c r="D1496" s="416" t="s">
        <v>147</v>
      </c>
      <c r="E1496" s="84" t="s">
        <v>821</v>
      </c>
      <c r="F1496" s="98"/>
      <c r="G1496" s="284"/>
      <c r="H1496" s="418">
        <v>0</v>
      </c>
      <c r="I1496" s="421">
        <v>6</v>
      </c>
      <c r="J1496" s="418">
        <v>0</v>
      </c>
      <c r="K1496" s="421">
        <v>6</v>
      </c>
      <c r="L1496" s="418"/>
      <c r="M1496" s="421"/>
      <c r="O1496" s="424">
        <f t="shared" si="943"/>
        <v>0</v>
      </c>
      <c r="P1496" s="424">
        <f t="shared" si="944"/>
        <v>12</v>
      </c>
      <c r="Q1496" s="424">
        <f t="shared" si="945"/>
        <v>0</v>
      </c>
      <c r="R1496" s="424">
        <f t="shared" si="946"/>
        <v>2</v>
      </c>
      <c r="S1496" s="424">
        <f t="shared" si="947"/>
        <v>0</v>
      </c>
      <c r="T1496" s="424">
        <f t="shared" si="948"/>
        <v>1</v>
      </c>
      <c r="U1496" s="77" t="s">
        <v>630</v>
      </c>
    </row>
    <row r="1497" spans="2:21" ht="12" hidden="1" thickBot="1" x14ac:dyDescent="0.25">
      <c r="C1497" s="414"/>
      <c r="D1497" s="416"/>
      <c r="E1497" s="99" t="s">
        <v>137</v>
      </c>
      <c r="F1497" s="100"/>
      <c r="G1497" s="283" t="s">
        <v>137</v>
      </c>
      <c r="H1497" s="419"/>
      <c r="I1497" s="422"/>
      <c r="J1497" s="419"/>
      <c r="K1497" s="422"/>
      <c r="L1497" s="419"/>
      <c r="M1497" s="422"/>
      <c r="O1497" s="425"/>
      <c r="P1497" s="425"/>
      <c r="Q1497" s="425"/>
      <c r="R1497" s="425"/>
      <c r="S1497" s="425"/>
      <c r="T1497" s="425"/>
      <c r="U1497" s="77" t="s">
        <v>630</v>
      </c>
    </row>
    <row r="1498" spans="2:21" ht="12" hidden="1" thickBot="1" x14ac:dyDescent="0.25">
      <c r="C1498" s="415"/>
      <c r="D1498" s="417"/>
      <c r="E1498" s="84" t="s">
        <v>823</v>
      </c>
      <c r="F1498" s="101"/>
      <c r="G1498" s="84"/>
      <c r="H1498" s="420"/>
      <c r="I1498" s="423"/>
      <c r="J1498" s="420"/>
      <c r="K1498" s="423"/>
      <c r="L1498" s="420"/>
      <c r="M1498" s="423"/>
      <c r="O1498" s="426"/>
      <c r="P1498" s="426"/>
      <c r="Q1498" s="426"/>
      <c r="R1498" s="426"/>
      <c r="S1498" s="426"/>
      <c r="T1498" s="426"/>
      <c r="U1498" s="77" t="s">
        <v>630</v>
      </c>
    </row>
    <row r="1499" spans="2:21" ht="12" hidden="1" thickBot="1" x14ac:dyDescent="0.25">
      <c r="B1499" s="295" t="str">
        <f>E1492&amp;G1492</f>
        <v>ŞIRNAK GELİŞİM GENÇLİK VE SPOR KULÜBÜŞIRNAK YURDUM GENÇLİK VE SPOR KULÜBÜ</v>
      </c>
      <c r="G1499" s="102"/>
      <c r="H1499" s="102"/>
      <c r="O1499" s="28">
        <f t="shared" ref="O1499:T1499" si="949">O1494+O1495+O1496</f>
        <v>0</v>
      </c>
      <c r="P1499" s="28">
        <f t="shared" si="949"/>
        <v>36</v>
      </c>
      <c r="Q1499" s="29">
        <f t="shared" si="949"/>
        <v>0</v>
      </c>
      <c r="R1499" s="28">
        <f t="shared" si="949"/>
        <v>6</v>
      </c>
      <c r="S1499" s="28">
        <f t="shared" si="949"/>
        <v>0</v>
      </c>
      <c r="T1499" s="28">
        <f t="shared" si="949"/>
        <v>3</v>
      </c>
      <c r="U1499" s="77" t="s">
        <v>630</v>
      </c>
    </row>
    <row r="1500" spans="2:21" hidden="1" x14ac:dyDescent="0.2">
      <c r="C1500" s="427" t="s">
        <v>132</v>
      </c>
      <c r="D1500" s="428"/>
      <c r="E1500" s="428"/>
      <c r="F1500" s="428"/>
      <c r="G1500" s="428"/>
      <c r="H1500" s="428"/>
      <c r="I1500" s="428"/>
      <c r="J1500" s="428"/>
      <c r="K1500" s="428"/>
      <c r="L1500" s="428"/>
      <c r="M1500" s="429"/>
      <c r="U1500" s="77" t="s">
        <v>630</v>
      </c>
    </row>
    <row r="1501" spans="2:21" ht="12" hidden="1" thickBot="1" x14ac:dyDescent="0.25">
      <c r="C1501" s="430"/>
      <c r="D1501" s="431"/>
      <c r="E1501" s="431"/>
      <c r="F1501" s="431"/>
      <c r="G1501" s="431"/>
      <c r="H1501" s="431"/>
      <c r="I1501" s="431"/>
      <c r="J1501" s="431"/>
      <c r="K1501" s="431"/>
      <c r="L1501" s="431"/>
      <c r="M1501" s="432"/>
      <c r="U1501" s="77" t="s">
        <v>630</v>
      </c>
    </row>
    <row r="1502" spans="2:21" ht="12" hidden="1" thickBot="1" x14ac:dyDescent="0.25">
      <c r="C1502" s="444" t="s">
        <v>79</v>
      </c>
      <c r="D1502" s="437"/>
      <c r="E1502" s="445" t="s">
        <v>133</v>
      </c>
      <c r="F1502" s="446"/>
      <c r="G1502" s="80" t="s">
        <v>134</v>
      </c>
      <c r="H1502" s="447" t="s">
        <v>135</v>
      </c>
      <c r="I1502" s="448"/>
      <c r="J1502" s="448"/>
      <c r="K1502" s="448"/>
      <c r="L1502" s="448"/>
      <c r="M1502" s="449"/>
      <c r="R1502" s="81"/>
      <c r="S1502" s="82"/>
      <c r="T1502" s="83"/>
      <c r="U1502" s="83" t="s">
        <v>630</v>
      </c>
    </row>
    <row r="1503" spans="2:21" ht="12" hidden="1" thickBot="1" x14ac:dyDescent="0.25">
      <c r="C1503" s="433">
        <v>45091</v>
      </c>
      <c r="D1503" s="434"/>
      <c r="E1503" s="435" t="s">
        <v>185</v>
      </c>
      <c r="F1503" s="409"/>
      <c r="G1503" s="84"/>
      <c r="H1503" s="435"/>
      <c r="I1503" s="408"/>
      <c r="J1503" s="408"/>
      <c r="K1503" s="408"/>
      <c r="L1503" s="408"/>
      <c r="M1503" s="409"/>
      <c r="U1503" s="77" t="s">
        <v>630</v>
      </c>
    </row>
    <row r="1504" spans="2:21" ht="12" hidden="1" thickBot="1" x14ac:dyDescent="0.25">
      <c r="C1504" s="435"/>
      <c r="D1504" s="408"/>
      <c r="E1504" s="408"/>
      <c r="F1504" s="408"/>
      <c r="G1504" s="408"/>
      <c r="H1504" s="408"/>
      <c r="I1504" s="408"/>
      <c r="J1504" s="408"/>
      <c r="K1504" s="408"/>
      <c r="L1504" s="408"/>
      <c r="M1504" s="409"/>
      <c r="U1504" s="77" t="s">
        <v>630</v>
      </c>
    </row>
    <row r="1505" spans="2:21" ht="12" hidden="1" thickBot="1" x14ac:dyDescent="0.25">
      <c r="C1505" s="85" t="s">
        <v>87</v>
      </c>
      <c r="D1505" s="86"/>
      <c r="E1505" s="85" t="s">
        <v>136</v>
      </c>
      <c r="F1505" s="86" t="s">
        <v>137</v>
      </c>
      <c r="G1505" s="85" t="s">
        <v>136</v>
      </c>
      <c r="H1505" s="436" t="s">
        <v>108</v>
      </c>
      <c r="I1505" s="436"/>
      <c r="J1505" s="436"/>
      <c r="K1505" s="436"/>
      <c r="L1505" s="436"/>
      <c r="M1505" s="437"/>
      <c r="U1505" s="77" t="s">
        <v>630</v>
      </c>
    </row>
    <row r="1506" spans="2:21" ht="12" hidden="1" thickBot="1" x14ac:dyDescent="0.25">
      <c r="C1506" s="87"/>
      <c r="D1506" s="88">
        <v>32</v>
      </c>
      <c r="E1506" s="275" t="s">
        <v>189</v>
      </c>
      <c r="F1506" s="88"/>
      <c r="G1506" s="275" t="s">
        <v>187</v>
      </c>
      <c r="H1506" s="438">
        <f t="shared" ref="H1506" si="950">S1513</f>
        <v>3</v>
      </c>
      <c r="I1506" s="439"/>
      <c r="J1506" s="440"/>
      <c r="K1506" s="441">
        <f t="shared" ref="K1506" si="951">T1513</f>
        <v>0</v>
      </c>
      <c r="L1506" s="442"/>
      <c r="M1506" s="443"/>
      <c r="U1506" s="77" t="str">
        <f>IF(H1506+K1506=3,"BİTTİ","DEVAM")</f>
        <v>BİTTİ</v>
      </c>
    </row>
    <row r="1507" spans="2:21" ht="12" hidden="1" thickBot="1" x14ac:dyDescent="0.25">
      <c r="C1507" s="91" t="s">
        <v>80</v>
      </c>
      <c r="D1507" s="92" t="s">
        <v>138</v>
      </c>
      <c r="E1507" s="91" t="s">
        <v>139</v>
      </c>
      <c r="F1507" s="92"/>
      <c r="G1507" s="91" t="s">
        <v>139</v>
      </c>
      <c r="H1507" s="408" t="s">
        <v>140</v>
      </c>
      <c r="I1507" s="409"/>
      <c r="J1507" s="408" t="s">
        <v>141</v>
      </c>
      <c r="K1507" s="409"/>
      <c r="L1507" s="410" t="s">
        <v>142</v>
      </c>
      <c r="M1507" s="411"/>
      <c r="O1507" s="412" t="s">
        <v>143</v>
      </c>
      <c r="P1507" s="413"/>
      <c r="Q1507" s="412" t="s">
        <v>144</v>
      </c>
      <c r="R1507" s="413"/>
      <c r="S1507" s="412" t="s">
        <v>138</v>
      </c>
      <c r="T1507" s="413"/>
      <c r="U1507" s="77" t="s">
        <v>630</v>
      </c>
    </row>
    <row r="1508" spans="2:21" ht="12" hidden="1" thickBot="1" x14ac:dyDescent="0.25">
      <c r="C1508" s="266">
        <v>0.4375</v>
      </c>
      <c r="D1508" s="94" t="s">
        <v>145</v>
      </c>
      <c r="E1508" s="84" t="s">
        <v>685</v>
      </c>
      <c r="F1508" s="94"/>
      <c r="G1508" s="84" t="s">
        <v>341</v>
      </c>
      <c r="H1508" s="95">
        <v>6</v>
      </c>
      <c r="I1508" s="94">
        <v>0</v>
      </c>
      <c r="J1508" s="95">
        <v>6</v>
      </c>
      <c r="K1508" s="94">
        <v>0</v>
      </c>
      <c r="L1508" s="95"/>
      <c r="M1508" s="94"/>
      <c r="O1508" s="96">
        <f t="shared" ref="O1508:O1510" si="952">H1508+J1508+L1508</f>
        <v>12</v>
      </c>
      <c r="P1508" s="96">
        <f t="shared" ref="P1508:P1510" si="953">I1508+K1508+M1508</f>
        <v>0</v>
      </c>
      <c r="Q1508" s="96">
        <f t="shared" ref="Q1508:Q1510" si="954">IF(H1508&gt;I1508,1,0)+IF(J1508&gt;K1508,1,0)+IF(L1508&gt;M1508,1,0)</f>
        <v>2</v>
      </c>
      <c r="R1508" s="97">
        <f t="shared" ref="R1508:R1510" si="955">IF(H1508&lt;I1508,1,0)+IF(J1508&lt;K1508,1,0)+IF(L1508&lt;M1508,1,0)</f>
        <v>0</v>
      </c>
      <c r="S1508" s="97">
        <f t="shared" ref="S1508:S1510" si="956">IF(Q1508&gt;R1508,1,0)</f>
        <v>1</v>
      </c>
      <c r="T1508" s="97">
        <f t="shared" ref="T1508:T1510" si="957">IF(Q1508&lt;R1508,1,0)</f>
        <v>0</v>
      </c>
      <c r="U1508" s="77" t="s">
        <v>630</v>
      </c>
    </row>
    <row r="1509" spans="2:21" ht="12" hidden="1" thickBot="1" x14ac:dyDescent="0.25">
      <c r="C1509" s="84"/>
      <c r="D1509" s="94" t="s">
        <v>146</v>
      </c>
      <c r="E1509" s="84" t="s">
        <v>686</v>
      </c>
      <c r="F1509" s="94"/>
      <c r="G1509" s="284" t="s">
        <v>342</v>
      </c>
      <c r="H1509" s="95">
        <v>6</v>
      </c>
      <c r="I1509" s="94">
        <v>0</v>
      </c>
      <c r="J1509" s="95">
        <v>6</v>
      </c>
      <c r="K1509" s="94">
        <v>1</v>
      </c>
      <c r="L1509" s="95"/>
      <c r="M1509" s="94"/>
      <c r="O1509" s="29">
        <f t="shared" si="952"/>
        <v>12</v>
      </c>
      <c r="P1509" s="29">
        <f t="shared" si="953"/>
        <v>1</v>
      </c>
      <c r="Q1509" s="29">
        <f t="shared" si="954"/>
        <v>2</v>
      </c>
      <c r="R1509" s="28">
        <f t="shared" si="955"/>
        <v>0</v>
      </c>
      <c r="S1509" s="28">
        <f t="shared" si="956"/>
        <v>1</v>
      </c>
      <c r="T1509" s="28">
        <f t="shared" si="957"/>
        <v>0</v>
      </c>
      <c r="U1509" s="77" t="s">
        <v>630</v>
      </c>
    </row>
    <row r="1510" spans="2:21" ht="12" hidden="1" customHeight="1" thickBot="1" x14ac:dyDescent="0.25">
      <c r="C1510" s="414"/>
      <c r="D1510" s="416" t="s">
        <v>147</v>
      </c>
      <c r="E1510" s="84" t="s">
        <v>685</v>
      </c>
      <c r="F1510" s="98"/>
      <c r="G1510" s="284" t="s">
        <v>341</v>
      </c>
      <c r="H1510" s="418">
        <v>6</v>
      </c>
      <c r="I1510" s="421">
        <v>3</v>
      </c>
      <c r="J1510" s="418">
        <v>6</v>
      </c>
      <c r="K1510" s="421">
        <v>3</v>
      </c>
      <c r="L1510" s="418"/>
      <c r="M1510" s="421"/>
      <c r="O1510" s="424">
        <f t="shared" si="952"/>
        <v>12</v>
      </c>
      <c r="P1510" s="424">
        <f t="shared" si="953"/>
        <v>6</v>
      </c>
      <c r="Q1510" s="424">
        <f t="shared" si="954"/>
        <v>2</v>
      </c>
      <c r="R1510" s="424">
        <f t="shared" si="955"/>
        <v>0</v>
      </c>
      <c r="S1510" s="424">
        <f t="shared" si="956"/>
        <v>1</v>
      </c>
      <c r="T1510" s="424">
        <f t="shared" si="957"/>
        <v>0</v>
      </c>
      <c r="U1510" s="77" t="s">
        <v>630</v>
      </c>
    </row>
    <row r="1511" spans="2:21" ht="12" hidden="1" thickBot="1" x14ac:dyDescent="0.25">
      <c r="C1511" s="414"/>
      <c r="D1511" s="416"/>
      <c r="E1511" s="99" t="s">
        <v>137</v>
      </c>
      <c r="F1511" s="100"/>
      <c r="G1511" s="283" t="s">
        <v>137</v>
      </c>
      <c r="H1511" s="419"/>
      <c r="I1511" s="422"/>
      <c r="J1511" s="419"/>
      <c r="K1511" s="422"/>
      <c r="L1511" s="419"/>
      <c r="M1511" s="422"/>
      <c r="O1511" s="425"/>
      <c r="P1511" s="425"/>
      <c r="Q1511" s="425"/>
      <c r="R1511" s="425"/>
      <c r="S1511" s="425"/>
      <c r="T1511" s="425"/>
      <c r="U1511" s="77" t="s">
        <v>630</v>
      </c>
    </row>
    <row r="1512" spans="2:21" ht="12" hidden="1" thickBot="1" x14ac:dyDescent="0.25">
      <c r="C1512" s="415"/>
      <c r="D1512" s="417"/>
      <c r="E1512" s="84" t="s">
        <v>893</v>
      </c>
      <c r="F1512" s="101"/>
      <c r="G1512" s="84" t="s">
        <v>342</v>
      </c>
      <c r="H1512" s="420"/>
      <c r="I1512" s="423"/>
      <c r="J1512" s="420"/>
      <c r="K1512" s="423"/>
      <c r="L1512" s="420"/>
      <c r="M1512" s="423"/>
      <c r="O1512" s="426"/>
      <c r="P1512" s="426"/>
      <c r="Q1512" s="426"/>
      <c r="R1512" s="426"/>
      <c r="S1512" s="426"/>
      <c r="T1512" s="426"/>
      <c r="U1512" s="77" t="s">
        <v>630</v>
      </c>
    </row>
    <row r="1513" spans="2:21" ht="12" hidden="1" thickBot="1" x14ac:dyDescent="0.25">
      <c r="B1513" s="295" t="str">
        <f>E1506&amp;G1506</f>
        <v>GÜRPINAR KAYAK VE SPOR KULÜBÜVAN ATİK SPOR KULÜBÜ</v>
      </c>
      <c r="G1513" s="102"/>
      <c r="H1513" s="102"/>
      <c r="O1513" s="28">
        <f t="shared" ref="O1513:T1513" si="958">O1508+O1509+O1510</f>
        <v>36</v>
      </c>
      <c r="P1513" s="28">
        <f t="shared" si="958"/>
        <v>7</v>
      </c>
      <c r="Q1513" s="29">
        <f t="shared" si="958"/>
        <v>6</v>
      </c>
      <c r="R1513" s="28">
        <f t="shared" si="958"/>
        <v>0</v>
      </c>
      <c r="S1513" s="28">
        <f t="shared" si="958"/>
        <v>3</v>
      </c>
      <c r="T1513" s="28">
        <f t="shared" si="958"/>
        <v>0</v>
      </c>
      <c r="U1513" s="77" t="s">
        <v>630</v>
      </c>
    </row>
    <row r="1514" spans="2:21" hidden="1" x14ac:dyDescent="0.2">
      <c r="C1514" s="427" t="s">
        <v>132</v>
      </c>
      <c r="D1514" s="428"/>
      <c r="E1514" s="428"/>
      <c r="F1514" s="428"/>
      <c r="G1514" s="428"/>
      <c r="H1514" s="428"/>
      <c r="I1514" s="428"/>
      <c r="J1514" s="428"/>
      <c r="K1514" s="428"/>
      <c r="L1514" s="428"/>
      <c r="M1514" s="429"/>
      <c r="U1514" s="77" t="s">
        <v>630</v>
      </c>
    </row>
    <row r="1515" spans="2:21" ht="12" hidden="1" thickBot="1" x14ac:dyDescent="0.25">
      <c r="C1515" s="430"/>
      <c r="D1515" s="431"/>
      <c r="E1515" s="431"/>
      <c r="F1515" s="431"/>
      <c r="G1515" s="431"/>
      <c r="H1515" s="431"/>
      <c r="I1515" s="431"/>
      <c r="J1515" s="431"/>
      <c r="K1515" s="431"/>
      <c r="L1515" s="431"/>
      <c r="M1515" s="432"/>
      <c r="U1515" s="77" t="s">
        <v>630</v>
      </c>
    </row>
    <row r="1516" spans="2:21" ht="12" hidden="1" thickBot="1" x14ac:dyDescent="0.25">
      <c r="C1516" s="444" t="s">
        <v>79</v>
      </c>
      <c r="D1516" s="437"/>
      <c r="E1516" s="445" t="s">
        <v>133</v>
      </c>
      <c r="F1516" s="446"/>
      <c r="G1516" s="80" t="s">
        <v>134</v>
      </c>
      <c r="H1516" s="447" t="s">
        <v>135</v>
      </c>
      <c r="I1516" s="448"/>
      <c r="J1516" s="448"/>
      <c r="K1516" s="448"/>
      <c r="L1516" s="448"/>
      <c r="M1516" s="449"/>
      <c r="R1516" s="81"/>
      <c r="S1516" s="82"/>
      <c r="T1516" s="83"/>
      <c r="U1516" s="83" t="s">
        <v>630</v>
      </c>
    </row>
    <row r="1517" spans="2:21" ht="12" hidden="1" thickBot="1" x14ac:dyDescent="0.25">
      <c r="C1517" s="433">
        <v>45091</v>
      </c>
      <c r="D1517" s="434"/>
      <c r="E1517" s="435" t="s">
        <v>54</v>
      </c>
      <c r="F1517" s="409"/>
      <c r="G1517" s="84"/>
      <c r="H1517" s="435"/>
      <c r="I1517" s="408"/>
      <c r="J1517" s="408"/>
      <c r="K1517" s="408"/>
      <c r="L1517" s="408"/>
      <c r="M1517" s="409"/>
      <c r="U1517" s="77" t="s">
        <v>630</v>
      </c>
    </row>
    <row r="1518" spans="2:21" ht="12" hidden="1" thickBot="1" x14ac:dyDescent="0.25">
      <c r="C1518" s="435"/>
      <c r="D1518" s="408"/>
      <c r="E1518" s="408"/>
      <c r="F1518" s="408"/>
      <c r="G1518" s="408"/>
      <c r="H1518" s="408"/>
      <c r="I1518" s="408"/>
      <c r="J1518" s="408"/>
      <c r="K1518" s="408"/>
      <c r="L1518" s="408"/>
      <c r="M1518" s="409"/>
      <c r="U1518" s="77" t="s">
        <v>630</v>
      </c>
    </row>
    <row r="1519" spans="2:21" ht="12" hidden="1" thickBot="1" x14ac:dyDescent="0.25">
      <c r="C1519" s="85" t="s">
        <v>87</v>
      </c>
      <c r="D1519" s="86"/>
      <c r="E1519" s="85" t="s">
        <v>136</v>
      </c>
      <c r="F1519" s="86" t="s">
        <v>137</v>
      </c>
      <c r="G1519" s="85" t="s">
        <v>136</v>
      </c>
      <c r="H1519" s="436" t="s">
        <v>108</v>
      </c>
      <c r="I1519" s="436"/>
      <c r="J1519" s="436"/>
      <c r="K1519" s="436"/>
      <c r="L1519" s="436"/>
      <c r="M1519" s="437"/>
      <c r="U1519" s="77" t="s">
        <v>630</v>
      </c>
    </row>
    <row r="1520" spans="2:21" ht="12" hidden="1" thickBot="1" x14ac:dyDescent="0.25">
      <c r="C1520" s="87"/>
      <c r="D1520" s="88">
        <v>33</v>
      </c>
      <c r="E1520" s="275" t="s">
        <v>36</v>
      </c>
      <c r="F1520" s="88"/>
      <c r="G1520" s="275" t="s">
        <v>11</v>
      </c>
      <c r="H1520" s="438">
        <f t="shared" ref="H1520" si="959">S1527</f>
        <v>2</v>
      </c>
      <c r="I1520" s="439"/>
      <c r="J1520" s="440"/>
      <c r="K1520" s="441">
        <f t="shared" ref="K1520" si="960">T1527</f>
        <v>1</v>
      </c>
      <c r="L1520" s="442"/>
      <c r="M1520" s="443"/>
      <c r="U1520" s="77" t="str">
        <f>IF(H1520+K1520=3,"BİTTİ","DEVAM")</f>
        <v>BİTTİ</v>
      </c>
    </row>
    <row r="1521" spans="2:21" ht="12" hidden="1" thickBot="1" x14ac:dyDescent="0.25">
      <c r="C1521" s="91" t="s">
        <v>80</v>
      </c>
      <c r="D1521" s="92" t="s">
        <v>138</v>
      </c>
      <c r="E1521" s="91" t="s">
        <v>139</v>
      </c>
      <c r="F1521" s="92"/>
      <c r="G1521" s="91" t="s">
        <v>139</v>
      </c>
      <c r="H1521" s="408" t="s">
        <v>140</v>
      </c>
      <c r="I1521" s="409"/>
      <c r="J1521" s="408" t="s">
        <v>141</v>
      </c>
      <c r="K1521" s="409"/>
      <c r="L1521" s="410" t="s">
        <v>142</v>
      </c>
      <c r="M1521" s="411"/>
      <c r="O1521" s="412" t="s">
        <v>143</v>
      </c>
      <c r="P1521" s="413"/>
      <c r="Q1521" s="412" t="s">
        <v>144</v>
      </c>
      <c r="R1521" s="413"/>
      <c r="S1521" s="412" t="s">
        <v>138</v>
      </c>
      <c r="T1521" s="413"/>
      <c r="U1521" s="77" t="s">
        <v>630</v>
      </c>
    </row>
    <row r="1522" spans="2:21" ht="12" hidden="1" thickBot="1" x14ac:dyDescent="0.25">
      <c r="C1522" s="266">
        <v>0.4375</v>
      </c>
      <c r="D1522" s="94" t="s">
        <v>145</v>
      </c>
      <c r="E1522" s="84" t="s">
        <v>895</v>
      </c>
      <c r="F1522" s="94"/>
      <c r="G1522" s="84" t="s">
        <v>738</v>
      </c>
      <c r="H1522" s="95">
        <v>6</v>
      </c>
      <c r="I1522" s="94">
        <v>2</v>
      </c>
      <c r="J1522" s="95">
        <v>6</v>
      </c>
      <c r="K1522" s="94">
        <v>0</v>
      </c>
      <c r="L1522" s="95"/>
      <c r="M1522" s="94"/>
      <c r="O1522" s="96">
        <f t="shared" ref="O1522:O1524" si="961">H1522+J1522+L1522</f>
        <v>12</v>
      </c>
      <c r="P1522" s="96">
        <f t="shared" ref="P1522:P1524" si="962">I1522+K1522+M1522</f>
        <v>2</v>
      </c>
      <c r="Q1522" s="96">
        <f t="shared" ref="Q1522:Q1524" si="963">IF(H1522&gt;I1522,1,0)+IF(J1522&gt;K1522,1,0)+IF(L1522&gt;M1522,1,0)</f>
        <v>2</v>
      </c>
      <c r="R1522" s="97">
        <f t="shared" ref="R1522:R1524" si="964">IF(H1522&lt;I1522,1,0)+IF(J1522&lt;K1522,1,0)+IF(L1522&lt;M1522,1,0)</f>
        <v>0</v>
      </c>
      <c r="S1522" s="97">
        <f t="shared" ref="S1522:S1524" si="965">IF(Q1522&gt;R1522,1,0)</f>
        <v>1</v>
      </c>
      <c r="T1522" s="97">
        <f t="shared" ref="T1522:T1524" si="966">IF(Q1522&lt;R1522,1,0)</f>
        <v>0</v>
      </c>
      <c r="U1522" s="77" t="s">
        <v>630</v>
      </c>
    </row>
    <row r="1523" spans="2:21" ht="12" hidden="1" thickBot="1" x14ac:dyDescent="0.25">
      <c r="C1523" s="84"/>
      <c r="D1523" s="94" t="s">
        <v>146</v>
      </c>
      <c r="E1523" s="84" t="s">
        <v>896</v>
      </c>
      <c r="F1523" s="94"/>
      <c r="G1523" s="84" t="s">
        <v>607</v>
      </c>
      <c r="H1523" s="95">
        <v>6</v>
      </c>
      <c r="I1523" s="94">
        <v>1</v>
      </c>
      <c r="J1523" s="95">
        <v>6</v>
      </c>
      <c r="K1523" s="94">
        <v>1</v>
      </c>
      <c r="L1523" s="95"/>
      <c r="M1523" s="94"/>
      <c r="O1523" s="29">
        <f t="shared" si="961"/>
        <v>12</v>
      </c>
      <c r="P1523" s="29">
        <f t="shared" si="962"/>
        <v>2</v>
      </c>
      <c r="Q1523" s="29">
        <f t="shared" si="963"/>
        <v>2</v>
      </c>
      <c r="R1523" s="28">
        <f t="shared" si="964"/>
        <v>0</v>
      </c>
      <c r="S1523" s="28">
        <f t="shared" si="965"/>
        <v>1</v>
      </c>
      <c r="T1523" s="28">
        <f t="shared" si="966"/>
        <v>0</v>
      </c>
      <c r="U1523" s="77" t="s">
        <v>630</v>
      </c>
    </row>
    <row r="1524" spans="2:21" ht="12" hidden="1" customHeight="1" thickBot="1" x14ac:dyDescent="0.25">
      <c r="C1524" s="414"/>
      <c r="D1524" s="416" t="s">
        <v>147</v>
      </c>
      <c r="E1524" s="84" t="s">
        <v>896</v>
      </c>
      <c r="F1524" s="98"/>
      <c r="G1524" s="84" t="s">
        <v>738</v>
      </c>
      <c r="H1524" s="418">
        <v>0</v>
      </c>
      <c r="I1524" s="421">
        <v>6</v>
      </c>
      <c r="J1524" s="418">
        <v>0</v>
      </c>
      <c r="K1524" s="421">
        <v>6</v>
      </c>
      <c r="L1524" s="418"/>
      <c r="M1524" s="421"/>
      <c r="O1524" s="424">
        <f t="shared" si="961"/>
        <v>0</v>
      </c>
      <c r="P1524" s="424">
        <f t="shared" si="962"/>
        <v>12</v>
      </c>
      <c r="Q1524" s="424">
        <f t="shared" si="963"/>
        <v>0</v>
      </c>
      <c r="R1524" s="424">
        <f t="shared" si="964"/>
        <v>2</v>
      </c>
      <c r="S1524" s="424">
        <f t="shared" si="965"/>
        <v>0</v>
      </c>
      <c r="T1524" s="424">
        <f t="shared" si="966"/>
        <v>1</v>
      </c>
      <c r="U1524" s="77" t="s">
        <v>630</v>
      </c>
    </row>
    <row r="1525" spans="2:21" ht="12" hidden="1" thickBot="1" x14ac:dyDescent="0.25">
      <c r="C1525" s="414"/>
      <c r="D1525" s="416"/>
      <c r="E1525" s="99" t="s">
        <v>137</v>
      </c>
      <c r="F1525" s="100"/>
      <c r="G1525" s="99" t="s">
        <v>137</v>
      </c>
      <c r="H1525" s="419"/>
      <c r="I1525" s="422"/>
      <c r="J1525" s="419"/>
      <c r="K1525" s="422"/>
      <c r="L1525" s="419"/>
      <c r="M1525" s="422"/>
      <c r="O1525" s="425"/>
      <c r="P1525" s="425"/>
      <c r="Q1525" s="425"/>
      <c r="R1525" s="425"/>
      <c r="S1525" s="425"/>
      <c r="T1525" s="425"/>
      <c r="U1525" s="77" t="s">
        <v>630</v>
      </c>
    </row>
    <row r="1526" spans="2:21" ht="12" hidden="1" thickBot="1" x14ac:dyDescent="0.25">
      <c r="C1526" s="415"/>
      <c r="D1526" s="417"/>
      <c r="E1526" s="84" t="s">
        <v>895</v>
      </c>
      <c r="F1526" s="101"/>
      <c r="G1526" s="84" t="s">
        <v>607</v>
      </c>
      <c r="H1526" s="420"/>
      <c r="I1526" s="423"/>
      <c r="J1526" s="420"/>
      <c r="K1526" s="423"/>
      <c r="L1526" s="420"/>
      <c r="M1526" s="423"/>
      <c r="O1526" s="426"/>
      <c r="P1526" s="426"/>
      <c r="Q1526" s="426"/>
      <c r="R1526" s="426"/>
      <c r="S1526" s="426"/>
      <c r="T1526" s="426"/>
      <c r="U1526" s="77" t="s">
        <v>630</v>
      </c>
    </row>
    <row r="1527" spans="2:21" ht="12" hidden="1" thickBot="1" x14ac:dyDescent="0.25">
      <c r="B1527" s="295" t="str">
        <f>E1520&amp;G1520</f>
        <v>TOPSPİN TENİS GENÇLİK VE SPOR KULÜBÜANKARA TENİS KULÜBÜ</v>
      </c>
      <c r="G1527" s="102"/>
      <c r="H1527" s="102"/>
      <c r="O1527" s="28">
        <f t="shared" ref="O1527:T1527" si="967">O1522+O1523+O1524</f>
        <v>24</v>
      </c>
      <c r="P1527" s="28">
        <f t="shared" si="967"/>
        <v>16</v>
      </c>
      <c r="Q1527" s="29">
        <f t="shared" si="967"/>
        <v>4</v>
      </c>
      <c r="R1527" s="28">
        <f t="shared" si="967"/>
        <v>2</v>
      </c>
      <c r="S1527" s="28">
        <f t="shared" si="967"/>
        <v>2</v>
      </c>
      <c r="T1527" s="28">
        <f t="shared" si="967"/>
        <v>1</v>
      </c>
      <c r="U1527" s="77" t="s">
        <v>630</v>
      </c>
    </row>
    <row r="1528" spans="2:21" hidden="1" x14ac:dyDescent="0.2">
      <c r="C1528" s="427" t="s">
        <v>132</v>
      </c>
      <c r="D1528" s="428"/>
      <c r="E1528" s="428"/>
      <c r="F1528" s="428"/>
      <c r="G1528" s="428"/>
      <c r="H1528" s="428"/>
      <c r="I1528" s="428"/>
      <c r="J1528" s="428"/>
      <c r="K1528" s="428"/>
      <c r="L1528" s="428"/>
      <c r="M1528" s="429"/>
      <c r="U1528" s="77" t="s">
        <v>630</v>
      </c>
    </row>
    <row r="1529" spans="2:21" ht="12" hidden="1" thickBot="1" x14ac:dyDescent="0.25">
      <c r="C1529" s="430"/>
      <c r="D1529" s="431"/>
      <c r="E1529" s="431"/>
      <c r="F1529" s="431"/>
      <c r="G1529" s="431"/>
      <c r="H1529" s="431"/>
      <c r="I1529" s="431"/>
      <c r="J1529" s="431"/>
      <c r="K1529" s="431"/>
      <c r="L1529" s="431"/>
      <c r="M1529" s="432"/>
      <c r="U1529" s="77" t="s">
        <v>630</v>
      </c>
    </row>
    <row r="1530" spans="2:21" ht="12" hidden="1" thickBot="1" x14ac:dyDescent="0.25">
      <c r="C1530" s="444" t="s">
        <v>79</v>
      </c>
      <c r="D1530" s="437"/>
      <c r="E1530" s="445" t="s">
        <v>133</v>
      </c>
      <c r="F1530" s="446"/>
      <c r="G1530" s="80" t="s">
        <v>134</v>
      </c>
      <c r="H1530" s="447" t="s">
        <v>135</v>
      </c>
      <c r="I1530" s="448"/>
      <c r="J1530" s="448"/>
      <c r="K1530" s="448"/>
      <c r="L1530" s="448"/>
      <c r="M1530" s="449"/>
      <c r="R1530" s="81"/>
      <c r="S1530" s="82"/>
      <c r="T1530" s="83"/>
      <c r="U1530" s="83" t="s">
        <v>630</v>
      </c>
    </row>
    <row r="1531" spans="2:21" ht="12" hidden="1" thickBot="1" x14ac:dyDescent="0.25">
      <c r="C1531" s="433">
        <v>45091</v>
      </c>
      <c r="D1531" s="434"/>
      <c r="E1531" s="435" t="s">
        <v>54</v>
      </c>
      <c r="F1531" s="409"/>
      <c r="G1531" s="84"/>
      <c r="H1531" s="435"/>
      <c r="I1531" s="408"/>
      <c r="J1531" s="408"/>
      <c r="K1531" s="408"/>
      <c r="L1531" s="408"/>
      <c r="M1531" s="409"/>
      <c r="U1531" s="77" t="s">
        <v>630</v>
      </c>
    </row>
    <row r="1532" spans="2:21" ht="12" hidden="1" thickBot="1" x14ac:dyDescent="0.25">
      <c r="C1532" s="435"/>
      <c r="D1532" s="408"/>
      <c r="E1532" s="408"/>
      <c r="F1532" s="408"/>
      <c r="G1532" s="408"/>
      <c r="H1532" s="408"/>
      <c r="I1532" s="408"/>
      <c r="J1532" s="408"/>
      <c r="K1532" s="408"/>
      <c r="L1532" s="408"/>
      <c r="M1532" s="409"/>
      <c r="U1532" s="77" t="s">
        <v>630</v>
      </c>
    </row>
    <row r="1533" spans="2:21" ht="12" hidden="1" thickBot="1" x14ac:dyDescent="0.25">
      <c r="C1533" s="85" t="s">
        <v>87</v>
      </c>
      <c r="D1533" s="86"/>
      <c r="E1533" s="85" t="s">
        <v>136</v>
      </c>
      <c r="F1533" s="86" t="s">
        <v>137</v>
      </c>
      <c r="G1533" s="85" t="s">
        <v>136</v>
      </c>
      <c r="H1533" s="436" t="s">
        <v>108</v>
      </c>
      <c r="I1533" s="436"/>
      <c r="J1533" s="436"/>
      <c r="K1533" s="436"/>
      <c r="L1533" s="436"/>
      <c r="M1533" s="437"/>
      <c r="U1533" s="77" t="s">
        <v>630</v>
      </c>
    </row>
    <row r="1534" spans="2:21" ht="12" hidden="1" thickBot="1" x14ac:dyDescent="0.25">
      <c r="C1534" s="87"/>
      <c r="D1534" s="88">
        <v>34</v>
      </c>
      <c r="E1534" s="275" t="s">
        <v>41</v>
      </c>
      <c r="F1534" s="88"/>
      <c r="G1534" s="275" t="s">
        <v>90</v>
      </c>
      <c r="H1534" s="438">
        <f t="shared" ref="H1534" si="968">S1541</f>
        <v>0</v>
      </c>
      <c r="I1534" s="439"/>
      <c r="J1534" s="440"/>
      <c r="K1534" s="441">
        <f t="shared" ref="K1534" si="969">T1541</f>
        <v>3</v>
      </c>
      <c r="L1534" s="442"/>
      <c r="M1534" s="443"/>
      <c r="U1534" s="77" t="str">
        <f>IF(H1534+K1534=3,"BİTTİ","DEVAM")</f>
        <v>BİTTİ</v>
      </c>
    </row>
    <row r="1535" spans="2:21" ht="12" hidden="1" thickBot="1" x14ac:dyDescent="0.25">
      <c r="C1535" s="91" t="s">
        <v>80</v>
      </c>
      <c r="D1535" s="92" t="s">
        <v>138</v>
      </c>
      <c r="E1535" s="91" t="s">
        <v>139</v>
      </c>
      <c r="F1535" s="92"/>
      <c r="G1535" s="91" t="s">
        <v>139</v>
      </c>
      <c r="H1535" s="408" t="s">
        <v>140</v>
      </c>
      <c r="I1535" s="409"/>
      <c r="J1535" s="408" t="s">
        <v>141</v>
      </c>
      <c r="K1535" s="409"/>
      <c r="L1535" s="410" t="s">
        <v>142</v>
      </c>
      <c r="M1535" s="411"/>
      <c r="O1535" s="412" t="s">
        <v>143</v>
      </c>
      <c r="P1535" s="413"/>
      <c r="Q1535" s="412" t="s">
        <v>144</v>
      </c>
      <c r="R1535" s="413"/>
      <c r="S1535" s="412" t="s">
        <v>138</v>
      </c>
      <c r="T1535" s="413"/>
      <c r="U1535" s="77" t="s">
        <v>630</v>
      </c>
    </row>
    <row r="1536" spans="2:21" ht="12" hidden="1" thickBot="1" x14ac:dyDescent="0.25">
      <c r="C1536" s="266">
        <v>0.4375</v>
      </c>
      <c r="D1536" s="94" t="s">
        <v>145</v>
      </c>
      <c r="E1536" s="84" t="s">
        <v>897</v>
      </c>
      <c r="F1536" s="94"/>
      <c r="G1536" s="84" t="s">
        <v>739</v>
      </c>
      <c r="H1536" s="95">
        <v>0</v>
      </c>
      <c r="I1536" s="94">
        <v>6</v>
      </c>
      <c r="J1536" s="95">
        <v>0</v>
      </c>
      <c r="K1536" s="94">
        <v>6</v>
      </c>
      <c r="L1536" s="95"/>
      <c r="M1536" s="94"/>
      <c r="O1536" s="96">
        <f t="shared" ref="O1536:O1538" si="970">H1536+J1536+L1536</f>
        <v>0</v>
      </c>
      <c r="P1536" s="96">
        <f t="shared" ref="P1536:P1538" si="971">I1536+K1536+M1536</f>
        <v>12</v>
      </c>
      <c r="Q1536" s="96">
        <f t="shared" ref="Q1536:Q1538" si="972">IF(H1536&gt;I1536,1,0)+IF(J1536&gt;K1536,1,0)+IF(L1536&gt;M1536,1,0)</f>
        <v>0</v>
      </c>
      <c r="R1536" s="97">
        <f t="shared" ref="R1536:R1538" si="973">IF(H1536&lt;I1536,1,0)+IF(J1536&lt;K1536,1,0)+IF(L1536&lt;M1536,1,0)</f>
        <v>2</v>
      </c>
      <c r="S1536" s="97">
        <f t="shared" ref="S1536:S1538" si="974">IF(Q1536&gt;R1536,1,0)</f>
        <v>0</v>
      </c>
      <c r="T1536" s="97">
        <f t="shared" ref="T1536:T1538" si="975">IF(Q1536&lt;R1536,1,0)</f>
        <v>1</v>
      </c>
      <c r="U1536" s="77" t="s">
        <v>630</v>
      </c>
    </row>
    <row r="1537" spans="2:21" ht="12" hidden="1" thickBot="1" x14ac:dyDescent="0.25">
      <c r="C1537" s="84"/>
      <c r="D1537" s="94" t="s">
        <v>146</v>
      </c>
      <c r="E1537" s="84" t="s">
        <v>610</v>
      </c>
      <c r="F1537" s="94"/>
      <c r="G1537" s="84" t="s">
        <v>898</v>
      </c>
      <c r="H1537" s="95">
        <v>0</v>
      </c>
      <c r="I1537" s="94">
        <v>6</v>
      </c>
      <c r="J1537" s="95">
        <v>0</v>
      </c>
      <c r="K1537" s="94">
        <v>6</v>
      </c>
      <c r="L1537" s="95"/>
      <c r="M1537" s="94"/>
      <c r="O1537" s="29">
        <f t="shared" si="970"/>
        <v>0</v>
      </c>
      <c r="P1537" s="29">
        <f t="shared" si="971"/>
        <v>12</v>
      </c>
      <c r="Q1537" s="29">
        <f t="shared" si="972"/>
        <v>0</v>
      </c>
      <c r="R1537" s="28">
        <f t="shared" si="973"/>
        <v>2</v>
      </c>
      <c r="S1537" s="28">
        <f t="shared" si="974"/>
        <v>0</v>
      </c>
      <c r="T1537" s="28">
        <f t="shared" si="975"/>
        <v>1</v>
      </c>
      <c r="U1537" s="77" t="s">
        <v>630</v>
      </c>
    </row>
    <row r="1538" spans="2:21" ht="12" hidden="1" customHeight="1" thickBot="1" x14ac:dyDescent="0.25">
      <c r="C1538" s="414"/>
      <c r="D1538" s="416" t="s">
        <v>147</v>
      </c>
      <c r="E1538" s="84" t="s">
        <v>897</v>
      </c>
      <c r="F1538" s="98"/>
      <c r="G1538" s="84" t="s">
        <v>739</v>
      </c>
      <c r="H1538" s="418">
        <v>0</v>
      </c>
      <c r="I1538" s="421">
        <v>6</v>
      </c>
      <c r="J1538" s="418">
        <v>0</v>
      </c>
      <c r="K1538" s="421">
        <v>6</v>
      </c>
      <c r="L1538" s="418"/>
      <c r="M1538" s="421"/>
      <c r="O1538" s="424">
        <f t="shared" si="970"/>
        <v>0</v>
      </c>
      <c r="P1538" s="424">
        <f t="shared" si="971"/>
        <v>12</v>
      </c>
      <c r="Q1538" s="424">
        <f t="shared" si="972"/>
        <v>0</v>
      </c>
      <c r="R1538" s="424">
        <f t="shared" si="973"/>
        <v>2</v>
      </c>
      <c r="S1538" s="424">
        <f t="shared" si="974"/>
        <v>0</v>
      </c>
      <c r="T1538" s="424">
        <f t="shared" si="975"/>
        <v>1</v>
      </c>
      <c r="U1538" s="77" t="s">
        <v>630</v>
      </c>
    </row>
    <row r="1539" spans="2:21" ht="12" hidden="1" thickBot="1" x14ac:dyDescent="0.25">
      <c r="C1539" s="414"/>
      <c r="D1539" s="416"/>
      <c r="E1539" s="99" t="s">
        <v>137</v>
      </c>
      <c r="F1539" s="100"/>
      <c r="G1539" s="99" t="s">
        <v>137</v>
      </c>
      <c r="H1539" s="419"/>
      <c r="I1539" s="422"/>
      <c r="J1539" s="419"/>
      <c r="K1539" s="422"/>
      <c r="L1539" s="419"/>
      <c r="M1539" s="422"/>
      <c r="O1539" s="425"/>
      <c r="P1539" s="425"/>
      <c r="Q1539" s="425"/>
      <c r="R1539" s="425"/>
      <c r="S1539" s="425"/>
      <c r="T1539" s="425"/>
      <c r="U1539" s="77" t="s">
        <v>630</v>
      </c>
    </row>
    <row r="1540" spans="2:21" ht="12" hidden="1" thickBot="1" x14ac:dyDescent="0.25">
      <c r="C1540" s="415"/>
      <c r="D1540" s="417"/>
      <c r="E1540" s="84" t="s">
        <v>610</v>
      </c>
      <c r="F1540" s="101"/>
      <c r="G1540" s="84" t="s">
        <v>595</v>
      </c>
      <c r="H1540" s="420"/>
      <c r="I1540" s="423"/>
      <c r="J1540" s="420"/>
      <c r="K1540" s="423"/>
      <c r="L1540" s="420"/>
      <c r="M1540" s="423"/>
      <c r="O1540" s="426"/>
      <c r="P1540" s="426"/>
      <c r="Q1540" s="426"/>
      <c r="R1540" s="426"/>
      <c r="S1540" s="426"/>
      <c r="T1540" s="426"/>
      <c r="U1540" s="77" t="s">
        <v>630</v>
      </c>
    </row>
    <row r="1541" spans="2:21" ht="12" hidden="1" thickBot="1" x14ac:dyDescent="0.25">
      <c r="B1541" s="295" t="str">
        <f>E1534&amp;G1534</f>
        <v>İNCEK TENİS PLUS SPOR KULÜBÜANKARA TENİS AKADEMİSİ</v>
      </c>
      <c r="G1541" s="102"/>
      <c r="H1541" s="102"/>
      <c r="O1541" s="28">
        <f t="shared" ref="O1541:T1541" si="976">O1536+O1537+O1538</f>
        <v>0</v>
      </c>
      <c r="P1541" s="28">
        <f t="shared" si="976"/>
        <v>36</v>
      </c>
      <c r="Q1541" s="29">
        <f t="shared" si="976"/>
        <v>0</v>
      </c>
      <c r="R1541" s="28">
        <f t="shared" si="976"/>
        <v>6</v>
      </c>
      <c r="S1541" s="28">
        <f t="shared" si="976"/>
        <v>0</v>
      </c>
      <c r="T1541" s="28">
        <f t="shared" si="976"/>
        <v>3</v>
      </c>
      <c r="U1541" s="77" t="s">
        <v>630</v>
      </c>
    </row>
    <row r="1542" spans="2:21" hidden="1" x14ac:dyDescent="0.2">
      <c r="C1542" s="427" t="s">
        <v>132</v>
      </c>
      <c r="D1542" s="428"/>
      <c r="E1542" s="428"/>
      <c r="F1542" s="428"/>
      <c r="G1542" s="428"/>
      <c r="H1542" s="428"/>
      <c r="I1542" s="428"/>
      <c r="J1542" s="428"/>
      <c r="K1542" s="428"/>
      <c r="L1542" s="428"/>
      <c r="M1542" s="429"/>
      <c r="U1542" s="77" t="s">
        <v>630</v>
      </c>
    </row>
    <row r="1543" spans="2:21" ht="12" hidden="1" thickBot="1" x14ac:dyDescent="0.25">
      <c r="C1543" s="430"/>
      <c r="D1543" s="431"/>
      <c r="E1543" s="431"/>
      <c r="F1543" s="431"/>
      <c r="G1543" s="431"/>
      <c r="H1543" s="431"/>
      <c r="I1543" s="431"/>
      <c r="J1543" s="431"/>
      <c r="K1543" s="431"/>
      <c r="L1543" s="431"/>
      <c r="M1543" s="432"/>
      <c r="U1543" s="77" t="s">
        <v>630</v>
      </c>
    </row>
    <row r="1544" spans="2:21" ht="12" hidden="1" thickBot="1" x14ac:dyDescent="0.25">
      <c r="C1544" s="444" t="s">
        <v>79</v>
      </c>
      <c r="D1544" s="437"/>
      <c r="E1544" s="445" t="s">
        <v>133</v>
      </c>
      <c r="F1544" s="446"/>
      <c r="G1544" s="80" t="s">
        <v>134</v>
      </c>
      <c r="H1544" s="447" t="s">
        <v>135</v>
      </c>
      <c r="I1544" s="448"/>
      <c r="J1544" s="448"/>
      <c r="K1544" s="448"/>
      <c r="L1544" s="448"/>
      <c r="M1544" s="449"/>
      <c r="R1544" s="81"/>
      <c r="S1544" s="82"/>
      <c r="T1544" s="83"/>
      <c r="U1544" s="83" t="s">
        <v>630</v>
      </c>
    </row>
    <row r="1545" spans="2:21" ht="12" hidden="1" thickBot="1" x14ac:dyDescent="0.25">
      <c r="C1545" s="433">
        <v>45091</v>
      </c>
      <c r="D1545" s="434"/>
      <c r="E1545" s="435" t="s">
        <v>58</v>
      </c>
      <c r="F1545" s="409"/>
      <c r="G1545" s="84"/>
      <c r="H1545" s="435"/>
      <c r="I1545" s="408"/>
      <c r="J1545" s="408"/>
      <c r="K1545" s="408"/>
      <c r="L1545" s="408"/>
      <c r="M1545" s="409"/>
      <c r="U1545" s="77" t="s">
        <v>630</v>
      </c>
    </row>
    <row r="1546" spans="2:21" ht="12" hidden="1" thickBot="1" x14ac:dyDescent="0.25">
      <c r="C1546" s="435"/>
      <c r="D1546" s="408"/>
      <c r="E1546" s="408"/>
      <c r="F1546" s="408"/>
      <c r="G1546" s="408"/>
      <c r="H1546" s="408"/>
      <c r="I1546" s="408"/>
      <c r="J1546" s="408"/>
      <c r="K1546" s="408"/>
      <c r="L1546" s="408"/>
      <c r="M1546" s="409"/>
      <c r="U1546" s="77" t="s">
        <v>630</v>
      </c>
    </row>
    <row r="1547" spans="2:21" ht="12" hidden="1" thickBot="1" x14ac:dyDescent="0.25">
      <c r="C1547" s="85" t="s">
        <v>87</v>
      </c>
      <c r="D1547" s="86"/>
      <c r="E1547" s="85" t="s">
        <v>136</v>
      </c>
      <c r="F1547" s="86" t="s">
        <v>137</v>
      </c>
      <c r="G1547" s="85" t="s">
        <v>136</v>
      </c>
      <c r="H1547" s="436" t="s">
        <v>108</v>
      </c>
      <c r="I1547" s="436"/>
      <c r="J1547" s="436"/>
      <c r="K1547" s="436"/>
      <c r="L1547" s="436"/>
      <c r="M1547" s="437"/>
      <c r="U1547" s="77" t="s">
        <v>630</v>
      </c>
    </row>
    <row r="1548" spans="2:21" ht="12" hidden="1" thickBot="1" x14ac:dyDescent="0.25">
      <c r="C1548" s="87"/>
      <c r="D1548" s="88">
        <v>35</v>
      </c>
      <c r="E1548" s="275" t="s">
        <v>37</v>
      </c>
      <c r="F1548" s="88"/>
      <c r="G1548" s="275" t="s">
        <v>201</v>
      </c>
      <c r="H1548" s="438">
        <f t="shared" ref="H1548" si="977">S1555</f>
        <v>3</v>
      </c>
      <c r="I1548" s="439"/>
      <c r="J1548" s="440"/>
      <c r="K1548" s="441">
        <f t="shared" ref="K1548" si="978">T1555</f>
        <v>0</v>
      </c>
      <c r="L1548" s="442"/>
      <c r="M1548" s="443"/>
      <c r="U1548" s="77" t="str">
        <f>IF(H1548+K1548=3,"BİTTİ","DEVAM")</f>
        <v>BİTTİ</v>
      </c>
    </row>
    <row r="1549" spans="2:21" ht="12" hidden="1" thickBot="1" x14ac:dyDescent="0.25">
      <c r="C1549" s="91" t="s">
        <v>80</v>
      </c>
      <c r="D1549" s="92" t="s">
        <v>138</v>
      </c>
      <c r="E1549" s="91" t="s">
        <v>139</v>
      </c>
      <c r="F1549" s="92"/>
      <c r="G1549" s="91" t="s">
        <v>139</v>
      </c>
      <c r="H1549" s="408" t="s">
        <v>140</v>
      </c>
      <c r="I1549" s="409"/>
      <c r="J1549" s="408" t="s">
        <v>141</v>
      </c>
      <c r="K1549" s="409"/>
      <c r="L1549" s="410" t="s">
        <v>142</v>
      </c>
      <c r="M1549" s="411"/>
      <c r="O1549" s="412" t="s">
        <v>143</v>
      </c>
      <c r="P1549" s="413"/>
      <c r="Q1549" s="412" t="s">
        <v>144</v>
      </c>
      <c r="R1549" s="413"/>
      <c r="S1549" s="412" t="s">
        <v>138</v>
      </c>
      <c r="T1549" s="413"/>
      <c r="U1549" s="77" t="s">
        <v>630</v>
      </c>
    </row>
    <row r="1550" spans="2:21" ht="12" hidden="1" thickBot="1" x14ac:dyDescent="0.25">
      <c r="C1550" s="266">
        <v>0.4375</v>
      </c>
      <c r="D1550" s="94" t="s">
        <v>145</v>
      </c>
      <c r="E1550" s="84" t="s">
        <v>699</v>
      </c>
      <c r="F1550" s="94"/>
      <c r="G1550" s="84" t="s">
        <v>869</v>
      </c>
      <c r="H1550" s="95">
        <v>6</v>
      </c>
      <c r="I1550" s="94">
        <v>1</v>
      </c>
      <c r="J1550" s="95">
        <v>6</v>
      </c>
      <c r="K1550" s="94">
        <v>0</v>
      </c>
      <c r="L1550" s="95"/>
      <c r="M1550" s="94"/>
      <c r="O1550" s="96">
        <f t="shared" ref="O1550:O1552" si="979">H1550+J1550+L1550</f>
        <v>12</v>
      </c>
      <c r="P1550" s="96">
        <f t="shared" ref="P1550:P1552" si="980">I1550+K1550+M1550</f>
        <v>1</v>
      </c>
      <c r="Q1550" s="96">
        <f t="shared" ref="Q1550:Q1552" si="981">IF(H1550&gt;I1550,1,0)+IF(J1550&gt;K1550,1,0)+IF(L1550&gt;M1550,1,0)</f>
        <v>2</v>
      </c>
      <c r="R1550" s="97">
        <f t="shared" ref="R1550:R1552" si="982">IF(H1550&lt;I1550,1,0)+IF(J1550&lt;K1550,1,0)+IF(L1550&lt;M1550,1,0)</f>
        <v>0</v>
      </c>
      <c r="S1550" s="97">
        <f t="shared" ref="S1550:S1552" si="983">IF(Q1550&gt;R1550,1,0)</f>
        <v>1</v>
      </c>
      <c r="T1550" s="97">
        <f t="shared" ref="T1550:T1552" si="984">IF(Q1550&lt;R1550,1,0)</f>
        <v>0</v>
      </c>
      <c r="U1550" s="77" t="s">
        <v>630</v>
      </c>
    </row>
    <row r="1551" spans="2:21" ht="12" hidden="1" thickBot="1" x14ac:dyDescent="0.25">
      <c r="C1551" s="84"/>
      <c r="D1551" s="94" t="s">
        <v>146</v>
      </c>
      <c r="E1551" s="84" t="s">
        <v>700</v>
      </c>
      <c r="F1551" s="94"/>
      <c r="G1551" s="84" t="s">
        <v>521</v>
      </c>
      <c r="H1551" s="95">
        <v>6</v>
      </c>
      <c r="I1551" s="94">
        <v>0</v>
      </c>
      <c r="J1551" s="95">
        <v>6</v>
      </c>
      <c r="K1551" s="94">
        <v>0</v>
      </c>
      <c r="L1551" s="95"/>
      <c r="M1551" s="94"/>
      <c r="O1551" s="29">
        <f t="shared" si="979"/>
        <v>12</v>
      </c>
      <c r="P1551" s="29">
        <f t="shared" si="980"/>
        <v>0</v>
      </c>
      <c r="Q1551" s="29">
        <f t="shared" si="981"/>
        <v>2</v>
      </c>
      <c r="R1551" s="28">
        <f t="shared" si="982"/>
        <v>0</v>
      </c>
      <c r="S1551" s="28">
        <f t="shared" si="983"/>
        <v>1</v>
      </c>
      <c r="T1551" s="28">
        <f t="shared" si="984"/>
        <v>0</v>
      </c>
      <c r="U1551" s="77" t="s">
        <v>630</v>
      </c>
    </row>
    <row r="1552" spans="2:21" ht="12" hidden="1" customHeight="1" thickBot="1" x14ac:dyDescent="0.25">
      <c r="C1552" s="414"/>
      <c r="D1552" s="416" t="s">
        <v>147</v>
      </c>
      <c r="E1552" s="84" t="s">
        <v>701</v>
      </c>
      <c r="F1552" s="98"/>
      <c r="G1552" s="84" t="s">
        <v>521</v>
      </c>
      <c r="H1552" s="418">
        <v>6</v>
      </c>
      <c r="I1552" s="421">
        <v>2</v>
      </c>
      <c r="J1552" s="418">
        <v>6</v>
      </c>
      <c r="K1552" s="421">
        <v>1</v>
      </c>
      <c r="L1552" s="418"/>
      <c r="M1552" s="421"/>
      <c r="O1552" s="424">
        <f t="shared" si="979"/>
        <v>12</v>
      </c>
      <c r="P1552" s="424">
        <f t="shared" si="980"/>
        <v>3</v>
      </c>
      <c r="Q1552" s="424">
        <f t="shared" si="981"/>
        <v>2</v>
      </c>
      <c r="R1552" s="424">
        <f t="shared" si="982"/>
        <v>0</v>
      </c>
      <c r="S1552" s="424">
        <f t="shared" si="983"/>
        <v>1</v>
      </c>
      <c r="T1552" s="424">
        <f t="shared" si="984"/>
        <v>0</v>
      </c>
      <c r="U1552" s="77" t="s">
        <v>630</v>
      </c>
    </row>
    <row r="1553" spans="2:21" ht="12" hidden="1" thickBot="1" x14ac:dyDescent="0.25">
      <c r="C1553" s="414"/>
      <c r="D1553" s="416"/>
      <c r="E1553" s="99" t="s">
        <v>137</v>
      </c>
      <c r="F1553" s="100"/>
      <c r="G1553" s="99" t="s">
        <v>137</v>
      </c>
      <c r="H1553" s="419"/>
      <c r="I1553" s="422"/>
      <c r="J1553" s="419"/>
      <c r="K1553" s="422"/>
      <c r="L1553" s="419"/>
      <c r="M1553" s="422"/>
      <c r="O1553" s="425"/>
      <c r="P1553" s="425"/>
      <c r="Q1553" s="425"/>
      <c r="R1553" s="425"/>
      <c r="S1553" s="425"/>
      <c r="T1553" s="425"/>
      <c r="U1553" s="77" t="s">
        <v>630</v>
      </c>
    </row>
    <row r="1554" spans="2:21" ht="12" hidden="1" thickBot="1" x14ac:dyDescent="0.25">
      <c r="C1554" s="415"/>
      <c r="D1554" s="417"/>
      <c r="E1554" s="84" t="s">
        <v>702</v>
      </c>
      <c r="F1554" s="101"/>
      <c r="G1554" s="84" t="s">
        <v>522</v>
      </c>
      <c r="H1554" s="420"/>
      <c r="I1554" s="423"/>
      <c r="J1554" s="420"/>
      <c r="K1554" s="423"/>
      <c r="L1554" s="420"/>
      <c r="M1554" s="423"/>
      <c r="O1554" s="426"/>
      <c r="P1554" s="426"/>
      <c r="Q1554" s="426"/>
      <c r="R1554" s="426"/>
      <c r="S1554" s="426"/>
      <c r="T1554" s="426"/>
      <c r="U1554" s="77" t="s">
        <v>630</v>
      </c>
    </row>
    <row r="1555" spans="2:21" ht="12" hidden="1" thickBot="1" x14ac:dyDescent="0.25">
      <c r="B1555" s="295" t="str">
        <f>E1548&amp;G1548</f>
        <v>YENİGÜN TENİS SPOR KULÜBÜBURSA BÜYÜKŞEHİR B.SPOR K.</v>
      </c>
      <c r="G1555" s="102"/>
      <c r="H1555" s="102"/>
      <c r="O1555" s="28">
        <f t="shared" ref="O1555:T1555" si="985">O1550+O1551+O1552</f>
        <v>36</v>
      </c>
      <c r="P1555" s="28">
        <f t="shared" si="985"/>
        <v>4</v>
      </c>
      <c r="Q1555" s="29">
        <f t="shared" si="985"/>
        <v>6</v>
      </c>
      <c r="R1555" s="28">
        <f t="shared" si="985"/>
        <v>0</v>
      </c>
      <c r="S1555" s="28">
        <f t="shared" si="985"/>
        <v>3</v>
      </c>
      <c r="T1555" s="28">
        <f t="shared" si="985"/>
        <v>0</v>
      </c>
      <c r="U1555" s="77" t="s">
        <v>630</v>
      </c>
    </row>
    <row r="1556" spans="2:21" hidden="1" x14ac:dyDescent="0.2">
      <c r="C1556" s="427" t="s">
        <v>132</v>
      </c>
      <c r="D1556" s="428"/>
      <c r="E1556" s="428"/>
      <c r="F1556" s="428"/>
      <c r="G1556" s="428"/>
      <c r="H1556" s="428"/>
      <c r="I1556" s="428"/>
      <c r="J1556" s="428"/>
      <c r="K1556" s="428"/>
      <c r="L1556" s="428"/>
      <c r="M1556" s="429"/>
      <c r="U1556" s="77" t="s">
        <v>630</v>
      </c>
    </row>
    <row r="1557" spans="2:21" ht="12" hidden="1" thickBot="1" x14ac:dyDescent="0.25">
      <c r="C1557" s="430"/>
      <c r="D1557" s="431"/>
      <c r="E1557" s="431"/>
      <c r="F1557" s="431"/>
      <c r="G1557" s="431"/>
      <c r="H1557" s="431"/>
      <c r="I1557" s="431"/>
      <c r="J1557" s="431"/>
      <c r="K1557" s="431"/>
      <c r="L1557" s="431"/>
      <c r="M1557" s="432"/>
      <c r="U1557" s="77" t="s">
        <v>630</v>
      </c>
    </row>
    <row r="1558" spans="2:21" ht="12" hidden="1" thickBot="1" x14ac:dyDescent="0.25">
      <c r="C1558" s="444" t="s">
        <v>79</v>
      </c>
      <c r="D1558" s="437"/>
      <c r="E1558" s="445" t="s">
        <v>133</v>
      </c>
      <c r="F1558" s="446"/>
      <c r="G1558" s="80" t="s">
        <v>134</v>
      </c>
      <c r="H1558" s="447" t="s">
        <v>135</v>
      </c>
      <c r="I1558" s="448"/>
      <c r="J1558" s="448"/>
      <c r="K1558" s="448"/>
      <c r="L1558" s="448"/>
      <c r="M1558" s="449"/>
      <c r="R1558" s="81"/>
      <c r="S1558" s="82"/>
      <c r="T1558" s="83"/>
      <c r="U1558" s="83" t="s">
        <v>630</v>
      </c>
    </row>
    <row r="1559" spans="2:21" ht="12" hidden="1" thickBot="1" x14ac:dyDescent="0.25">
      <c r="C1559" s="433">
        <v>45091</v>
      </c>
      <c r="D1559" s="434"/>
      <c r="E1559" s="435" t="s">
        <v>58</v>
      </c>
      <c r="F1559" s="409"/>
      <c r="G1559" s="84"/>
      <c r="H1559" s="435"/>
      <c r="I1559" s="408"/>
      <c r="J1559" s="408"/>
      <c r="K1559" s="408"/>
      <c r="L1559" s="408"/>
      <c r="M1559" s="409"/>
      <c r="U1559" s="77" t="s">
        <v>630</v>
      </c>
    </row>
    <row r="1560" spans="2:21" ht="12" hidden="1" thickBot="1" x14ac:dyDescent="0.25">
      <c r="C1560" s="435"/>
      <c r="D1560" s="408"/>
      <c r="E1560" s="408"/>
      <c r="F1560" s="408"/>
      <c r="G1560" s="408"/>
      <c r="H1560" s="408"/>
      <c r="I1560" s="408"/>
      <c r="J1560" s="408"/>
      <c r="K1560" s="408"/>
      <c r="L1560" s="408"/>
      <c r="M1560" s="409"/>
      <c r="U1560" s="77" t="s">
        <v>630</v>
      </c>
    </row>
    <row r="1561" spans="2:21" ht="12" hidden="1" thickBot="1" x14ac:dyDescent="0.25">
      <c r="C1561" s="85" t="s">
        <v>87</v>
      </c>
      <c r="D1561" s="86"/>
      <c r="E1561" s="85" t="s">
        <v>136</v>
      </c>
      <c r="F1561" s="86" t="s">
        <v>137</v>
      </c>
      <c r="G1561" s="85" t="s">
        <v>136</v>
      </c>
      <c r="H1561" s="436" t="s">
        <v>108</v>
      </c>
      <c r="I1561" s="436"/>
      <c r="J1561" s="436"/>
      <c r="K1561" s="436"/>
      <c r="L1561" s="436"/>
      <c r="M1561" s="437"/>
      <c r="U1561" s="77" t="s">
        <v>630</v>
      </c>
    </row>
    <row r="1562" spans="2:21" ht="12" hidden="1" thickBot="1" x14ac:dyDescent="0.25">
      <c r="C1562" s="87"/>
      <c r="D1562" s="88">
        <v>36</v>
      </c>
      <c r="E1562" s="275" t="s">
        <v>203</v>
      </c>
      <c r="F1562" s="88"/>
      <c r="G1562" s="275" t="s">
        <v>202</v>
      </c>
      <c r="H1562" s="438">
        <f t="shared" ref="H1562" si="986">S1569</f>
        <v>3</v>
      </c>
      <c r="I1562" s="439"/>
      <c r="J1562" s="440"/>
      <c r="K1562" s="441">
        <f t="shared" ref="K1562" si="987">T1569</f>
        <v>0</v>
      </c>
      <c r="L1562" s="442"/>
      <c r="M1562" s="443"/>
      <c r="U1562" s="77" t="str">
        <f>IF(H1562+K1562=3,"BİTTİ","DEVAM")</f>
        <v>BİTTİ</v>
      </c>
    </row>
    <row r="1563" spans="2:21" ht="12" hidden="1" thickBot="1" x14ac:dyDescent="0.25">
      <c r="C1563" s="91" t="s">
        <v>80</v>
      </c>
      <c r="D1563" s="92" t="s">
        <v>138</v>
      </c>
      <c r="E1563" s="91" t="s">
        <v>139</v>
      </c>
      <c r="F1563" s="92"/>
      <c r="G1563" s="91" t="s">
        <v>139</v>
      </c>
      <c r="H1563" s="408" t="s">
        <v>140</v>
      </c>
      <c r="I1563" s="409"/>
      <c r="J1563" s="408" t="s">
        <v>141</v>
      </c>
      <c r="K1563" s="409"/>
      <c r="L1563" s="410" t="s">
        <v>142</v>
      </c>
      <c r="M1563" s="411"/>
      <c r="O1563" s="412" t="s">
        <v>143</v>
      </c>
      <c r="P1563" s="413"/>
      <c r="Q1563" s="412" t="s">
        <v>144</v>
      </c>
      <c r="R1563" s="413"/>
      <c r="S1563" s="412" t="s">
        <v>138</v>
      </c>
      <c r="T1563" s="413"/>
      <c r="U1563" s="77" t="s">
        <v>630</v>
      </c>
    </row>
    <row r="1564" spans="2:21" ht="12" hidden="1" thickBot="1" x14ac:dyDescent="0.25">
      <c r="C1564" s="266">
        <v>0.4375</v>
      </c>
      <c r="D1564" s="94" t="s">
        <v>145</v>
      </c>
      <c r="E1564" s="84" t="s">
        <v>865</v>
      </c>
      <c r="F1564" s="94"/>
      <c r="G1564" s="84" t="s">
        <v>517</v>
      </c>
      <c r="H1564" s="95">
        <v>6</v>
      </c>
      <c r="I1564" s="94">
        <v>2</v>
      </c>
      <c r="J1564" s="95">
        <v>6</v>
      </c>
      <c r="K1564" s="94">
        <v>2</v>
      </c>
      <c r="L1564" s="95"/>
      <c r="M1564" s="94"/>
      <c r="O1564" s="96">
        <f t="shared" ref="O1564:O1566" si="988">H1564+J1564+L1564</f>
        <v>12</v>
      </c>
      <c r="P1564" s="96">
        <f t="shared" ref="P1564:P1566" si="989">I1564+K1564+M1564</f>
        <v>4</v>
      </c>
      <c r="Q1564" s="96">
        <f t="shared" ref="Q1564:Q1566" si="990">IF(H1564&gt;I1564,1,0)+IF(J1564&gt;K1564,1,0)+IF(L1564&gt;M1564,1,0)</f>
        <v>2</v>
      </c>
      <c r="R1564" s="97">
        <f t="shared" ref="R1564:R1566" si="991">IF(H1564&lt;I1564,1,0)+IF(J1564&lt;K1564,1,0)+IF(L1564&lt;M1564,1,0)</f>
        <v>0</v>
      </c>
      <c r="S1564" s="97">
        <f t="shared" ref="S1564:S1566" si="992">IF(Q1564&gt;R1564,1,0)</f>
        <v>1</v>
      </c>
      <c r="T1564" s="97">
        <f t="shared" ref="T1564:T1566" si="993">IF(Q1564&lt;R1564,1,0)</f>
        <v>0</v>
      </c>
      <c r="U1564" s="77" t="s">
        <v>630</v>
      </c>
    </row>
    <row r="1565" spans="2:21" ht="12" hidden="1" thickBot="1" x14ac:dyDescent="0.25">
      <c r="C1565" s="84"/>
      <c r="D1565" s="94" t="s">
        <v>146</v>
      </c>
      <c r="E1565" s="84" t="s">
        <v>532</v>
      </c>
      <c r="F1565" s="94"/>
      <c r="G1565" s="84" t="s">
        <v>518</v>
      </c>
      <c r="H1565" s="95">
        <v>6</v>
      </c>
      <c r="I1565" s="94">
        <v>0</v>
      </c>
      <c r="J1565" s="95">
        <v>6</v>
      </c>
      <c r="K1565" s="94">
        <v>0</v>
      </c>
      <c r="L1565" s="95"/>
      <c r="M1565" s="94"/>
      <c r="O1565" s="29">
        <f t="shared" si="988"/>
        <v>12</v>
      </c>
      <c r="P1565" s="29">
        <f t="shared" si="989"/>
        <v>0</v>
      </c>
      <c r="Q1565" s="29">
        <f t="shared" si="990"/>
        <v>2</v>
      </c>
      <c r="R1565" s="28">
        <f t="shared" si="991"/>
        <v>0</v>
      </c>
      <c r="S1565" s="28">
        <f t="shared" si="992"/>
        <v>1</v>
      </c>
      <c r="T1565" s="28">
        <f t="shared" si="993"/>
        <v>0</v>
      </c>
      <c r="U1565" s="77" t="s">
        <v>630</v>
      </c>
    </row>
    <row r="1566" spans="2:21" ht="12" hidden="1" customHeight="1" thickBot="1" x14ac:dyDescent="0.25">
      <c r="C1566" s="414"/>
      <c r="D1566" s="416" t="s">
        <v>147</v>
      </c>
      <c r="E1566" s="84" t="s">
        <v>532</v>
      </c>
      <c r="F1566" s="98"/>
      <c r="G1566" s="84" t="s">
        <v>518</v>
      </c>
      <c r="H1566" s="418">
        <v>6</v>
      </c>
      <c r="I1566" s="421">
        <v>3</v>
      </c>
      <c r="J1566" s="418">
        <v>6</v>
      </c>
      <c r="K1566" s="421">
        <v>1</v>
      </c>
      <c r="L1566" s="418"/>
      <c r="M1566" s="421"/>
      <c r="O1566" s="424">
        <f t="shared" si="988"/>
        <v>12</v>
      </c>
      <c r="P1566" s="424">
        <f t="shared" si="989"/>
        <v>4</v>
      </c>
      <c r="Q1566" s="424">
        <f t="shared" si="990"/>
        <v>2</v>
      </c>
      <c r="R1566" s="424">
        <f t="shared" si="991"/>
        <v>0</v>
      </c>
      <c r="S1566" s="424">
        <f t="shared" si="992"/>
        <v>1</v>
      </c>
      <c r="T1566" s="424">
        <f t="shared" si="993"/>
        <v>0</v>
      </c>
      <c r="U1566" s="77" t="s">
        <v>630</v>
      </c>
    </row>
    <row r="1567" spans="2:21" ht="12" hidden="1" thickBot="1" x14ac:dyDescent="0.25">
      <c r="C1567" s="414"/>
      <c r="D1567" s="416"/>
      <c r="E1567" s="99" t="s">
        <v>866</v>
      </c>
      <c r="F1567" s="100"/>
      <c r="G1567" s="99" t="s">
        <v>137</v>
      </c>
      <c r="H1567" s="419"/>
      <c r="I1567" s="422"/>
      <c r="J1567" s="419"/>
      <c r="K1567" s="422"/>
      <c r="L1567" s="419"/>
      <c r="M1567" s="422"/>
      <c r="O1567" s="425"/>
      <c r="P1567" s="425"/>
      <c r="Q1567" s="425"/>
      <c r="R1567" s="425"/>
      <c r="S1567" s="425"/>
      <c r="T1567" s="425"/>
      <c r="U1567" s="77" t="s">
        <v>630</v>
      </c>
    </row>
    <row r="1568" spans="2:21" ht="12" hidden="1" thickBot="1" x14ac:dyDescent="0.25">
      <c r="C1568" s="415"/>
      <c r="D1568" s="417"/>
      <c r="E1568" s="84" t="s">
        <v>534</v>
      </c>
      <c r="F1568" s="101"/>
      <c r="G1568" s="84" t="s">
        <v>519</v>
      </c>
      <c r="H1568" s="420"/>
      <c r="I1568" s="423"/>
      <c r="J1568" s="420"/>
      <c r="K1568" s="423"/>
      <c r="L1568" s="420"/>
      <c r="M1568" s="423"/>
      <c r="O1568" s="426"/>
      <c r="P1568" s="426"/>
      <c r="Q1568" s="426"/>
      <c r="R1568" s="426"/>
      <c r="S1568" s="426"/>
      <c r="T1568" s="426"/>
      <c r="U1568" s="77" t="s">
        <v>630</v>
      </c>
    </row>
    <row r="1569" spans="2:21" ht="12" hidden="1" thickBot="1" x14ac:dyDescent="0.25">
      <c r="B1569" s="295" t="str">
        <f>E1562&amp;G1562</f>
        <v>OSMANGAZİ BELEDİYESPOR K.EVRENSEL TENİS SPOR KULÜBÜ</v>
      </c>
      <c r="G1569" s="102"/>
      <c r="H1569" s="102"/>
      <c r="O1569" s="28">
        <f t="shared" ref="O1569:T1569" si="994">O1564+O1565+O1566</f>
        <v>36</v>
      </c>
      <c r="P1569" s="28">
        <f t="shared" si="994"/>
        <v>8</v>
      </c>
      <c r="Q1569" s="29">
        <f t="shared" si="994"/>
        <v>6</v>
      </c>
      <c r="R1569" s="28">
        <f t="shared" si="994"/>
        <v>0</v>
      </c>
      <c r="S1569" s="28">
        <f t="shared" si="994"/>
        <v>3</v>
      </c>
      <c r="T1569" s="28">
        <f t="shared" si="994"/>
        <v>0</v>
      </c>
      <c r="U1569" s="77" t="s">
        <v>630</v>
      </c>
    </row>
    <row r="1570" spans="2:21" hidden="1" x14ac:dyDescent="0.2">
      <c r="C1570" s="427" t="s">
        <v>132</v>
      </c>
      <c r="D1570" s="428"/>
      <c r="E1570" s="428"/>
      <c r="F1570" s="428"/>
      <c r="G1570" s="428"/>
      <c r="H1570" s="428"/>
      <c r="I1570" s="428"/>
      <c r="J1570" s="428"/>
      <c r="K1570" s="428"/>
      <c r="L1570" s="428"/>
      <c r="M1570" s="429"/>
      <c r="U1570" s="77" t="s">
        <v>630</v>
      </c>
    </row>
    <row r="1571" spans="2:21" ht="12" hidden="1" thickBot="1" x14ac:dyDescent="0.25">
      <c r="C1571" s="430"/>
      <c r="D1571" s="431"/>
      <c r="E1571" s="431"/>
      <c r="F1571" s="431"/>
      <c r="G1571" s="431"/>
      <c r="H1571" s="431"/>
      <c r="I1571" s="431"/>
      <c r="J1571" s="431"/>
      <c r="K1571" s="431"/>
      <c r="L1571" s="431"/>
      <c r="M1571" s="432"/>
      <c r="U1571" s="77" t="s">
        <v>630</v>
      </c>
    </row>
    <row r="1572" spans="2:21" ht="12" hidden="1" thickBot="1" x14ac:dyDescent="0.25">
      <c r="C1572" s="444" t="s">
        <v>79</v>
      </c>
      <c r="D1572" s="437"/>
      <c r="E1572" s="445" t="s">
        <v>133</v>
      </c>
      <c r="F1572" s="446"/>
      <c r="G1572" s="80" t="s">
        <v>134</v>
      </c>
      <c r="H1572" s="447" t="s">
        <v>135</v>
      </c>
      <c r="I1572" s="448"/>
      <c r="J1572" s="448"/>
      <c r="K1572" s="448"/>
      <c r="L1572" s="448"/>
      <c r="M1572" s="449"/>
      <c r="R1572" s="81"/>
      <c r="S1572" s="82"/>
      <c r="T1572" s="83"/>
      <c r="U1572" s="83" t="s">
        <v>630</v>
      </c>
    </row>
    <row r="1573" spans="2:21" ht="12" hidden="1" thickBot="1" x14ac:dyDescent="0.25">
      <c r="C1573" s="433">
        <v>45091</v>
      </c>
      <c r="D1573" s="434"/>
      <c r="E1573" s="435" t="s">
        <v>66</v>
      </c>
      <c r="F1573" s="409"/>
      <c r="G1573" s="84"/>
      <c r="H1573" s="435"/>
      <c r="I1573" s="408"/>
      <c r="J1573" s="408"/>
      <c r="K1573" s="408"/>
      <c r="L1573" s="408"/>
      <c r="M1573" s="409"/>
      <c r="U1573" s="77" t="s">
        <v>630</v>
      </c>
    </row>
    <row r="1574" spans="2:21" ht="12" hidden="1" thickBot="1" x14ac:dyDescent="0.25">
      <c r="C1574" s="435"/>
      <c r="D1574" s="408"/>
      <c r="E1574" s="408"/>
      <c r="F1574" s="408"/>
      <c r="G1574" s="408"/>
      <c r="H1574" s="408"/>
      <c r="I1574" s="408"/>
      <c r="J1574" s="408"/>
      <c r="K1574" s="408"/>
      <c r="L1574" s="408"/>
      <c r="M1574" s="409"/>
      <c r="U1574" s="77" t="s">
        <v>630</v>
      </c>
    </row>
    <row r="1575" spans="2:21" ht="12" hidden="1" thickBot="1" x14ac:dyDescent="0.25">
      <c r="C1575" s="85" t="s">
        <v>87</v>
      </c>
      <c r="D1575" s="86"/>
      <c r="E1575" s="85" t="s">
        <v>136</v>
      </c>
      <c r="F1575" s="86" t="s">
        <v>137</v>
      </c>
      <c r="G1575" s="85" t="s">
        <v>136</v>
      </c>
      <c r="H1575" s="436" t="s">
        <v>108</v>
      </c>
      <c r="I1575" s="436"/>
      <c r="J1575" s="436"/>
      <c r="K1575" s="436"/>
      <c r="L1575" s="436"/>
      <c r="M1575" s="437"/>
      <c r="U1575" s="77" t="s">
        <v>630</v>
      </c>
    </row>
    <row r="1576" spans="2:21" ht="12" hidden="1" thickBot="1" x14ac:dyDescent="0.25">
      <c r="C1576" s="87"/>
      <c r="D1576" s="88">
        <v>37</v>
      </c>
      <c r="E1576" s="275" t="s">
        <v>19</v>
      </c>
      <c r="F1576" s="88"/>
      <c r="G1576" s="275" t="s">
        <v>16</v>
      </c>
      <c r="H1576" s="438">
        <f t="shared" ref="H1576" si="995">S1583</f>
        <v>3</v>
      </c>
      <c r="I1576" s="439"/>
      <c r="J1576" s="440"/>
      <c r="K1576" s="441">
        <f t="shared" ref="K1576" si="996">T1583</f>
        <v>0</v>
      </c>
      <c r="L1576" s="442"/>
      <c r="M1576" s="443"/>
      <c r="U1576" s="77" t="str">
        <f>IF(H1576+K1576=3,"BİTTİ","DEVAM")</f>
        <v>BİTTİ</v>
      </c>
    </row>
    <row r="1577" spans="2:21" ht="12" hidden="1" thickBot="1" x14ac:dyDescent="0.25">
      <c r="C1577" s="91" t="s">
        <v>80</v>
      </c>
      <c r="D1577" s="92" t="s">
        <v>138</v>
      </c>
      <c r="E1577" s="91" t="s">
        <v>139</v>
      </c>
      <c r="F1577" s="92"/>
      <c r="G1577" s="91" t="s">
        <v>139</v>
      </c>
      <c r="H1577" s="408" t="s">
        <v>140</v>
      </c>
      <c r="I1577" s="409"/>
      <c r="J1577" s="408" t="s">
        <v>141</v>
      </c>
      <c r="K1577" s="409"/>
      <c r="L1577" s="410" t="s">
        <v>142</v>
      </c>
      <c r="M1577" s="411"/>
      <c r="O1577" s="412" t="s">
        <v>143</v>
      </c>
      <c r="P1577" s="413"/>
      <c r="Q1577" s="412" t="s">
        <v>144</v>
      </c>
      <c r="R1577" s="413"/>
      <c r="S1577" s="412" t="s">
        <v>138</v>
      </c>
      <c r="T1577" s="413"/>
      <c r="U1577" s="77" t="s">
        <v>630</v>
      </c>
    </row>
    <row r="1578" spans="2:21" ht="12" hidden="1" thickBot="1" x14ac:dyDescent="0.25">
      <c r="C1578" s="266">
        <v>0.4375</v>
      </c>
      <c r="D1578" s="94" t="s">
        <v>145</v>
      </c>
      <c r="E1578" s="84" t="s">
        <v>812</v>
      </c>
      <c r="F1578" s="94"/>
      <c r="G1578" s="84" t="s">
        <v>818</v>
      </c>
      <c r="H1578" s="95">
        <v>6</v>
      </c>
      <c r="I1578" s="94">
        <v>0</v>
      </c>
      <c r="J1578" s="95">
        <v>6</v>
      </c>
      <c r="K1578" s="94">
        <v>0</v>
      </c>
      <c r="L1578" s="95"/>
      <c r="M1578" s="94"/>
      <c r="O1578" s="96">
        <f t="shared" ref="O1578:O1580" si="997">H1578+J1578+L1578</f>
        <v>12</v>
      </c>
      <c r="P1578" s="96">
        <f t="shared" ref="P1578:P1580" si="998">I1578+K1578+M1578</f>
        <v>0</v>
      </c>
      <c r="Q1578" s="96">
        <f t="shared" ref="Q1578:Q1580" si="999">IF(H1578&gt;I1578,1,0)+IF(J1578&gt;K1578,1,0)+IF(L1578&gt;M1578,1,0)</f>
        <v>2</v>
      </c>
      <c r="R1578" s="97">
        <f t="shared" ref="R1578:R1580" si="1000">IF(H1578&lt;I1578,1,0)+IF(J1578&lt;K1578,1,0)+IF(L1578&lt;M1578,1,0)</f>
        <v>0</v>
      </c>
      <c r="S1578" s="97">
        <f t="shared" ref="S1578:S1580" si="1001">IF(Q1578&gt;R1578,1,0)</f>
        <v>1</v>
      </c>
      <c r="T1578" s="97">
        <f t="shared" ref="T1578:T1580" si="1002">IF(Q1578&lt;R1578,1,0)</f>
        <v>0</v>
      </c>
      <c r="U1578" s="77" t="s">
        <v>630</v>
      </c>
    </row>
    <row r="1579" spans="2:21" ht="12" hidden="1" thickBot="1" x14ac:dyDescent="0.25">
      <c r="C1579" s="84"/>
      <c r="D1579" s="94" t="s">
        <v>146</v>
      </c>
      <c r="E1579" s="84" t="s">
        <v>808</v>
      </c>
      <c r="F1579" s="94"/>
      <c r="G1579" s="84" t="s">
        <v>818</v>
      </c>
      <c r="H1579" s="95">
        <v>6</v>
      </c>
      <c r="I1579" s="94">
        <v>0</v>
      </c>
      <c r="J1579" s="95">
        <v>6</v>
      </c>
      <c r="K1579" s="94">
        <v>0</v>
      </c>
      <c r="L1579" s="95"/>
      <c r="M1579" s="94"/>
      <c r="O1579" s="29">
        <f t="shared" si="997"/>
        <v>12</v>
      </c>
      <c r="P1579" s="29">
        <f t="shared" si="998"/>
        <v>0</v>
      </c>
      <c r="Q1579" s="29">
        <f t="shared" si="999"/>
        <v>2</v>
      </c>
      <c r="R1579" s="28">
        <f t="shared" si="1000"/>
        <v>0</v>
      </c>
      <c r="S1579" s="28">
        <f t="shared" si="1001"/>
        <v>1</v>
      </c>
      <c r="T1579" s="28">
        <f t="shared" si="1002"/>
        <v>0</v>
      </c>
      <c r="U1579" s="77" t="s">
        <v>630</v>
      </c>
    </row>
    <row r="1580" spans="2:21" ht="12" hidden="1" customHeight="1" thickBot="1" x14ac:dyDescent="0.25">
      <c r="C1580" s="414"/>
      <c r="D1580" s="416" t="s">
        <v>147</v>
      </c>
      <c r="E1580" s="84" t="s">
        <v>808</v>
      </c>
      <c r="F1580" s="98"/>
      <c r="G1580" s="84" t="s">
        <v>818</v>
      </c>
      <c r="H1580" s="418">
        <v>6</v>
      </c>
      <c r="I1580" s="421">
        <v>0</v>
      </c>
      <c r="J1580" s="418">
        <v>6</v>
      </c>
      <c r="K1580" s="421">
        <v>0</v>
      </c>
      <c r="L1580" s="418"/>
      <c r="M1580" s="421"/>
      <c r="O1580" s="424">
        <f t="shared" si="997"/>
        <v>12</v>
      </c>
      <c r="P1580" s="424">
        <f t="shared" si="998"/>
        <v>0</v>
      </c>
      <c r="Q1580" s="424">
        <f t="shared" si="999"/>
        <v>2</v>
      </c>
      <c r="R1580" s="424">
        <f t="shared" si="1000"/>
        <v>0</v>
      </c>
      <c r="S1580" s="424">
        <f t="shared" si="1001"/>
        <v>1</v>
      </c>
      <c r="T1580" s="424">
        <f t="shared" si="1002"/>
        <v>0</v>
      </c>
      <c r="U1580" s="77" t="s">
        <v>630</v>
      </c>
    </row>
    <row r="1581" spans="2:21" ht="12" hidden="1" thickBot="1" x14ac:dyDescent="0.25">
      <c r="C1581" s="414"/>
      <c r="D1581" s="416"/>
      <c r="E1581" s="99" t="s">
        <v>137</v>
      </c>
      <c r="F1581" s="100"/>
      <c r="G1581" s="99" t="s">
        <v>137</v>
      </c>
      <c r="H1581" s="419"/>
      <c r="I1581" s="422"/>
      <c r="J1581" s="419"/>
      <c r="K1581" s="422"/>
      <c r="L1581" s="419"/>
      <c r="M1581" s="422"/>
      <c r="O1581" s="425"/>
      <c r="P1581" s="425"/>
      <c r="Q1581" s="425"/>
      <c r="R1581" s="425"/>
      <c r="S1581" s="425"/>
      <c r="T1581" s="425"/>
      <c r="U1581" s="77" t="s">
        <v>630</v>
      </c>
    </row>
    <row r="1582" spans="2:21" ht="12" hidden="1" thickBot="1" x14ac:dyDescent="0.25">
      <c r="C1582" s="415"/>
      <c r="D1582" s="417"/>
      <c r="E1582" s="84" t="s">
        <v>813</v>
      </c>
      <c r="F1582" s="101"/>
      <c r="G1582" s="84" t="s">
        <v>818</v>
      </c>
      <c r="H1582" s="420"/>
      <c r="I1582" s="423"/>
      <c r="J1582" s="420"/>
      <c r="K1582" s="423"/>
      <c r="L1582" s="420"/>
      <c r="M1582" s="423"/>
      <c r="O1582" s="426"/>
      <c r="P1582" s="426"/>
      <c r="Q1582" s="426"/>
      <c r="R1582" s="426"/>
      <c r="S1582" s="426"/>
      <c r="T1582" s="426"/>
      <c r="U1582" s="77" t="s">
        <v>630</v>
      </c>
    </row>
    <row r="1583" spans="2:21" ht="12" hidden="1" thickBot="1" x14ac:dyDescent="0.25">
      <c r="B1583" s="295" t="str">
        <f>E1576&amp;G1576</f>
        <v>ENKA SPOR KULÜBÜBÜLENT DURAN TENİS SPOR KULUBU</v>
      </c>
      <c r="G1583" s="102"/>
      <c r="H1583" s="102"/>
      <c r="O1583" s="28">
        <f t="shared" ref="O1583:T1583" si="1003">O1578+O1579+O1580</f>
        <v>36</v>
      </c>
      <c r="P1583" s="28">
        <f t="shared" si="1003"/>
        <v>0</v>
      </c>
      <c r="Q1583" s="29">
        <f t="shared" si="1003"/>
        <v>6</v>
      </c>
      <c r="R1583" s="28">
        <f t="shared" si="1003"/>
        <v>0</v>
      </c>
      <c r="S1583" s="28">
        <f t="shared" si="1003"/>
        <v>3</v>
      </c>
      <c r="T1583" s="28">
        <f t="shared" si="1003"/>
        <v>0</v>
      </c>
      <c r="U1583" s="77" t="s">
        <v>630</v>
      </c>
    </row>
    <row r="1584" spans="2:21" hidden="1" x14ac:dyDescent="0.2">
      <c r="C1584" s="427" t="s">
        <v>132</v>
      </c>
      <c r="D1584" s="428"/>
      <c r="E1584" s="428"/>
      <c r="F1584" s="428"/>
      <c r="G1584" s="428"/>
      <c r="H1584" s="428"/>
      <c r="I1584" s="428"/>
      <c r="J1584" s="428"/>
      <c r="K1584" s="428"/>
      <c r="L1584" s="428"/>
      <c r="M1584" s="429"/>
      <c r="U1584" s="77" t="s">
        <v>630</v>
      </c>
    </row>
    <row r="1585" spans="2:21" ht="12" hidden="1" thickBot="1" x14ac:dyDescent="0.25">
      <c r="C1585" s="430"/>
      <c r="D1585" s="431"/>
      <c r="E1585" s="431"/>
      <c r="F1585" s="431"/>
      <c r="G1585" s="431"/>
      <c r="H1585" s="431"/>
      <c r="I1585" s="431"/>
      <c r="J1585" s="431"/>
      <c r="K1585" s="431"/>
      <c r="L1585" s="431"/>
      <c r="M1585" s="432"/>
      <c r="U1585" s="77" t="s">
        <v>630</v>
      </c>
    </row>
    <row r="1586" spans="2:21" ht="12" hidden="1" thickBot="1" x14ac:dyDescent="0.25">
      <c r="C1586" s="444" t="s">
        <v>79</v>
      </c>
      <c r="D1586" s="437"/>
      <c r="E1586" s="445" t="s">
        <v>133</v>
      </c>
      <c r="F1586" s="446"/>
      <c r="G1586" s="80" t="s">
        <v>134</v>
      </c>
      <c r="H1586" s="447" t="s">
        <v>135</v>
      </c>
      <c r="I1586" s="448"/>
      <c r="J1586" s="448"/>
      <c r="K1586" s="448"/>
      <c r="L1586" s="448"/>
      <c r="M1586" s="449"/>
      <c r="R1586" s="81"/>
      <c r="S1586" s="82"/>
      <c r="T1586" s="83"/>
      <c r="U1586" s="83" t="s">
        <v>630</v>
      </c>
    </row>
    <row r="1587" spans="2:21" ht="12" hidden="1" thickBot="1" x14ac:dyDescent="0.25">
      <c r="C1587" s="433">
        <v>45091</v>
      </c>
      <c r="D1587" s="434"/>
      <c r="E1587" s="435" t="s">
        <v>66</v>
      </c>
      <c r="F1587" s="409"/>
      <c r="G1587" s="84"/>
      <c r="H1587" s="435"/>
      <c r="I1587" s="408"/>
      <c r="J1587" s="408"/>
      <c r="K1587" s="408"/>
      <c r="L1587" s="408"/>
      <c r="M1587" s="409"/>
      <c r="U1587" s="77" t="s">
        <v>630</v>
      </c>
    </row>
    <row r="1588" spans="2:21" ht="12" hidden="1" thickBot="1" x14ac:dyDescent="0.25">
      <c r="C1588" s="435"/>
      <c r="D1588" s="408"/>
      <c r="E1588" s="408"/>
      <c r="F1588" s="408"/>
      <c r="G1588" s="408"/>
      <c r="H1588" s="408"/>
      <c r="I1588" s="408"/>
      <c r="J1588" s="408"/>
      <c r="K1588" s="408"/>
      <c r="L1588" s="408"/>
      <c r="M1588" s="409"/>
      <c r="U1588" s="77" t="s">
        <v>630</v>
      </c>
    </row>
    <row r="1589" spans="2:21" ht="12" hidden="1" thickBot="1" x14ac:dyDescent="0.25">
      <c r="C1589" s="85" t="s">
        <v>87</v>
      </c>
      <c r="D1589" s="86"/>
      <c r="E1589" s="85" t="s">
        <v>136</v>
      </c>
      <c r="F1589" s="86" t="s">
        <v>137</v>
      </c>
      <c r="G1589" s="85" t="s">
        <v>136</v>
      </c>
      <c r="H1589" s="436" t="s">
        <v>108</v>
      </c>
      <c r="I1589" s="436"/>
      <c r="J1589" s="436"/>
      <c r="K1589" s="436"/>
      <c r="L1589" s="436"/>
      <c r="M1589" s="437"/>
      <c r="U1589" s="77" t="s">
        <v>630</v>
      </c>
    </row>
    <row r="1590" spans="2:21" ht="12" hidden="1" thickBot="1" x14ac:dyDescent="0.25">
      <c r="C1590" s="87"/>
      <c r="D1590" s="88">
        <v>38</v>
      </c>
      <c r="E1590" s="275" t="s">
        <v>39</v>
      </c>
      <c r="F1590" s="88"/>
      <c r="G1590" s="275" t="s">
        <v>95</v>
      </c>
      <c r="H1590" s="438">
        <f t="shared" ref="H1590" si="1004">S1597</f>
        <v>0</v>
      </c>
      <c r="I1590" s="439"/>
      <c r="J1590" s="440"/>
      <c r="K1590" s="441">
        <f t="shared" ref="K1590" si="1005">T1597</f>
        <v>3</v>
      </c>
      <c r="L1590" s="442"/>
      <c r="M1590" s="443"/>
      <c r="U1590" s="77" t="str">
        <f>IF(H1590+K1590=3,"BİTTİ","DEVAM")</f>
        <v>BİTTİ</v>
      </c>
    </row>
    <row r="1591" spans="2:21" ht="12" hidden="1" thickBot="1" x14ac:dyDescent="0.25">
      <c r="C1591" s="91" t="s">
        <v>80</v>
      </c>
      <c r="D1591" s="92" t="s">
        <v>138</v>
      </c>
      <c r="E1591" s="91" t="s">
        <v>139</v>
      </c>
      <c r="F1591" s="92"/>
      <c r="G1591" s="91" t="s">
        <v>139</v>
      </c>
      <c r="H1591" s="408" t="s">
        <v>140</v>
      </c>
      <c r="I1591" s="409"/>
      <c r="J1591" s="408" t="s">
        <v>141</v>
      </c>
      <c r="K1591" s="409"/>
      <c r="L1591" s="410" t="s">
        <v>142</v>
      </c>
      <c r="M1591" s="411"/>
      <c r="O1591" s="412" t="s">
        <v>143</v>
      </c>
      <c r="P1591" s="413"/>
      <c r="Q1591" s="412" t="s">
        <v>144</v>
      </c>
      <c r="R1591" s="413"/>
      <c r="S1591" s="412" t="s">
        <v>138</v>
      </c>
      <c r="T1591" s="413"/>
      <c r="U1591" s="77" t="s">
        <v>630</v>
      </c>
    </row>
    <row r="1592" spans="2:21" ht="12" hidden="1" thickBot="1" x14ac:dyDescent="0.25">
      <c r="C1592" s="266">
        <v>0.4375</v>
      </c>
      <c r="D1592" s="94" t="s">
        <v>145</v>
      </c>
      <c r="E1592" s="84" t="s">
        <v>535</v>
      </c>
      <c r="F1592" s="94"/>
      <c r="G1592" s="84" t="s">
        <v>879</v>
      </c>
      <c r="H1592" s="95">
        <v>1</v>
      </c>
      <c r="I1592" s="94">
        <v>6</v>
      </c>
      <c r="J1592" s="95">
        <v>0</v>
      </c>
      <c r="K1592" s="94">
        <v>6</v>
      </c>
      <c r="L1592" s="95"/>
      <c r="M1592" s="94"/>
      <c r="O1592" s="96">
        <f t="shared" ref="O1592:O1594" si="1006">H1592+J1592+L1592</f>
        <v>1</v>
      </c>
      <c r="P1592" s="96">
        <f t="shared" ref="P1592:P1594" si="1007">I1592+K1592+M1592</f>
        <v>12</v>
      </c>
      <c r="Q1592" s="96">
        <f t="shared" ref="Q1592:Q1594" si="1008">IF(H1592&gt;I1592,1,0)+IF(J1592&gt;K1592,1,0)+IF(L1592&gt;M1592,1,0)</f>
        <v>0</v>
      </c>
      <c r="R1592" s="97">
        <f t="shared" ref="R1592:R1594" si="1009">IF(H1592&lt;I1592,1,0)+IF(J1592&lt;K1592,1,0)+IF(L1592&lt;M1592,1,0)</f>
        <v>2</v>
      </c>
      <c r="S1592" s="97">
        <f t="shared" ref="S1592:S1594" si="1010">IF(Q1592&gt;R1592,1,0)</f>
        <v>0</v>
      </c>
      <c r="T1592" s="97">
        <f t="shared" ref="T1592:T1594" si="1011">IF(Q1592&lt;R1592,1,0)</f>
        <v>1</v>
      </c>
      <c r="U1592" s="77" t="s">
        <v>630</v>
      </c>
    </row>
    <row r="1593" spans="2:21" ht="12" hidden="1" thickBot="1" x14ac:dyDescent="0.25">
      <c r="C1593" s="84"/>
      <c r="D1593" s="94" t="s">
        <v>146</v>
      </c>
      <c r="E1593" s="84" t="s">
        <v>811</v>
      </c>
      <c r="F1593" s="94"/>
      <c r="G1593" s="84" t="s">
        <v>817</v>
      </c>
      <c r="H1593" s="95">
        <v>3</v>
      </c>
      <c r="I1593" s="94">
        <v>6</v>
      </c>
      <c r="J1593" s="95">
        <v>0</v>
      </c>
      <c r="K1593" s="94">
        <v>6</v>
      </c>
      <c r="L1593" s="95"/>
      <c r="M1593" s="94"/>
      <c r="O1593" s="29">
        <f t="shared" si="1006"/>
        <v>3</v>
      </c>
      <c r="P1593" s="29">
        <f t="shared" si="1007"/>
        <v>12</v>
      </c>
      <c r="Q1593" s="29">
        <f t="shared" si="1008"/>
        <v>0</v>
      </c>
      <c r="R1593" s="28">
        <f t="shared" si="1009"/>
        <v>2</v>
      </c>
      <c r="S1593" s="28">
        <f t="shared" si="1010"/>
        <v>0</v>
      </c>
      <c r="T1593" s="28">
        <f t="shared" si="1011"/>
        <v>1</v>
      </c>
      <c r="U1593" s="77" t="s">
        <v>630</v>
      </c>
    </row>
    <row r="1594" spans="2:21" ht="12" hidden="1" customHeight="1" thickBot="1" x14ac:dyDescent="0.25">
      <c r="C1594" s="414"/>
      <c r="D1594" s="416" t="s">
        <v>147</v>
      </c>
      <c r="E1594" s="84"/>
      <c r="F1594" s="98"/>
      <c r="G1594" s="84" t="s">
        <v>572</v>
      </c>
      <c r="H1594" s="418">
        <v>0</v>
      </c>
      <c r="I1594" s="421">
        <v>6</v>
      </c>
      <c r="J1594" s="418">
        <v>0</v>
      </c>
      <c r="K1594" s="421">
        <v>6</v>
      </c>
      <c r="L1594" s="418"/>
      <c r="M1594" s="421"/>
      <c r="O1594" s="424">
        <f t="shared" si="1006"/>
        <v>0</v>
      </c>
      <c r="P1594" s="424">
        <f t="shared" si="1007"/>
        <v>12</v>
      </c>
      <c r="Q1594" s="424">
        <f t="shared" si="1008"/>
        <v>0</v>
      </c>
      <c r="R1594" s="424">
        <f t="shared" si="1009"/>
        <v>2</v>
      </c>
      <c r="S1594" s="424">
        <f t="shared" si="1010"/>
        <v>0</v>
      </c>
      <c r="T1594" s="424">
        <f t="shared" si="1011"/>
        <v>1</v>
      </c>
      <c r="U1594" s="77" t="s">
        <v>630</v>
      </c>
    </row>
    <row r="1595" spans="2:21" ht="12" hidden="1" thickBot="1" x14ac:dyDescent="0.25">
      <c r="C1595" s="414"/>
      <c r="D1595" s="416"/>
      <c r="E1595" s="99" t="s">
        <v>137</v>
      </c>
      <c r="F1595" s="100"/>
      <c r="G1595" s="99" t="s">
        <v>137</v>
      </c>
      <c r="H1595" s="419"/>
      <c r="I1595" s="422"/>
      <c r="J1595" s="419"/>
      <c r="K1595" s="422"/>
      <c r="L1595" s="419"/>
      <c r="M1595" s="422"/>
      <c r="O1595" s="425"/>
      <c r="P1595" s="425"/>
      <c r="Q1595" s="425"/>
      <c r="R1595" s="425"/>
      <c r="S1595" s="425"/>
      <c r="T1595" s="425"/>
      <c r="U1595" s="77" t="s">
        <v>630</v>
      </c>
    </row>
    <row r="1596" spans="2:21" ht="12" hidden="1" thickBot="1" x14ac:dyDescent="0.25">
      <c r="C1596" s="415"/>
      <c r="D1596" s="417"/>
      <c r="E1596" s="84"/>
      <c r="F1596" s="101"/>
      <c r="G1596" s="84" t="s">
        <v>817</v>
      </c>
      <c r="H1596" s="420"/>
      <c r="I1596" s="423"/>
      <c r="J1596" s="420"/>
      <c r="K1596" s="423"/>
      <c r="L1596" s="420"/>
      <c r="M1596" s="423"/>
      <c r="O1596" s="426"/>
      <c r="P1596" s="426"/>
      <c r="Q1596" s="426"/>
      <c r="R1596" s="426"/>
      <c r="S1596" s="426"/>
      <c r="T1596" s="426"/>
      <c r="U1596" s="77" t="s">
        <v>630</v>
      </c>
    </row>
    <row r="1597" spans="2:21" ht="12" hidden="1" thickBot="1" x14ac:dyDescent="0.25">
      <c r="B1597" s="295" t="str">
        <f>E1590&amp;G1590</f>
        <v>GENÇ TENİS AKADEMİSİTED SPOR KULÜBÜ</v>
      </c>
      <c r="G1597" s="102"/>
      <c r="H1597" s="102"/>
      <c r="O1597" s="28">
        <f t="shared" ref="O1597:T1597" si="1012">O1592+O1593+O1594</f>
        <v>4</v>
      </c>
      <c r="P1597" s="28">
        <f t="shared" si="1012"/>
        <v>36</v>
      </c>
      <c r="Q1597" s="29">
        <f t="shared" si="1012"/>
        <v>0</v>
      </c>
      <c r="R1597" s="28">
        <f t="shared" si="1012"/>
        <v>6</v>
      </c>
      <c r="S1597" s="28">
        <f t="shared" si="1012"/>
        <v>0</v>
      </c>
      <c r="T1597" s="28">
        <f t="shared" si="1012"/>
        <v>3</v>
      </c>
      <c r="U1597" s="77" t="s">
        <v>630</v>
      </c>
    </row>
    <row r="1598" spans="2:21" hidden="1" x14ac:dyDescent="0.2">
      <c r="C1598" s="427" t="s">
        <v>132</v>
      </c>
      <c r="D1598" s="428"/>
      <c r="E1598" s="428"/>
      <c r="F1598" s="428"/>
      <c r="G1598" s="428"/>
      <c r="H1598" s="428"/>
      <c r="I1598" s="428"/>
      <c r="J1598" s="428"/>
      <c r="K1598" s="428"/>
      <c r="L1598" s="428"/>
      <c r="M1598" s="429"/>
      <c r="U1598" s="77" t="s">
        <v>630</v>
      </c>
    </row>
    <row r="1599" spans="2:21" ht="12" hidden="1" thickBot="1" x14ac:dyDescent="0.25">
      <c r="C1599" s="430"/>
      <c r="D1599" s="431"/>
      <c r="E1599" s="431"/>
      <c r="F1599" s="431"/>
      <c r="G1599" s="431"/>
      <c r="H1599" s="431"/>
      <c r="I1599" s="431"/>
      <c r="J1599" s="431"/>
      <c r="K1599" s="431"/>
      <c r="L1599" s="431"/>
      <c r="M1599" s="432"/>
      <c r="U1599" s="77" t="s">
        <v>630</v>
      </c>
    </row>
    <row r="1600" spans="2:21" ht="12" hidden="1" thickBot="1" x14ac:dyDescent="0.25">
      <c r="C1600" s="444" t="s">
        <v>79</v>
      </c>
      <c r="D1600" s="437"/>
      <c r="E1600" s="445" t="s">
        <v>133</v>
      </c>
      <c r="F1600" s="446"/>
      <c r="G1600" s="80" t="s">
        <v>134</v>
      </c>
      <c r="H1600" s="447" t="s">
        <v>135</v>
      </c>
      <c r="I1600" s="448"/>
      <c r="J1600" s="448"/>
      <c r="K1600" s="448"/>
      <c r="L1600" s="448"/>
      <c r="M1600" s="449"/>
      <c r="R1600" s="81"/>
      <c r="S1600" s="82"/>
      <c r="T1600" s="83"/>
      <c r="U1600" s="83" t="s">
        <v>630</v>
      </c>
    </row>
    <row r="1601" spans="2:21" ht="12" hidden="1" thickBot="1" x14ac:dyDescent="0.25">
      <c r="C1601" s="433">
        <v>45091</v>
      </c>
      <c r="D1601" s="434"/>
      <c r="E1601" s="435" t="s">
        <v>66</v>
      </c>
      <c r="F1601" s="409"/>
      <c r="G1601" s="84"/>
      <c r="H1601" s="435"/>
      <c r="I1601" s="408"/>
      <c r="J1601" s="408"/>
      <c r="K1601" s="408"/>
      <c r="L1601" s="408"/>
      <c r="M1601" s="409"/>
      <c r="U1601" s="77" t="s">
        <v>630</v>
      </c>
    </row>
    <row r="1602" spans="2:21" ht="12" hidden="1" thickBot="1" x14ac:dyDescent="0.25">
      <c r="C1602" s="435"/>
      <c r="D1602" s="408"/>
      <c r="E1602" s="408"/>
      <c r="F1602" s="408"/>
      <c r="G1602" s="408"/>
      <c r="H1602" s="408"/>
      <c r="I1602" s="408"/>
      <c r="J1602" s="408"/>
      <c r="K1602" s="408"/>
      <c r="L1602" s="408"/>
      <c r="M1602" s="409"/>
      <c r="U1602" s="77" t="s">
        <v>630</v>
      </c>
    </row>
    <row r="1603" spans="2:21" ht="12" hidden="1" thickBot="1" x14ac:dyDescent="0.25">
      <c r="C1603" s="85" t="s">
        <v>87</v>
      </c>
      <c r="D1603" s="86"/>
      <c r="E1603" s="85" t="s">
        <v>136</v>
      </c>
      <c r="F1603" s="86" t="s">
        <v>137</v>
      </c>
      <c r="G1603" s="85" t="s">
        <v>136</v>
      </c>
      <c r="H1603" s="436" t="s">
        <v>108</v>
      </c>
      <c r="I1603" s="436"/>
      <c r="J1603" s="436"/>
      <c r="K1603" s="436"/>
      <c r="L1603" s="436"/>
      <c r="M1603" s="437"/>
      <c r="U1603" s="77" t="s">
        <v>630</v>
      </c>
    </row>
    <row r="1604" spans="2:21" ht="12" hidden="1" thickBot="1" x14ac:dyDescent="0.25">
      <c r="C1604" s="87"/>
      <c r="D1604" s="88">
        <v>39</v>
      </c>
      <c r="E1604" s="275" t="s">
        <v>29</v>
      </c>
      <c r="F1604" s="88"/>
      <c r="G1604" s="275" t="s">
        <v>94</v>
      </c>
      <c r="H1604" s="438">
        <f t="shared" ref="H1604" si="1013">S1611</f>
        <v>3</v>
      </c>
      <c r="I1604" s="439"/>
      <c r="J1604" s="440"/>
      <c r="K1604" s="441">
        <f t="shared" ref="K1604" si="1014">T1611</f>
        <v>0</v>
      </c>
      <c r="L1604" s="442"/>
      <c r="M1604" s="443"/>
      <c r="U1604" s="77" t="str">
        <f>IF(H1604+K1604=3,"BİTTİ","DEVAM")</f>
        <v>BİTTİ</v>
      </c>
    </row>
    <row r="1605" spans="2:21" ht="12" hidden="1" thickBot="1" x14ac:dyDescent="0.25">
      <c r="C1605" s="91" t="s">
        <v>80</v>
      </c>
      <c r="D1605" s="92" t="s">
        <v>138</v>
      </c>
      <c r="E1605" s="91" t="s">
        <v>139</v>
      </c>
      <c r="F1605" s="92"/>
      <c r="G1605" s="91" t="s">
        <v>139</v>
      </c>
      <c r="H1605" s="408" t="s">
        <v>140</v>
      </c>
      <c r="I1605" s="409"/>
      <c r="J1605" s="408" t="s">
        <v>141</v>
      </c>
      <c r="K1605" s="409"/>
      <c r="L1605" s="410" t="s">
        <v>142</v>
      </c>
      <c r="M1605" s="411"/>
      <c r="O1605" s="412" t="s">
        <v>143</v>
      </c>
      <c r="P1605" s="413"/>
      <c r="Q1605" s="412" t="s">
        <v>144</v>
      </c>
      <c r="R1605" s="413"/>
      <c r="S1605" s="412" t="s">
        <v>138</v>
      </c>
      <c r="T1605" s="413"/>
      <c r="U1605" s="77" t="s">
        <v>630</v>
      </c>
    </row>
    <row r="1606" spans="2:21" ht="12" hidden="1" thickBot="1" x14ac:dyDescent="0.25">
      <c r="C1606" s="266">
        <v>0.4375</v>
      </c>
      <c r="D1606" s="94" t="s">
        <v>145</v>
      </c>
      <c r="E1606" s="84" t="s">
        <v>541</v>
      </c>
      <c r="F1606" s="94"/>
      <c r="G1606" s="84" t="s">
        <v>880</v>
      </c>
      <c r="H1606" s="95">
        <v>6</v>
      </c>
      <c r="I1606" s="94">
        <v>0</v>
      </c>
      <c r="J1606" s="95">
        <v>6</v>
      </c>
      <c r="K1606" s="94">
        <v>0</v>
      </c>
      <c r="L1606" s="95"/>
      <c r="M1606" s="94"/>
      <c r="O1606" s="96">
        <f t="shared" ref="O1606:O1608" si="1015">H1606+J1606+L1606</f>
        <v>12</v>
      </c>
      <c r="P1606" s="96">
        <f t="shared" ref="P1606:P1608" si="1016">I1606+K1606+M1606</f>
        <v>0</v>
      </c>
      <c r="Q1606" s="96">
        <f t="shared" ref="Q1606:Q1608" si="1017">IF(H1606&gt;I1606,1,0)+IF(J1606&gt;K1606,1,0)+IF(L1606&gt;M1606,1,0)</f>
        <v>2</v>
      </c>
      <c r="R1606" s="97">
        <f t="shared" ref="R1606:R1608" si="1018">IF(H1606&lt;I1606,1,0)+IF(J1606&lt;K1606,1,0)+IF(L1606&lt;M1606,1,0)</f>
        <v>0</v>
      </c>
      <c r="S1606" s="97">
        <f t="shared" ref="S1606:S1608" si="1019">IF(Q1606&gt;R1606,1,0)</f>
        <v>1</v>
      </c>
      <c r="T1606" s="97">
        <f t="shared" ref="T1606:T1608" si="1020">IF(Q1606&lt;R1606,1,0)</f>
        <v>0</v>
      </c>
      <c r="U1606" s="77" t="s">
        <v>630</v>
      </c>
    </row>
    <row r="1607" spans="2:21" ht="12" hidden="1" thickBot="1" x14ac:dyDescent="0.25">
      <c r="C1607" s="84"/>
      <c r="D1607" s="94" t="s">
        <v>146</v>
      </c>
      <c r="E1607" s="84" t="s">
        <v>881</v>
      </c>
      <c r="F1607" s="94"/>
      <c r="G1607" s="84" t="s">
        <v>508</v>
      </c>
      <c r="H1607" s="95">
        <v>6</v>
      </c>
      <c r="I1607" s="94">
        <v>2</v>
      </c>
      <c r="J1607" s="95">
        <v>6</v>
      </c>
      <c r="K1607" s="94">
        <v>0</v>
      </c>
      <c r="L1607" s="95"/>
      <c r="M1607" s="94"/>
      <c r="O1607" s="29">
        <f t="shared" si="1015"/>
        <v>12</v>
      </c>
      <c r="P1607" s="29">
        <f t="shared" si="1016"/>
        <v>2</v>
      </c>
      <c r="Q1607" s="29">
        <f t="shared" si="1017"/>
        <v>2</v>
      </c>
      <c r="R1607" s="28">
        <f t="shared" si="1018"/>
        <v>0</v>
      </c>
      <c r="S1607" s="28">
        <f t="shared" si="1019"/>
        <v>1</v>
      </c>
      <c r="T1607" s="28">
        <f t="shared" si="1020"/>
        <v>0</v>
      </c>
      <c r="U1607" s="77" t="s">
        <v>630</v>
      </c>
    </row>
    <row r="1608" spans="2:21" ht="12" hidden="1" customHeight="1" thickBot="1" x14ac:dyDescent="0.25">
      <c r="C1608" s="414"/>
      <c r="D1608" s="416" t="s">
        <v>147</v>
      </c>
      <c r="E1608" s="84" t="s">
        <v>541</v>
      </c>
      <c r="F1608" s="98"/>
      <c r="G1608" s="84"/>
      <c r="H1608" s="418">
        <v>6</v>
      </c>
      <c r="I1608" s="421">
        <v>0</v>
      </c>
      <c r="J1608" s="418">
        <v>6</v>
      </c>
      <c r="K1608" s="421">
        <v>0</v>
      </c>
      <c r="L1608" s="418"/>
      <c r="M1608" s="421"/>
      <c r="O1608" s="424">
        <f t="shared" si="1015"/>
        <v>12</v>
      </c>
      <c r="P1608" s="424">
        <f t="shared" si="1016"/>
        <v>0</v>
      </c>
      <c r="Q1608" s="424">
        <f t="shared" si="1017"/>
        <v>2</v>
      </c>
      <c r="R1608" s="424">
        <f t="shared" si="1018"/>
        <v>0</v>
      </c>
      <c r="S1608" s="424">
        <f t="shared" si="1019"/>
        <v>1</v>
      </c>
      <c r="T1608" s="424">
        <f t="shared" si="1020"/>
        <v>0</v>
      </c>
      <c r="U1608" s="77" t="s">
        <v>630</v>
      </c>
    </row>
    <row r="1609" spans="2:21" ht="12" hidden="1" thickBot="1" x14ac:dyDescent="0.25">
      <c r="C1609" s="414"/>
      <c r="D1609" s="416"/>
      <c r="E1609" s="99" t="s">
        <v>137</v>
      </c>
      <c r="F1609" s="100"/>
      <c r="G1609" s="99" t="s">
        <v>137</v>
      </c>
      <c r="H1609" s="419"/>
      <c r="I1609" s="422"/>
      <c r="J1609" s="419"/>
      <c r="K1609" s="422"/>
      <c r="L1609" s="419"/>
      <c r="M1609" s="422"/>
      <c r="O1609" s="425"/>
      <c r="P1609" s="425"/>
      <c r="Q1609" s="425"/>
      <c r="R1609" s="425"/>
      <c r="S1609" s="425"/>
      <c r="T1609" s="425"/>
      <c r="U1609" s="77" t="s">
        <v>630</v>
      </c>
    </row>
    <row r="1610" spans="2:21" ht="12" hidden="1" thickBot="1" x14ac:dyDescent="0.25">
      <c r="C1610" s="415"/>
      <c r="D1610" s="417"/>
      <c r="E1610" s="84" t="s">
        <v>881</v>
      </c>
      <c r="F1610" s="101"/>
      <c r="G1610" s="84"/>
      <c r="H1610" s="420"/>
      <c r="I1610" s="423"/>
      <c r="J1610" s="420"/>
      <c r="K1610" s="423"/>
      <c r="L1610" s="420"/>
      <c r="M1610" s="423"/>
      <c r="O1610" s="426"/>
      <c r="P1610" s="426"/>
      <c r="Q1610" s="426"/>
      <c r="R1610" s="426"/>
      <c r="S1610" s="426"/>
      <c r="T1610" s="426"/>
      <c r="U1610" s="77" t="s">
        <v>630</v>
      </c>
    </row>
    <row r="1611" spans="2:21" ht="12" hidden="1" thickBot="1" x14ac:dyDescent="0.25">
      <c r="B1611" s="295" t="str">
        <f>E1604&amp;G1604</f>
        <v>İSTANBUL AVCILIK VE ATICILIK SPOR KULUBUPERFORMANS TENİS AKADEMİSİ</v>
      </c>
      <c r="G1611" s="102"/>
      <c r="H1611" s="102"/>
      <c r="O1611" s="28">
        <f t="shared" ref="O1611:T1611" si="1021">O1606+O1607+O1608</f>
        <v>36</v>
      </c>
      <c r="P1611" s="28">
        <f t="shared" si="1021"/>
        <v>2</v>
      </c>
      <c r="Q1611" s="29">
        <f t="shared" si="1021"/>
        <v>6</v>
      </c>
      <c r="R1611" s="28">
        <f t="shared" si="1021"/>
        <v>0</v>
      </c>
      <c r="S1611" s="28">
        <f t="shared" si="1021"/>
        <v>3</v>
      </c>
      <c r="T1611" s="28">
        <f t="shared" si="1021"/>
        <v>0</v>
      </c>
      <c r="U1611" s="77" t="s">
        <v>630</v>
      </c>
    </row>
    <row r="1612" spans="2:21" hidden="1" x14ac:dyDescent="0.2">
      <c r="C1612" s="427" t="s">
        <v>132</v>
      </c>
      <c r="D1612" s="428"/>
      <c r="E1612" s="428"/>
      <c r="F1612" s="428"/>
      <c r="G1612" s="428"/>
      <c r="H1612" s="428"/>
      <c r="I1612" s="428"/>
      <c r="J1612" s="428"/>
      <c r="K1612" s="428"/>
      <c r="L1612" s="428"/>
      <c r="M1612" s="429"/>
      <c r="U1612" s="77" t="s">
        <v>630</v>
      </c>
    </row>
    <row r="1613" spans="2:21" ht="12" hidden="1" thickBot="1" x14ac:dyDescent="0.25">
      <c r="C1613" s="430"/>
      <c r="D1613" s="431"/>
      <c r="E1613" s="431"/>
      <c r="F1613" s="431"/>
      <c r="G1613" s="431"/>
      <c r="H1613" s="431"/>
      <c r="I1613" s="431"/>
      <c r="J1613" s="431"/>
      <c r="K1613" s="431"/>
      <c r="L1613" s="431"/>
      <c r="M1613" s="432"/>
      <c r="U1613" s="77" t="s">
        <v>630</v>
      </c>
    </row>
    <row r="1614" spans="2:21" ht="12" hidden="1" thickBot="1" x14ac:dyDescent="0.25">
      <c r="C1614" s="444" t="s">
        <v>79</v>
      </c>
      <c r="D1614" s="437"/>
      <c r="E1614" s="445" t="s">
        <v>133</v>
      </c>
      <c r="F1614" s="446"/>
      <c r="G1614" s="80" t="s">
        <v>134</v>
      </c>
      <c r="H1614" s="447" t="s">
        <v>135</v>
      </c>
      <c r="I1614" s="448"/>
      <c r="J1614" s="448"/>
      <c r="K1614" s="448"/>
      <c r="L1614" s="448"/>
      <c r="M1614" s="449"/>
      <c r="R1614" s="81"/>
      <c r="S1614" s="82"/>
      <c r="T1614" s="83"/>
      <c r="U1614" s="83" t="s">
        <v>630</v>
      </c>
    </row>
    <row r="1615" spans="2:21" ht="12" hidden="1" thickBot="1" x14ac:dyDescent="0.25">
      <c r="C1615" s="433">
        <v>45091</v>
      </c>
      <c r="D1615" s="434"/>
      <c r="E1615" s="435" t="s">
        <v>66</v>
      </c>
      <c r="F1615" s="409"/>
      <c r="G1615" s="84"/>
      <c r="H1615" s="435"/>
      <c r="I1615" s="408"/>
      <c r="J1615" s="408"/>
      <c r="K1615" s="408"/>
      <c r="L1615" s="408"/>
      <c r="M1615" s="409"/>
      <c r="U1615" s="77" t="s">
        <v>630</v>
      </c>
    </row>
    <row r="1616" spans="2:21" ht="12" hidden="1" thickBot="1" x14ac:dyDescent="0.25">
      <c r="C1616" s="435"/>
      <c r="D1616" s="408"/>
      <c r="E1616" s="408"/>
      <c r="F1616" s="408"/>
      <c r="G1616" s="408"/>
      <c r="H1616" s="408"/>
      <c r="I1616" s="408"/>
      <c r="J1616" s="408"/>
      <c r="K1616" s="408"/>
      <c r="L1616" s="408"/>
      <c r="M1616" s="409"/>
      <c r="U1616" s="77" t="s">
        <v>630</v>
      </c>
    </row>
    <row r="1617" spans="2:21" ht="12" hidden="1" thickBot="1" x14ac:dyDescent="0.25">
      <c r="C1617" s="85" t="s">
        <v>87</v>
      </c>
      <c r="D1617" s="86"/>
      <c r="E1617" s="85" t="s">
        <v>136</v>
      </c>
      <c r="F1617" s="86" t="s">
        <v>137</v>
      </c>
      <c r="G1617" s="85" t="s">
        <v>136</v>
      </c>
      <c r="H1617" s="436" t="s">
        <v>108</v>
      </c>
      <c r="I1617" s="436"/>
      <c r="J1617" s="436"/>
      <c r="K1617" s="436"/>
      <c r="L1617" s="436"/>
      <c r="M1617" s="437"/>
      <c r="U1617" s="77" t="s">
        <v>630</v>
      </c>
    </row>
    <row r="1618" spans="2:21" ht="12" hidden="1" thickBot="1" x14ac:dyDescent="0.25">
      <c r="C1618" s="87"/>
      <c r="D1618" s="88">
        <v>40</v>
      </c>
      <c r="E1618" s="275" t="s">
        <v>153</v>
      </c>
      <c r="F1618" s="88"/>
      <c r="G1618" s="275" t="s">
        <v>204</v>
      </c>
      <c r="H1618" s="438">
        <f t="shared" ref="H1618" si="1022">S1625</f>
        <v>3</v>
      </c>
      <c r="I1618" s="439"/>
      <c r="J1618" s="440"/>
      <c r="K1618" s="441">
        <f t="shared" ref="K1618" si="1023">T1625</f>
        <v>0</v>
      </c>
      <c r="L1618" s="442"/>
      <c r="M1618" s="443"/>
      <c r="U1618" s="77" t="str">
        <f>IF(H1618+K1618=3,"BİTTİ","DEVAM")</f>
        <v>BİTTİ</v>
      </c>
    </row>
    <row r="1619" spans="2:21" ht="12" hidden="1" thickBot="1" x14ac:dyDescent="0.25">
      <c r="C1619" s="91" t="s">
        <v>80</v>
      </c>
      <c r="D1619" s="92" t="s">
        <v>138</v>
      </c>
      <c r="E1619" s="91" t="s">
        <v>139</v>
      </c>
      <c r="F1619" s="92"/>
      <c r="G1619" s="91" t="s">
        <v>139</v>
      </c>
      <c r="H1619" s="408" t="s">
        <v>140</v>
      </c>
      <c r="I1619" s="409"/>
      <c r="J1619" s="408" t="s">
        <v>141</v>
      </c>
      <c r="K1619" s="409"/>
      <c r="L1619" s="410" t="s">
        <v>142</v>
      </c>
      <c r="M1619" s="411"/>
      <c r="O1619" s="412" t="s">
        <v>143</v>
      </c>
      <c r="P1619" s="413"/>
      <c r="Q1619" s="412" t="s">
        <v>144</v>
      </c>
      <c r="R1619" s="413"/>
      <c r="S1619" s="412" t="s">
        <v>138</v>
      </c>
      <c r="T1619" s="413"/>
      <c r="U1619" s="77" t="s">
        <v>630</v>
      </c>
    </row>
    <row r="1620" spans="2:21" ht="12" hidden="1" thickBot="1" x14ac:dyDescent="0.25">
      <c r="C1620" s="266">
        <v>0.4375</v>
      </c>
      <c r="D1620" s="94" t="s">
        <v>145</v>
      </c>
      <c r="E1620" s="84" t="s">
        <v>550</v>
      </c>
      <c r="F1620" s="94"/>
      <c r="G1620" s="84" t="s">
        <v>818</v>
      </c>
      <c r="H1620" s="95">
        <v>6</v>
      </c>
      <c r="I1620" s="94">
        <v>0</v>
      </c>
      <c r="J1620" s="95">
        <v>6</v>
      </c>
      <c r="K1620" s="94">
        <v>0</v>
      </c>
      <c r="L1620" s="95"/>
      <c r="M1620" s="94"/>
      <c r="O1620" s="96">
        <f t="shared" ref="O1620:O1622" si="1024">H1620+J1620+L1620</f>
        <v>12</v>
      </c>
      <c r="P1620" s="96">
        <f t="shared" ref="P1620:P1622" si="1025">I1620+K1620+M1620</f>
        <v>0</v>
      </c>
      <c r="Q1620" s="96">
        <f t="shared" ref="Q1620:Q1622" si="1026">IF(H1620&gt;I1620,1,0)+IF(J1620&gt;K1620,1,0)+IF(L1620&gt;M1620,1,0)</f>
        <v>2</v>
      </c>
      <c r="R1620" s="97">
        <f t="shared" ref="R1620:R1622" si="1027">IF(H1620&lt;I1620,1,0)+IF(J1620&lt;K1620,1,0)+IF(L1620&lt;M1620,1,0)</f>
        <v>0</v>
      </c>
      <c r="S1620" s="97">
        <f t="shared" ref="S1620:S1622" si="1028">IF(Q1620&gt;R1620,1,0)</f>
        <v>1</v>
      </c>
      <c r="T1620" s="97">
        <f t="shared" ref="T1620:T1622" si="1029">IF(Q1620&lt;R1620,1,0)</f>
        <v>0</v>
      </c>
      <c r="U1620" s="77" t="s">
        <v>630</v>
      </c>
    </row>
    <row r="1621" spans="2:21" ht="12" hidden="1" thickBot="1" x14ac:dyDescent="0.25">
      <c r="C1621" s="84"/>
      <c r="D1621" s="94" t="s">
        <v>146</v>
      </c>
      <c r="E1621" s="84" t="s">
        <v>549</v>
      </c>
      <c r="F1621" s="94"/>
      <c r="G1621" s="84" t="s">
        <v>818</v>
      </c>
      <c r="H1621" s="95">
        <v>6</v>
      </c>
      <c r="I1621" s="94">
        <v>0</v>
      </c>
      <c r="J1621" s="95">
        <v>6</v>
      </c>
      <c r="K1621" s="94">
        <v>0</v>
      </c>
      <c r="L1621" s="95"/>
      <c r="M1621" s="94"/>
      <c r="O1621" s="29">
        <f t="shared" si="1024"/>
        <v>12</v>
      </c>
      <c r="P1621" s="29">
        <f t="shared" si="1025"/>
        <v>0</v>
      </c>
      <c r="Q1621" s="29">
        <f t="shared" si="1026"/>
        <v>2</v>
      </c>
      <c r="R1621" s="28">
        <f t="shared" si="1027"/>
        <v>0</v>
      </c>
      <c r="S1621" s="28">
        <f t="shared" si="1028"/>
        <v>1</v>
      </c>
      <c r="T1621" s="28">
        <f t="shared" si="1029"/>
        <v>0</v>
      </c>
      <c r="U1621" s="77" t="s">
        <v>630</v>
      </c>
    </row>
    <row r="1622" spans="2:21" ht="12" hidden="1" customHeight="1" thickBot="1" x14ac:dyDescent="0.25">
      <c r="C1622" s="414"/>
      <c r="D1622" s="416" t="s">
        <v>147</v>
      </c>
      <c r="E1622" s="84" t="s">
        <v>550</v>
      </c>
      <c r="F1622" s="98"/>
      <c r="G1622" s="84" t="s">
        <v>818</v>
      </c>
      <c r="H1622" s="418">
        <v>6</v>
      </c>
      <c r="I1622" s="421">
        <v>0</v>
      </c>
      <c r="J1622" s="418">
        <v>6</v>
      </c>
      <c r="K1622" s="421">
        <v>0</v>
      </c>
      <c r="L1622" s="418"/>
      <c r="M1622" s="421"/>
      <c r="O1622" s="424">
        <f t="shared" si="1024"/>
        <v>12</v>
      </c>
      <c r="P1622" s="424">
        <f t="shared" si="1025"/>
        <v>0</v>
      </c>
      <c r="Q1622" s="424">
        <f t="shared" si="1026"/>
        <v>2</v>
      </c>
      <c r="R1622" s="424">
        <f t="shared" si="1027"/>
        <v>0</v>
      </c>
      <c r="S1622" s="424">
        <f t="shared" si="1028"/>
        <v>1</v>
      </c>
      <c r="T1622" s="424">
        <f t="shared" si="1029"/>
        <v>0</v>
      </c>
      <c r="U1622" s="77" t="s">
        <v>630</v>
      </c>
    </row>
    <row r="1623" spans="2:21" ht="12" hidden="1" thickBot="1" x14ac:dyDescent="0.25">
      <c r="C1623" s="414"/>
      <c r="D1623" s="416"/>
      <c r="E1623" s="99" t="s">
        <v>137</v>
      </c>
      <c r="F1623" s="100"/>
      <c r="G1623" s="99" t="s">
        <v>137</v>
      </c>
      <c r="H1623" s="419"/>
      <c r="I1623" s="422"/>
      <c r="J1623" s="419"/>
      <c r="K1623" s="422"/>
      <c r="L1623" s="419"/>
      <c r="M1623" s="422"/>
      <c r="O1623" s="425"/>
      <c r="P1623" s="425"/>
      <c r="Q1623" s="425"/>
      <c r="R1623" s="425"/>
      <c r="S1623" s="425"/>
      <c r="T1623" s="425"/>
      <c r="U1623" s="77" t="s">
        <v>630</v>
      </c>
    </row>
    <row r="1624" spans="2:21" ht="12" hidden="1" thickBot="1" x14ac:dyDescent="0.25">
      <c r="C1624" s="415"/>
      <c r="D1624" s="417"/>
      <c r="E1624" s="84" t="s">
        <v>549</v>
      </c>
      <c r="F1624" s="101"/>
      <c r="G1624" s="84" t="s">
        <v>818</v>
      </c>
      <c r="H1624" s="420"/>
      <c r="I1624" s="423"/>
      <c r="J1624" s="420"/>
      <c r="K1624" s="423"/>
      <c r="L1624" s="420"/>
      <c r="M1624" s="423"/>
      <c r="O1624" s="426"/>
      <c r="P1624" s="426"/>
      <c r="Q1624" s="426"/>
      <c r="R1624" s="426"/>
      <c r="S1624" s="426"/>
      <c r="T1624" s="426"/>
      <c r="U1624" s="77" t="s">
        <v>630</v>
      </c>
    </row>
    <row r="1625" spans="2:21" ht="12" hidden="1" thickBot="1" x14ac:dyDescent="0.25">
      <c r="B1625" s="295" t="str">
        <f>E1618&amp;G1618</f>
        <v>İSTANBUL ATAŞEHİR TENİS SPOR KULÜBÜATAŞEHİR TENİS SPOR KULÜBÜ</v>
      </c>
      <c r="G1625" s="102"/>
      <c r="H1625" s="102"/>
      <c r="O1625" s="28">
        <f t="shared" ref="O1625:T1625" si="1030">O1620+O1621+O1622</f>
        <v>36</v>
      </c>
      <c r="P1625" s="28">
        <f t="shared" si="1030"/>
        <v>0</v>
      </c>
      <c r="Q1625" s="29">
        <f t="shared" si="1030"/>
        <v>6</v>
      </c>
      <c r="R1625" s="28">
        <f t="shared" si="1030"/>
        <v>0</v>
      </c>
      <c r="S1625" s="28">
        <f t="shared" si="1030"/>
        <v>3</v>
      </c>
      <c r="T1625" s="28">
        <f t="shared" si="1030"/>
        <v>0</v>
      </c>
      <c r="U1625" s="77" t="s">
        <v>630</v>
      </c>
    </row>
    <row r="1626" spans="2:21" hidden="1" x14ac:dyDescent="0.2">
      <c r="C1626" s="427" t="s">
        <v>132</v>
      </c>
      <c r="D1626" s="428"/>
      <c r="E1626" s="428"/>
      <c r="F1626" s="428"/>
      <c r="G1626" s="428"/>
      <c r="H1626" s="428"/>
      <c r="I1626" s="428"/>
      <c r="J1626" s="428"/>
      <c r="K1626" s="428"/>
      <c r="L1626" s="428"/>
      <c r="M1626" s="429"/>
      <c r="U1626" s="77" t="s">
        <v>630</v>
      </c>
    </row>
    <row r="1627" spans="2:21" ht="12" hidden="1" thickBot="1" x14ac:dyDescent="0.25">
      <c r="C1627" s="430"/>
      <c r="D1627" s="431"/>
      <c r="E1627" s="431"/>
      <c r="F1627" s="431"/>
      <c r="G1627" s="431"/>
      <c r="H1627" s="431"/>
      <c r="I1627" s="431"/>
      <c r="J1627" s="431"/>
      <c r="K1627" s="431"/>
      <c r="L1627" s="431"/>
      <c r="M1627" s="432"/>
      <c r="U1627" s="77" t="s">
        <v>630</v>
      </c>
    </row>
    <row r="1628" spans="2:21" ht="12" hidden="1" thickBot="1" x14ac:dyDescent="0.25">
      <c r="C1628" s="444" t="s">
        <v>79</v>
      </c>
      <c r="D1628" s="437"/>
      <c r="E1628" s="445" t="s">
        <v>133</v>
      </c>
      <c r="F1628" s="446"/>
      <c r="G1628" s="80" t="s">
        <v>134</v>
      </c>
      <c r="H1628" s="447" t="s">
        <v>135</v>
      </c>
      <c r="I1628" s="448"/>
      <c r="J1628" s="448"/>
      <c r="K1628" s="448"/>
      <c r="L1628" s="448"/>
      <c r="M1628" s="449"/>
      <c r="R1628" s="81"/>
      <c r="S1628" s="82"/>
      <c r="T1628" s="83"/>
      <c r="U1628" s="83" t="s">
        <v>630</v>
      </c>
    </row>
    <row r="1629" spans="2:21" ht="12" hidden="1" thickBot="1" x14ac:dyDescent="0.25">
      <c r="C1629" s="433">
        <v>45091</v>
      </c>
      <c r="D1629" s="434"/>
      <c r="E1629" s="435" t="s">
        <v>66</v>
      </c>
      <c r="F1629" s="409"/>
      <c r="G1629" s="84"/>
      <c r="H1629" s="435"/>
      <c r="I1629" s="408"/>
      <c r="J1629" s="408"/>
      <c r="K1629" s="408"/>
      <c r="L1629" s="408"/>
      <c r="M1629" s="409"/>
      <c r="U1629" s="77" t="s">
        <v>630</v>
      </c>
    </row>
    <row r="1630" spans="2:21" ht="12" hidden="1" thickBot="1" x14ac:dyDescent="0.25">
      <c r="C1630" s="435"/>
      <c r="D1630" s="408"/>
      <c r="E1630" s="408"/>
      <c r="F1630" s="408"/>
      <c r="G1630" s="408"/>
      <c r="H1630" s="408"/>
      <c r="I1630" s="408"/>
      <c r="J1630" s="408"/>
      <c r="K1630" s="408"/>
      <c r="L1630" s="408"/>
      <c r="M1630" s="409"/>
      <c r="U1630" s="77" t="s">
        <v>630</v>
      </c>
    </row>
    <row r="1631" spans="2:21" ht="12" hidden="1" thickBot="1" x14ac:dyDescent="0.25">
      <c r="C1631" s="85" t="s">
        <v>87</v>
      </c>
      <c r="D1631" s="86"/>
      <c r="E1631" s="85" t="s">
        <v>136</v>
      </c>
      <c r="F1631" s="86" t="s">
        <v>137</v>
      </c>
      <c r="G1631" s="85" t="s">
        <v>136</v>
      </c>
      <c r="H1631" s="436" t="s">
        <v>108</v>
      </c>
      <c r="I1631" s="436"/>
      <c r="J1631" s="436"/>
      <c r="K1631" s="436"/>
      <c r="L1631" s="436"/>
      <c r="M1631" s="437"/>
      <c r="U1631" s="77" t="s">
        <v>630</v>
      </c>
    </row>
    <row r="1632" spans="2:21" ht="12" hidden="1" thickBot="1" x14ac:dyDescent="0.25">
      <c r="C1632" s="87"/>
      <c r="D1632" s="88">
        <v>41</v>
      </c>
      <c r="E1632" s="275" t="s">
        <v>30</v>
      </c>
      <c r="F1632" s="88"/>
      <c r="G1632" s="275" t="s">
        <v>13</v>
      </c>
      <c r="H1632" s="438">
        <f t="shared" ref="H1632" si="1031">S1639</f>
        <v>3</v>
      </c>
      <c r="I1632" s="439"/>
      <c r="J1632" s="440"/>
      <c r="K1632" s="441">
        <f t="shared" ref="K1632" si="1032">T1639</f>
        <v>0</v>
      </c>
      <c r="L1632" s="442"/>
      <c r="M1632" s="443"/>
      <c r="U1632" s="77" t="str">
        <f>IF(H1632+K1632=3,"BİTTİ","DEVAM")</f>
        <v>BİTTİ</v>
      </c>
    </row>
    <row r="1633" spans="2:23" ht="12" hidden="1" thickBot="1" x14ac:dyDescent="0.25">
      <c r="C1633" s="91" t="s">
        <v>80</v>
      </c>
      <c r="D1633" s="92" t="s">
        <v>138</v>
      </c>
      <c r="E1633" s="91" t="s">
        <v>139</v>
      </c>
      <c r="F1633" s="92"/>
      <c r="G1633" s="91" t="s">
        <v>139</v>
      </c>
      <c r="H1633" s="408" t="s">
        <v>140</v>
      </c>
      <c r="I1633" s="409"/>
      <c r="J1633" s="408" t="s">
        <v>141</v>
      </c>
      <c r="K1633" s="409"/>
      <c r="L1633" s="410" t="s">
        <v>142</v>
      </c>
      <c r="M1633" s="411"/>
      <c r="O1633" s="412" t="s">
        <v>143</v>
      </c>
      <c r="P1633" s="413"/>
      <c r="Q1633" s="412" t="s">
        <v>144</v>
      </c>
      <c r="R1633" s="413"/>
      <c r="S1633" s="412" t="s">
        <v>138</v>
      </c>
      <c r="T1633" s="413"/>
      <c r="U1633" s="77" t="s">
        <v>630</v>
      </c>
    </row>
    <row r="1634" spans="2:23" ht="12" hidden="1" thickBot="1" x14ac:dyDescent="0.25">
      <c r="C1634" s="266">
        <v>0.4375</v>
      </c>
      <c r="D1634" s="94" t="s">
        <v>145</v>
      </c>
      <c r="E1634" s="84" t="s">
        <v>544</v>
      </c>
      <c r="F1634" s="94"/>
      <c r="G1634" s="84" t="s">
        <v>818</v>
      </c>
      <c r="H1634" s="95">
        <v>6</v>
      </c>
      <c r="I1634" s="94">
        <v>0</v>
      </c>
      <c r="J1634" s="95">
        <v>6</v>
      </c>
      <c r="K1634" s="94">
        <v>0</v>
      </c>
      <c r="L1634" s="95"/>
      <c r="M1634" s="94"/>
      <c r="O1634" s="96">
        <f t="shared" ref="O1634:O1636" si="1033">H1634+J1634+L1634</f>
        <v>12</v>
      </c>
      <c r="P1634" s="96">
        <f t="shared" ref="P1634:P1636" si="1034">I1634+K1634+M1634</f>
        <v>0</v>
      </c>
      <c r="Q1634" s="96">
        <f t="shared" ref="Q1634:Q1636" si="1035">IF(H1634&gt;I1634,1,0)+IF(J1634&gt;K1634,1,0)+IF(L1634&gt;M1634,1,0)</f>
        <v>2</v>
      </c>
      <c r="R1634" s="97">
        <f t="shared" ref="R1634:R1636" si="1036">IF(H1634&lt;I1634,1,0)+IF(J1634&lt;K1634,1,0)+IF(L1634&lt;M1634,1,0)</f>
        <v>0</v>
      </c>
      <c r="S1634" s="97">
        <f t="shared" ref="S1634:S1636" si="1037">IF(Q1634&gt;R1634,1,0)</f>
        <v>1</v>
      </c>
      <c r="T1634" s="97">
        <f t="shared" ref="T1634:T1636" si="1038">IF(Q1634&lt;R1634,1,0)</f>
        <v>0</v>
      </c>
      <c r="U1634" s="77" t="s">
        <v>630</v>
      </c>
    </row>
    <row r="1635" spans="2:23" ht="12" hidden="1" thickBot="1" x14ac:dyDescent="0.25">
      <c r="C1635" s="84"/>
      <c r="D1635" s="94" t="s">
        <v>146</v>
      </c>
      <c r="E1635" s="84" t="s">
        <v>545</v>
      </c>
      <c r="F1635" s="94"/>
      <c r="G1635" s="84" t="s">
        <v>818</v>
      </c>
      <c r="H1635" s="95">
        <v>6</v>
      </c>
      <c r="I1635" s="94">
        <v>0</v>
      </c>
      <c r="J1635" s="95">
        <v>6</v>
      </c>
      <c r="K1635" s="94">
        <v>0</v>
      </c>
      <c r="L1635" s="95"/>
      <c r="M1635" s="94"/>
      <c r="O1635" s="29">
        <f t="shared" si="1033"/>
        <v>12</v>
      </c>
      <c r="P1635" s="29">
        <f t="shared" si="1034"/>
        <v>0</v>
      </c>
      <c r="Q1635" s="29">
        <f t="shared" si="1035"/>
        <v>2</v>
      </c>
      <c r="R1635" s="28">
        <f t="shared" si="1036"/>
        <v>0</v>
      </c>
      <c r="S1635" s="28">
        <f t="shared" si="1037"/>
        <v>1</v>
      </c>
      <c r="T1635" s="28">
        <f t="shared" si="1038"/>
        <v>0</v>
      </c>
      <c r="U1635" s="77" t="s">
        <v>630</v>
      </c>
    </row>
    <row r="1636" spans="2:23" ht="12" hidden="1" customHeight="1" thickBot="1" x14ac:dyDescent="0.25">
      <c r="C1636" s="414"/>
      <c r="D1636" s="416" t="s">
        <v>147</v>
      </c>
      <c r="E1636" s="84" t="s">
        <v>545</v>
      </c>
      <c r="F1636" s="98"/>
      <c r="G1636" s="84" t="s">
        <v>818</v>
      </c>
      <c r="H1636" s="418">
        <v>6</v>
      </c>
      <c r="I1636" s="421">
        <v>0</v>
      </c>
      <c r="J1636" s="418">
        <v>6</v>
      </c>
      <c r="K1636" s="421">
        <v>0</v>
      </c>
      <c r="L1636" s="418"/>
      <c r="M1636" s="421"/>
      <c r="O1636" s="424">
        <f t="shared" si="1033"/>
        <v>12</v>
      </c>
      <c r="P1636" s="424">
        <f t="shared" si="1034"/>
        <v>0</v>
      </c>
      <c r="Q1636" s="424">
        <f t="shared" si="1035"/>
        <v>2</v>
      </c>
      <c r="R1636" s="424">
        <f t="shared" si="1036"/>
        <v>0</v>
      </c>
      <c r="S1636" s="424">
        <f t="shared" si="1037"/>
        <v>1</v>
      </c>
      <c r="T1636" s="424">
        <f t="shared" si="1038"/>
        <v>0</v>
      </c>
      <c r="U1636" s="77" t="s">
        <v>630</v>
      </c>
    </row>
    <row r="1637" spans="2:23" ht="12" hidden="1" thickBot="1" x14ac:dyDescent="0.25">
      <c r="C1637" s="414"/>
      <c r="D1637" s="416"/>
      <c r="E1637" s="99" t="s">
        <v>137</v>
      </c>
      <c r="F1637" s="100"/>
      <c r="G1637" s="99" t="s">
        <v>137</v>
      </c>
      <c r="H1637" s="419"/>
      <c r="I1637" s="422"/>
      <c r="J1637" s="419"/>
      <c r="K1637" s="422"/>
      <c r="L1637" s="419"/>
      <c r="M1637" s="422"/>
      <c r="O1637" s="425"/>
      <c r="P1637" s="425"/>
      <c r="Q1637" s="425"/>
      <c r="R1637" s="425"/>
      <c r="S1637" s="425"/>
      <c r="T1637" s="425"/>
      <c r="U1637" s="77" t="s">
        <v>630</v>
      </c>
    </row>
    <row r="1638" spans="2:23" ht="12" hidden="1" thickBot="1" x14ac:dyDescent="0.25">
      <c r="C1638" s="415"/>
      <c r="D1638" s="417"/>
      <c r="E1638" s="84" t="s">
        <v>544</v>
      </c>
      <c r="F1638" s="101"/>
      <c r="G1638" s="84" t="s">
        <v>818</v>
      </c>
      <c r="H1638" s="420"/>
      <c r="I1638" s="423"/>
      <c r="J1638" s="420"/>
      <c r="K1638" s="423"/>
      <c r="L1638" s="420"/>
      <c r="M1638" s="423"/>
      <c r="O1638" s="426"/>
      <c r="P1638" s="426"/>
      <c r="Q1638" s="426"/>
      <c r="R1638" s="426"/>
      <c r="S1638" s="426"/>
      <c r="T1638" s="426"/>
      <c r="U1638" s="77" t="s">
        <v>630</v>
      </c>
    </row>
    <row r="1639" spans="2:23" ht="12" hidden="1" thickBot="1" x14ac:dyDescent="0.25">
      <c r="B1639" s="295" t="str">
        <f>E1632&amp;G1632</f>
        <v>İSTANBUL TENİS EĞİTİM SPOR KULÜBÜAVRUPA YAKASI TENİS KULÜBÜ</v>
      </c>
      <c r="G1639" s="102"/>
      <c r="H1639" s="102"/>
      <c r="O1639" s="28">
        <f t="shared" ref="O1639:T1639" si="1039">O1634+O1635+O1636</f>
        <v>36</v>
      </c>
      <c r="P1639" s="28">
        <f t="shared" si="1039"/>
        <v>0</v>
      </c>
      <c r="Q1639" s="29">
        <f t="shared" si="1039"/>
        <v>6</v>
      </c>
      <c r="R1639" s="28">
        <f t="shared" si="1039"/>
        <v>0</v>
      </c>
      <c r="S1639" s="28">
        <f t="shared" si="1039"/>
        <v>3</v>
      </c>
      <c r="T1639" s="28">
        <f t="shared" si="1039"/>
        <v>0</v>
      </c>
      <c r="U1639" s="77" t="s">
        <v>630</v>
      </c>
    </row>
    <row r="1640" spans="2:23" hidden="1" x14ac:dyDescent="0.2">
      <c r="C1640" s="427" t="s">
        <v>132</v>
      </c>
      <c r="D1640" s="428"/>
      <c r="E1640" s="428"/>
      <c r="F1640" s="428"/>
      <c r="G1640" s="428"/>
      <c r="H1640" s="428"/>
      <c r="I1640" s="428"/>
      <c r="J1640" s="428"/>
      <c r="K1640" s="428"/>
      <c r="L1640" s="428"/>
      <c r="M1640" s="429"/>
      <c r="U1640" s="77" t="s">
        <v>630</v>
      </c>
      <c r="V1640" s="77" t="s">
        <v>973</v>
      </c>
      <c r="W1640" s="77" t="s">
        <v>674</v>
      </c>
    </row>
    <row r="1641" spans="2:23" ht="12" hidden="1" thickBot="1" x14ac:dyDescent="0.25">
      <c r="C1641" s="430"/>
      <c r="D1641" s="431"/>
      <c r="E1641" s="431"/>
      <c r="F1641" s="431"/>
      <c r="G1641" s="431"/>
      <c r="H1641" s="431"/>
      <c r="I1641" s="431"/>
      <c r="J1641" s="431"/>
      <c r="K1641" s="431"/>
      <c r="L1641" s="431"/>
      <c r="M1641" s="432"/>
      <c r="U1641" s="77" t="s">
        <v>630</v>
      </c>
      <c r="V1641" s="77">
        <f>COUNTIF(U1642:U2002,V1640)</f>
        <v>26</v>
      </c>
      <c r="W1641" s="77">
        <f>COUNTIF(U1642:U2002,W1640)</f>
        <v>0</v>
      </c>
    </row>
    <row r="1642" spans="2:23" ht="12" hidden="1" thickBot="1" x14ac:dyDescent="0.25">
      <c r="C1642" s="444" t="s">
        <v>79</v>
      </c>
      <c r="D1642" s="437"/>
      <c r="E1642" s="445" t="s">
        <v>133</v>
      </c>
      <c r="F1642" s="446"/>
      <c r="G1642" s="80" t="s">
        <v>134</v>
      </c>
      <c r="H1642" s="447" t="s">
        <v>135</v>
      </c>
      <c r="I1642" s="448"/>
      <c r="J1642" s="448"/>
      <c r="K1642" s="448"/>
      <c r="L1642" s="448"/>
      <c r="M1642" s="449"/>
      <c r="R1642" s="81"/>
      <c r="S1642" s="82"/>
      <c r="T1642" s="83"/>
      <c r="U1642" s="83" t="s">
        <v>630</v>
      </c>
    </row>
    <row r="1643" spans="2:23" ht="12" hidden="1" thickBot="1" x14ac:dyDescent="0.25">
      <c r="C1643" s="433">
        <v>45092</v>
      </c>
      <c r="D1643" s="434"/>
      <c r="E1643" s="435" t="s">
        <v>69</v>
      </c>
      <c r="F1643" s="409"/>
      <c r="G1643" s="84"/>
      <c r="H1643" s="435"/>
      <c r="I1643" s="408"/>
      <c r="J1643" s="408"/>
      <c r="K1643" s="408"/>
      <c r="L1643" s="408"/>
      <c r="M1643" s="409"/>
      <c r="U1643" s="77" t="s">
        <v>630</v>
      </c>
    </row>
    <row r="1644" spans="2:23" ht="12" hidden="1" thickBot="1" x14ac:dyDescent="0.25">
      <c r="C1644" s="435"/>
      <c r="D1644" s="408"/>
      <c r="E1644" s="408"/>
      <c r="F1644" s="408"/>
      <c r="G1644" s="408"/>
      <c r="H1644" s="408"/>
      <c r="I1644" s="408"/>
      <c r="J1644" s="408"/>
      <c r="K1644" s="408"/>
      <c r="L1644" s="408"/>
      <c r="M1644" s="409"/>
      <c r="U1644" s="77" t="s">
        <v>630</v>
      </c>
    </row>
    <row r="1645" spans="2:23" ht="12" hidden="1" thickBot="1" x14ac:dyDescent="0.25">
      <c r="C1645" s="85" t="s">
        <v>87</v>
      </c>
      <c r="D1645" s="86"/>
      <c r="E1645" s="85" t="s">
        <v>136</v>
      </c>
      <c r="F1645" s="86" t="s">
        <v>137</v>
      </c>
      <c r="G1645" s="85" t="s">
        <v>136</v>
      </c>
      <c r="H1645" s="436" t="s">
        <v>108</v>
      </c>
      <c r="I1645" s="436"/>
      <c r="J1645" s="436"/>
      <c r="K1645" s="436"/>
      <c r="L1645" s="436"/>
      <c r="M1645" s="437"/>
      <c r="U1645" s="77" t="s">
        <v>630</v>
      </c>
    </row>
    <row r="1646" spans="2:23" ht="12" hidden="1" thickBot="1" x14ac:dyDescent="0.25">
      <c r="C1646" s="87"/>
      <c r="D1646" s="88">
        <v>1</v>
      </c>
      <c r="E1646" s="275" t="s">
        <v>24</v>
      </c>
      <c r="F1646" s="88"/>
      <c r="G1646" s="275" t="s">
        <v>17</v>
      </c>
      <c r="H1646" s="438">
        <f t="shared" ref="H1646" si="1040">S1653</f>
        <v>2</v>
      </c>
      <c r="I1646" s="439"/>
      <c r="J1646" s="440"/>
      <c r="K1646" s="441">
        <f t="shared" ref="K1646" si="1041">T1653</f>
        <v>1</v>
      </c>
      <c r="L1646" s="442"/>
      <c r="M1646" s="443"/>
      <c r="U1646" s="77" t="str">
        <f>IF(H1646+K1646=3,"BİTTİ","DEVAM")</f>
        <v>BİTTİ</v>
      </c>
    </row>
    <row r="1647" spans="2:23" ht="12" hidden="1" thickBot="1" x14ac:dyDescent="0.25">
      <c r="C1647" s="91" t="s">
        <v>80</v>
      </c>
      <c r="D1647" s="92" t="s">
        <v>138</v>
      </c>
      <c r="E1647" s="91" t="s">
        <v>139</v>
      </c>
      <c r="F1647" s="92"/>
      <c r="G1647" s="91" t="s">
        <v>139</v>
      </c>
      <c r="H1647" s="408" t="s">
        <v>140</v>
      </c>
      <c r="I1647" s="409"/>
      <c r="J1647" s="408" t="s">
        <v>141</v>
      </c>
      <c r="K1647" s="409"/>
      <c r="L1647" s="410" t="s">
        <v>142</v>
      </c>
      <c r="M1647" s="411"/>
      <c r="O1647" s="412" t="s">
        <v>143</v>
      </c>
      <c r="P1647" s="413"/>
      <c r="Q1647" s="412" t="s">
        <v>144</v>
      </c>
      <c r="R1647" s="413"/>
      <c r="S1647" s="412" t="s">
        <v>138</v>
      </c>
      <c r="T1647" s="413"/>
      <c r="U1647" s="77" t="s">
        <v>630</v>
      </c>
    </row>
    <row r="1648" spans="2:23" ht="12" hidden="1" thickBot="1" x14ac:dyDescent="0.25">
      <c r="C1648" s="266">
        <v>0.4375</v>
      </c>
      <c r="D1648" s="94" t="s">
        <v>145</v>
      </c>
      <c r="E1648" s="84" t="s">
        <v>500</v>
      </c>
      <c r="F1648" s="94"/>
      <c r="G1648" s="84" t="s">
        <v>862</v>
      </c>
      <c r="H1648" s="95">
        <v>6</v>
      </c>
      <c r="I1648" s="94">
        <v>2</v>
      </c>
      <c r="J1648" s="95">
        <v>6</v>
      </c>
      <c r="K1648" s="94">
        <v>2</v>
      </c>
      <c r="L1648" s="95"/>
      <c r="M1648" s="94"/>
      <c r="O1648" s="96">
        <f t="shared" ref="O1648:O1650" si="1042">H1648+J1648+L1648</f>
        <v>12</v>
      </c>
      <c r="P1648" s="96">
        <f t="shared" ref="P1648:P1650" si="1043">I1648+K1648+M1648</f>
        <v>4</v>
      </c>
      <c r="Q1648" s="96">
        <f t="shared" ref="Q1648:Q1650" si="1044">IF(H1648&gt;I1648,1,0)+IF(J1648&gt;K1648,1,0)+IF(L1648&gt;M1648,1,0)</f>
        <v>2</v>
      </c>
      <c r="R1648" s="97">
        <f t="shared" ref="R1648:R1650" si="1045">IF(H1648&lt;I1648,1,0)+IF(J1648&lt;K1648,1,0)+IF(L1648&lt;M1648,1,0)</f>
        <v>0</v>
      </c>
      <c r="S1648" s="97">
        <f t="shared" ref="S1648:S1650" si="1046">IF(Q1648&gt;R1648,1,0)</f>
        <v>1</v>
      </c>
      <c r="T1648" s="97">
        <f t="shared" ref="T1648:T1650" si="1047">IF(Q1648&lt;R1648,1,0)</f>
        <v>0</v>
      </c>
      <c r="U1648" s="77" t="s">
        <v>630</v>
      </c>
    </row>
    <row r="1649" spans="2:21" ht="12" hidden="1" thickBot="1" x14ac:dyDescent="0.25">
      <c r="C1649" s="84"/>
      <c r="D1649" s="94" t="s">
        <v>146</v>
      </c>
      <c r="E1649" s="84" t="s">
        <v>663</v>
      </c>
      <c r="F1649" s="94"/>
      <c r="G1649" s="84" t="s">
        <v>491</v>
      </c>
      <c r="H1649" s="95">
        <v>6</v>
      </c>
      <c r="I1649" s="94">
        <v>0</v>
      </c>
      <c r="J1649" s="95">
        <v>6</v>
      </c>
      <c r="K1649" s="94">
        <v>0</v>
      </c>
      <c r="L1649" s="95"/>
      <c r="M1649" s="94"/>
      <c r="O1649" s="29">
        <f t="shared" si="1042"/>
        <v>12</v>
      </c>
      <c r="P1649" s="29">
        <f t="shared" si="1043"/>
        <v>0</v>
      </c>
      <c r="Q1649" s="29">
        <f t="shared" si="1044"/>
        <v>2</v>
      </c>
      <c r="R1649" s="28">
        <f t="shared" si="1045"/>
        <v>0</v>
      </c>
      <c r="S1649" s="28">
        <f t="shared" si="1046"/>
        <v>1</v>
      </c>
      <c r="T1649" s="28">
        <f t="shared" si="1047"/>
        <v>0</v>
      </c>
      <c r="U1649" s="77" t="s">
        <v>630</v>
      </c>
    </row>
    <row r="1650" spans="2:21" ht="12" hidden="1" customHeight="1" thickBot="1" x14ac:dyDescent="0.25">
      <c r="C1650" s="414"/>
      <c r="D1650" s="416" t="s">
        <v>147</v>
      </c>
      <c r="E1650" s="84" t="s">
        <v>500</v>
      </c>
      <c r="F1650" s="98"/>
      <c r="G1650" s="84" t="s">
        <v>862</v>
      </c>
      <c r="H1650" s="418">
        <v>0</v>
      </c>
      <c r="I1650" s="421">
        <v>6</v>
      </c>
      <c r="J1650" s="418">
        <v>0</v>
      </c>
      <c r="K1650" s="421">
        <v>6</v>
      </c>
      <c r="L1650" s="418"/>
      <c r="M1650" s="421"/>
      <c r="O1650" s="424">
        <f t="shared" si="1042"/>
        <v>0</v>
      </c>
      <c r="P1650" s="424">
        <f t="shared" si="1043"/>
        <v>12</v>
      </c>
      <c r="Q1650" s="424">
        <f t="shared" si="1044"/>
        <v>0</v>
      </c>
      <c r="R1650" s="424">
        <f t="shared" si="1045"/>
        <v>2</v>
      </c>
      <c r="S1650" s="424">
        <f t="shared" si="1046"/>
        <v>0</v>
      </c>
      <c r="T1650" s="424">
        <f t="shared" si="1047"/>
        <v>1</v>
      </c>
      <c r="U1650" s="77" t="s">
        <v>630</v>
      </c>
    </row>
    <row r="1651" spans="2:21" ht="12" hidden="1" thickBot="1" x14ac:dyDescent="0.25">
      <c r="C1651" s="414"/>
      <c r="D1651" s="416"/>
      <c r="E1651" s="99" t="s">
        <v>137</v>
      </c>
      <c r="F1651" s="100"/>
      <c r="G1651" s="99" t="s">
        <v>137</v>
      </c>
      <c r="H1651" s="419"/>
      <c r="I1651" s="422"/>
      <c r="J1651" s="419"/>
      <c r="K1651" s="422"/>
      <c r="L1651" s="419"/>
      <c r="M1651" s="422"/>
      <c r="O1651" s="425"/>
      <c r="P1651" s="425"/>
      <c r="Q1651" s="425"/>
      <c r="R1651" s="425"/>
      <c r="S1651" s="425"/>
      <c r="T1651" s="425"/>
      <c r="U1651" s="77" t="s">
        <v>630</v>
      </c>
    </row>
    <row r="1652" spans="2:21" ht="12" hidden="1" thickBot="1" x14ac:dyDescent="0.25">
      <c r="C1652" s="415"/>
      <c r="D1652" s="417"/>
      <c r="E1652" s="84" t="s">
        <v>663</v>
      </c>
      <c r="F1652" s="101"/>
      <c r="G1652" s="84" t="s">
        <v>492</v>
      </c>
      <c r="H1652" s="420"/>
      <c r="I1652" s="423"/>
      <c r="J1652" s="420"/>
      <c r="K1652" s="423"/>
      <c r="L1652" s="420"/>
      <c r="M1652" s="423"/>
      <c r="O1652" s="426"/>
      <c r="P1652" s="426"/>
      <c r="Q1652" s="426"/>
      <c r="R1652" s="426"/>
      <c r="S1652" s="426"/>
      <c r="T1652" s="426"/>
      <c r="U1652" s="77" t="s">
        <v>630</v>
      </c>
    </row>
    <row r="1653" spans="2:21" ht="12" hidden="1" thickBot="1" x14ac:dyDescent="0.25">
      <c r="B1653" s="295" t="str">
        <f>E1646&amp;G1646</f>
        <v>FETHİYE TENİS AKADEMİ SPOR KULÜBÜDALAMAN TENİS SPOR KULÜBÜ</v>
      </c>
      <c r="G1653" s="102"/>
      <c r="H1653" s="102"/>
      <c r="O1653" s="28">
        <f t="shared" ref="O1653:T1653" si="1048">O1648+O1649+O1650</f>
        <v>24</v>
      </c>
      <c r="P1653" s="28">
        <f t="shared" si="1048"/>
        <v>16</v>
      </c>
      <c r="Q1653" s="29">
        <f t="shared" si="1048"/>
        <v>4</v>
      </c>
      <c r="R1653" s="28">
        <f t="shared" si="1048"/>
        <v>2</v>
      </c>
      <c r="S1653" s="28">
        <f t="shared" si="1048"/>
        <v>2</v>
      </c>
      <c r="T1653" s="28">
        <f t="shared" si="1048"/>
        <v>1</v>
      </c>
      <c r="U1653" s="77" t="s">
        <v>630</v>
      </c>
    </row>
    <row r="1654" spans="2:21" hidden="1" x14ac:dyDescent="0.2">
      <c r="C1654" s="427" t="s">
        <v>132</v>
      </c>
      <c r="D1654" s="428"/>
      <c r="E1654" s="428"/>
      <c r="F1654" s="428"/>
      <c r="G1654" s="428"/>
      <c r="H1654" s="428"/>
      <c r="I1654" s="428"/>
      <c r="J1654" s="428"/>
      <c r="K1654" s="428"/>
      <c r="L1654" s="428"/>
      <c r="M1654" s="429"/>
      <c r="U1654" s="77" t="s">
        <v>630</v>
      </c>
    </row>
    <row r="1655" spans="2:21" ht="12" hidden="1" thickBot="1" x14ac:dyDescent="0.25">
      <c r="C1655" s="430"/>
      <c r="D1655" s="431"/>
      <c r="E1655" s="431"/>
      <c r="F1655" s="431"/>
      <c r="G1655" s="431"/>
      <c r="H1655" s="431"/>
      <c r="I1655" s="431"/>
      <c r="J1655" s="431"/>
      <c r="K1655" s="431"/>
      <c r="L1655" s="431"/>
      <c r="M1655" s="432"/>
      <c r="U1655" s="77" t="s">
        <v>630</v>
      </c>
    </row>
    <row r="1656" spans="2:21" ht="12" hidden="1" thickBot="1" x14ac:dyDescent="0.25">
      <c r="C1656" s="444" t="s">
        <v>79</v>
      </c>
      <c r="D1656" s="437"/>
      <c r="E1656" s="445" t="s">
        <v>133</v>
      </c>
      <c r="F1656" s="446"/>
      <c r="G1656" s="80" t="s">
        <v>134</v>
      </c>
      <c r="H1656" s="447" t="s">
        <v>135</v>
      </c>
      <c r="I1656" s="448"/>
      <c r="J1656" s="448"/>
      <c r="K1656" s="448"/>
      <c r="L1656" s="448"/>
      <c r="M1656" s="449"/>
      <c r="R1656" s="81"/>
      <c r="S1656" s="82"/>
      <c r="T1656" s="83"/>
      <c r="U1656" s="83" t="s">
        <v>630</v>
      </c>
    </row>
    <row r="1657" spans="2:21" ht="12" hidden="1" thickBot="1" x14ac:dyDescent="0.25">
      <c r="C1657" s="433">
        <v>45092</v>
      </c>
      <c r="D1657" s="434"/>
      <c r="E1657" s="435" t="s">
        <v>69</v>
      </c>
      <c r="F1657" s="409"/>
      <c r="G1657" s="84"/>
      <c r="H1657" s="435"/>
      <c r="I1657" s="408"/>
      <c r="J1657" s="408"/>
      <c r="K1657" s="408"/>
      <c r="L1657" s="408"/>
      <c r="M1657" s="409"/>
      <c r="U1657" s="77" t="s">
        <v>630</v>
      </c>
    </row>
    <row r="1658" spans="2:21" ht="12" hidden="1" thickBot="1" x14ac:dyDescent="0.25">
      <c r="C1658" s="435"/>
      <c r="D1658" s="408"/>
      <c r="E1658" s="408"/>
      <c r="F1658" s="408"/>
      <c r="G1658" s="408"/>
      <c r="H1658" s="408"/>
      <c r="I1658" s="408"/>
      <c r="J1658" s="408"/>
      <c r="K1658" s="408"/>
      <c r="L1658" s="408"/>
      <c r="M1658" s="409"/>
      <c r="U1658" s="77" t="s">
        <v>630</v>
      </c>
    </row>
    <row r="1659" spans="2:21" ht="12" hidden="1" thickBot="1" x14ac:dyDescent="0.25">
      <c r="C1659" s="85" t="s">
        <v>87</v>
      </c>
      <c r="D1659" s="86"/>
      <c r="E1659" s="85" t="s">
        <v>136</v>
      </c>
      <c r="F1659" s="86" t="s">
        <v>137</v>
      </c>
      <c r="G1659" s="85" t="s">
        <v>136</v>
      </c>
      <c r="H1659" s="436" t="s">
        <v>108</v>
      </c>
      <c r="I1659" s="436"/>
      <c r="J1659" s="436"/>
      <c r="K1659" s="436"/>
      <c r="L1659" s="436"/>
      <c r="M1659" s="437"/>
      <c r="U1659" s="77" t="s">
        <v>630</v>
      </c>
    </row>
    <row r="1660" spans="2:21" ht="12" hidden="1" thickBot="1" x14ac:dyDescent="0.25">
      <c r="C1660" s="87"/>
      <c r="D1660" s="88">
        <v>2</v>
      </c>
      <c r="E1660" s="275" t="s">
        <v>161</v>
      </c>
      <c r="F1660" s="88"/>
      <c r="G1660" s="275" t="s">
        <v>162</v>
      </c>
      <c r="H1660" s="438">
        <f t="shared" ref="H1660" si="1049">S1667</f>
        <v>0</v>
      </c>
      <c r="I1660" s="439"/>
      <c r="J1660" s="440"/>
      <c r="K1660" s="441">
        <f t="shared" ref="K1660" si="1050">T1667</f>
        <v>0</v>
      </c>
      <c r="L1660" s="442"/>
      <c r="M1660" s="443"/>
      <c r="U1660" s="77" t="s">
        <v>973</v>
      </c>
    </row>
    <row r="1661" spans="2:21" ht="12" hidden="1" thickBot="1" x14ac:dyDescent="0.25">
      <c r="C1661" s="91" t="s">
        <v>80</v>
      </c>
      <c r="D1661" s="92" t="s">
        <v>138</v>
      </c>
      <c r="E1661" s="91" t="s">
        <v>139</v>
      </c>
      <c r="F1661" s="92"/>
      <c r="G1661" s="91" t="s">
        <v>139</v>
      </c>
      <c r="H1661" s="408" t="s">
        <v>140</v>
      </c>
      <c r="I1661" s="409"/>
      <c r="J1661" s="408" t="s">
        <v>141</v>
      </c>
      <c r="K1661" s="409"/>
      <c r="L1661" s="410" t="s">
        <v>142</v>
      </c>
      <c r="M1661" s="411"/>
      <c r="O1661" s="412" t="s">
        <v>143</v>
      </c>
      <c r="P1661" s="413"/>
      <c r="Q1661" s="412" t="s">
        <v>144</v>
      </c>
      <c r="R1661" s="413"/>
      <c r="S1661" s="412" t="s">
        <v>138</v>
      </c>
      <c r="T1661" s="413"/>
      <c r="U1661" s="77" t="s">
        <v>630</v>
      </c>
    </row>
    <row r="1662" spans="2:21" ht="12" hidden="1" thickBot="1" x14ac:dyDescent="0.25">
      <c r="C1662" s="266">
        <v>0.4375</v>
      </c>
      <c r="D1662" s="94" t="s">
        <v>145</v>
      </c>
      <c r="E1662" s="84" t="s">
        <v>668</v>
      </c>
      <c r="F1662" s="94"/>
      <c r="G1662" s="84" t="s">
        <v>668</v>
      </c>
      <c r="H1662" s="95"/>
      <c r="I1662" s="94"/>
      <c r="J1662" s="95"/>
      <c r="K1662" s="94"/>
      <c r="L1662" s="95"/>
      <c r="M1662" s="94"/>
      <c r="O1662" s="96">
        <f t="shared" ref="O1662:O1664" si="1051">H1662+J1662+L1662</f>
        <v>0</v>
      </c>
      <c r="P1662" s="96">
        <f t="shared" ref="P1662:P1664" si="1052">I1662+K1662+M1662</f>
        <v>0</v>
      </c>
      <c r="Q1662" s="96">
        <f t="shared" ref="Q1662:Q1664" si="1053">IF(H1662&gt;I1662,1,0)+IF(J1662&gt;K1662,1,0)+IF(L1662&gt;M1662,1,0)</f>
        <v>0</v>
      </c>
      <c r="R1662" s="97">
        <f t="shared" ref="R1662:R1664" si="1054">IF(H1662&lt;I1662,1,0)+IF(J1662&lt;K1662,1,0)+IF(L1662&lt;M1662,1,0)</f>
        <v>0</v>
      </c>
      <c r="S1662" s="97">
        <f t="shared" ref="S1662:S1664" si="1055">IF(Q1662&gt;R1662,1,0)</f>
        <v>0</v>
      </c>
      <c r="T1662" s="97">
        <f t="shared" ref="T1662:T1664" si="1056">IF(Q1662&lt;R1662,1,0)</f>
        <v>0</v>
      </c>
      <c r="U1662" s="77" t="s">
        <v>630</v>
      </c>
    </row>
    <row r="1663" spans="2:21" ht="12" hidden="1" thickBot="1" x14ac:dyDescent="0.25">
      <c r="C1663" s="84"/>
      <c r="D1663" s="94" t="s">
        <v>146</v>
      </c>
      <c r="E1663" s="84" t="s">
        <v>668</v>
      </c>
      <c r="F1663" s="94"/>
      <c r="G1663" s="84" t="s">
        <v>668</v>
      </c>
      <c r="H1663" s="95"/>
      <c r="I1663" s="94"/>
      <c r="J1663" s="95"/>
      <c r="K1663" s="94"/>
      <c r="L1663" s="95"/>
      <c r="M1663" s="94"/>
      <c r="O1663" s="29">
        <f t="shared" si="1051"/>
        <v>0</v>
      </c>
      <c r="P1663" s="29">
        <f t="shared" si="1052"/>
        <v>0</v>
      </c>
      <c r="Q1663" s="29">
        <f t="shared" si="1053"/>
        <v>0</v>
      </c>
      <c r="R1663" s="28">
        <f t="shared" si="1054"/>
        <v>0</v>
      </c>
      <c r="S1663" s="28">
        <f t="shared" si="1055"/>
        <v>0</v>
      </c>
      <c r="T1663" s="28">
        <f t="shared" si="1056"/>
        <v>0</v>
      </c>
      <c r="U1663" s="77" t="s">
        <v>630</v>
      </c>
    </row>
    <row r="1664" spans="2:21" ht="12" hidden="1" customHeight="1" thickBot="1" x14ac:dyDescent="0.25">
      <c r="C1664" s="414"/>
      <c r="D1664" s="416" t="s">
        <v>147</v>
      </c>
      <c r="E1664" s="84" t="s">
        <v>668</v>
      </c>
      <c r="F1664" s="98"/>
      <c r="G1664" s="84" t="s">
        <v>668</v>
      </c>
      <c r="H1664" s="418"/>
      <c r="I1664" s="421"/>
      <c r="J1664" s="418"/>
      <c r="K1664" s="421"/>
      <c r="L1664" s="418"/>
      <c r="M1664" s="421"/>
      <c r="O1664" s="424">
        <f t="shared" si="1051"/>
        <v>0</v>
      </c>
      <c r="P1664" s="424">
        <f t="shared" si="1052"/>
        <v>0</v>
      </c>
      <c r="Q1664" s="424">
        <f t="shared" si="1053"/>
        <v>0</v>
      </c>
      <c r="R1664" s="424">
        <f t="shared" si="1054"/>
        <v>0</v>
      </c>
      <c r="S1664" s="424">
        <f t="shared" si="1055"/>
        <v>0</v>
      </c>
      <c r="T1664" s="424">
        <f t="shared" si="1056"/>
        <v>0</v>
      </c>
      <c r="U1664" s="77" t="s">
        <v>630</v>
      </c>
    </row>
    <row r="1665" spans="2:21" ht="12" hidden="1" thickBot="1" x14ac:dyDescent="0.25">
      <c r="C1665" s="414"/>
      <c r="D1665" s="416"/>
      <c r="E1665" s="99" t="s">
        <v>137</v>
      </c>
      <c r="F1665" s="100"/>
      <c r="G1665" s="99" t="s">
        <v>137</v>
      </c>
      <c r="H1665" s="419"/>
      <c r="I1665" s="422"/>
      <c r="J1665" s="419"/>
      <c r="K1665" s="422"/>
      <c r="L1665" s="419"/>
      <c r="M1665" s="422"/>
      <c r="O1665" s="425"/>
      <c r="P1665" s="425"/>
      <c r="Q1665" s="425"/>
      <c r="R1665" s="425"/>
      <c r="S1665" s="425"/>
      <c r="T1665" s="425"/>
      <c r="U1665" s="77" t="s">
        <v>630</v>
      </c>
    </row>
    <row r="1666" spans="2:21" ht="12" hidden="1" thickBot="1" x14ac:dyDescent="0.25">
      <c r="C1666" s="415"/>
      <c r="D1666" s="417"/>
      <c r="E1666" s="84" t="s">
        <v>668</v>
      </c>
      <c r="F1666" s="101"/>
      <c r="G1666" s="84" t="s">
        <v>668</v>
      </c>
      <c r="H1666" s="420"/>
      <c r="I1666" s="423"/>
      <c r="J1666" s="420"/>
      <c r="K1666" s="423"/>
      <c r="L1666" s="420"/>
      <c r="M1666" s="423"/>
      <c r="O1666" s="426"/>
      <c r="P1666" s="426"/>
      <c r="Q1666" s="426"/>
      <c r="R1666" s="426"/>
      <c r="S1666" s="426"/>
      <c r="T1666" s="426"/>
      <c r="U1666" s="77" t="s">
        <v>630</v>
      </c>
    </row>
    <row r="1667" spans="2:21" ht="12" hidden="1" thickBot="1" x14ac:dyDescent="0.25">
      <c r="B1667" s="295" t="str">
        <f>E1660&amp;G1660</f>
        <v>FETHİYE TENİS SPOR KULÜBÜMARMARİS TENİS AKADEMİSİ</v>
      </c>
      <c r="G1667" s="102"/>
      <c r="H1667" s="102"/>
      <c r="O1667" s="28">
        <f t="shared" ref="O1667:T1667" si="1057">O1662+O1663+O1664</f>
        <v>0</v>
      </c>
      <c r="P1667" s="28">
        <f t="shared" si="1057"/>
        <v>0</v>
      </c>
      <c r="Q1667" s="29">
        <f t="shared" si="1057"/>
        <v>0</v>
      </c>
      <c r="R1667" s="28">
        <f t="shared" si="1057"/>
        <v>0</v>
      </c>
      <c r="S1667" s="28">
        <f t="shared" si="1057"/>
        <v>0</v>
      </c>
      <c r="T1667" s="28">
        <f t="shared" si="1057"/>
        <v>0</v>
      </c>
      <c r="U1667" s="77" t="s">
        <v>630</v>
      </c>
    </row>
    <row r="1668" spans="2:21" hidden="1" x14ac:dyDescent="0.2">
      <c r="C1668" s="427" t="s">
        <v>132</v>
      </c>
      <c r="D1668" s="428"/>
      <c r="E1668" s="428"/>
      <c r="F1668" s="428"/>
      <c r="G1668" s="428"/>
      <c r="H1668" s="428"/>
      <c r="I1668" s="428"/>
      <c r="J1668" s="428"/>
      <c r="K1668" s="428"/>
      <c r="L1668" s="428"/>
      <c r="M1668" s="429"/>
      <c r="U1668" s="77" t="s">
        <v>630</v>
      </c>
    </row>
    <row r="1669" spans="2:21" ht="12" hidden="1" thickBot="1" x14ac:dyDescent="0.25">
      <c r="C1669" s="430"/>
      <c r="D1669" s="431"/>
      <c r="E1669" s="431"/>
      <c r="F1669" s="431"/>
      <c r="G1669" s="431"/>
      <c r="H1669" s="431"/>
      <c r="I1669" s="431"/>
      <c r="J1669" s="431"/>
      <c r="K1669" s="431"/>
      <c r="L1669" s="431"/>
      <c r="M1669" s="432"/>
      <c r="U1669" s="77" t="s">
        <v>630</v>
      </c>
    </row>
    <row r="1670" spans="2:21" ht="12" hidden="1" thickBot="1" x14ac:dyDescent="0.25">
      <c r="C1670" s="444" t="s">
        <v>79</v>
      </c>
      <c r="D1670" s="437"/>
      <c r="E1670" s="445" t="s">
        <v>133</v>
      </c>
      <c r="F1670" s="446"/>
      <c r="G1670" s="80" t="s">
        <v>134</v>
      </c>
      <c r="H1670" s="447" t="s">
        <v>135</v>
      </c>
      <c r="I1670" s="448"/>
      <c r="J1670" s="448"/>
      <c r="K1670" s="448"/>
      <c r="L1670" s="448"/>
      <c r="M1670" s="449"/>
      <c r="R1670" s="81"/>
      <c r="S1670" s="82"/>
      <c r="T1670" s="83"/>
      <c r="U1670" s="83" t="s">
        <v>630</v>
      </c>
    </row>
    <row r="1671" spans="2:21" ht="12" hidden="1" thickBot="1" x14ac:dyDescent="0.25">
      <c r="C1671" s="433">
        <v>45092</v>
      </c>
      <c r="D1671" s="434"/>
      <c r="E1671" s="435" t="s">
        <v>69</v>
      </c>
      <c r="F1671" s="409"/>
      <c r="G1671" s="84"/>
      <c r="H1671" s="435"/>
      <c r="I1671" s="408"/>
      <c r="J1671" s="408"/>
      <c r="K1671" s="408"/>
      <c r="L1671" s="408"/>
      <c r="M1671" s="409"/>
      <c r="U1671" s="77" t="s">
        <v>630</v>
      </c>
    </row>
    <row r="1672" spans="2:21" ht="12" hidden="1" thickBot="1" x14ac:dyDescent="0.25">
      <c r="C1672" s="435"/>
      <c r="D1672" s="408"/>
      <c r="E1672" s="408"/>
      <c r="F1672" s="408"/>
      <c r="G1672" s="408"/>
      <c r="H1672" s="408"/>
      <c r="I1672" s="408"/>
      <c r="J1672" s="408"/>
      <c r="K1672" s="408"/>
      <c r="L1672" s="408"/>
      <c r="M1672" s="409"/>
      <c r="U1672" s="77" t="s">
        <v>630</v>
      </c>
    </row>
    <row r="1673" spans="2:21" ht="12" hidden="1" thickBot="1" x14ac:dyDescent="0.25">
      <c r="C1673" s="85" t="s">
        <v>87</v>
      </c>
      <c r="D1673" s="86"/>
      <c r="E1673" s="85" t="s">
        <v>136</v>
      </c>
      <c r="F1673" s="86" t="s">
        <v>137</v>
      </c>
      <c r="G1673" s="85" t="s">
        <v>136</v>
      </c>
      <c r="H1673" s="436" t="s">
        <v>108</v>
      </c>
      <c r="I1673" s="436"/>
      <c r="J1673" s="436"/>
      <c r="K1673" s="436"/>
      <c r="L1673" s="436"/>
      <c r="M1673" s="437"/>
      <c r="U1673" s="77" t="s">
        <v>630</v>
      </c>
    </row>
    <row r="1674" spans="2:21" ht="12" hidden="1" thickBot="1" x14ac:dyDescent="0.25">
      <c r="C1674" s="87"/>
      <c r="D1674" s="88">
        <v>3</v>
      </c>
      <c r="E1674" s="275" t="s">
        <v>43</v>
      </c>
      <c r="F1674" s="88"/>
      <c r="G1674" s="275" t="s">
        <v>42</v>
      </c>
      <c r="H1674" s="438">
        <f t="shared" ref="H1674" si="1058">S1681</f>
        <v>2</v>
      </c>
      <c r="I1674" s="439"/>
      <c r="J1674" s="440"/>
      <c r="K1674" s="441">
        <f t="shared" ref="K1674" si="1059">T1681</f>
        <v>1</v>
      </c>
      <c r="L1674" s="442"/>
      <c r="M1674" s="443"/>
      <c r="U1674" s="77" t="str">
        <f>IF(H1674+K1674=3,"BİTTİ","DEVAM")</f>
        <v>BİTTİ</v>
      </c>
    </row>
    <row r="1675" spans="2:21" ht="12" hidden="1" thickBot="1" x14ac:dyDescent="0.25">
      <c r="C1675" s="91" t="s">
        <v>80</v>
      </c>
      <c r="D1675" s="92" t="s">
        <v>138</v>
      </c>
      <c r="E1675" s="91" t="s">
        <v>139</v>
      </c>
      <c r="F1675" s="92"/>
      <c r="G1675" s="91" t="s">
        <v>139</v>
      </c>
      <c r="H1675" s="408" t="s">
        <v>140</v>
      </c>
      <c r="I1675" s="409"/>
      <c r="J1675" s="408" t="s">
        <v>141</v>
      </c>
      <c r="K1675" s="409"/>
      <c r="L1675" s="410" t="s">
        <v>142</v>
      </c>
      <c r="M1675" s="411"/>
      <c r="O1675" s="412" t="s">
        <v>143</v>
      </c>
      <c r="P1675" s="413"/>
      <c r="Q1675" s="412" t="s">
        <v>144</v>
      </c>
      <c r="R1675" s="413"/>
      <c r="S1675" s="412" t="s">
        <v>138</v>
      </c>
      <c r="T1675" s="413"/>
      <c r="U1675" s="77" t="s">
        <v>630</v>
      </c>
    </row>
    <row r="1676" spans="2:21" ht="12" hidden="1" thickBot="1" x14ac:dyDescent="0.25">
      <c r="C1676" s="266">
        <v>0.4375</v>
      </c>
      <c r="D1676" s="94" t="s">
        <v>145</v>
      </c>
      <c r="E1676" s="84" t="s">
        <v>974</v>
      </c>
      <c r="F1676" s="94"/>
      <c r="G1676" s="84" t="s">
        <v>975</v>
      </c>
      <c r="H1676" s="95">
        <v>7</v>
      </c>
      <c r="I1676" s="94">
        <v>6</v>
      </c>
      <c r="J1676" s="95">
        <v>6</v>
      </c>
      <c r="K1676" s="94">
        <v>1</v>
      </c>
      <c r="L1676" s="95"/>
      <c r="M1676" s="94"/>
      <c r="O1676" s="96">
        <f t="shared" ref="O1676:O1678" si="1060">H1676+J1676+L1676</f>
        <v>13</v>
      </c>
      <c r="P1676" s="96">
        <f t="shared" ref="P1676:P1678" si="1061">I1676+K1676+M1676</f>
        <v>7</v>
      </c>
      <c r="Q1676" s="96">
        <f t="shared" ref="Q1676:Q1678" si="1062">IF(H1676&gt;I1676,1,0)+IF(J1676&gt;K1676,1,0)+IF(L1676&gt;M1676,1,0)</f>
        <v>2</v>
      </c>
      <c r="R1676" s="97">
        <f t="shared" ref="R1676:R1678" si="1063">IF(H1676&lt;I1676,1,0)+IF(J1676&lt;K1676,1,0)+IF(L1676&lt;M1676,1,0)</f>
        <v>0</v>
      </c>
      <c r="S1676" s="97">
        <f t="shared" ref="S1676:S1678" si="1064">IF(Q1676&gt;R1676,1,0)</f>
        <v>1</v>
      </c>
      <c r="T1676" s="97">
        <f t="shared" ref="T1676:T1678" si="1065">IF(Q1676&lt;R1676,1,0)</f>
        <v>0</v>
      </c>
      <c r="U1676" s="77" t="s">
        <v>630</v>
      </c>
    </row>
    <row r="1677" spans="2:21" ht="12" hidden="1" thickBot="1" x14ac:dyDescent="0.25">
      <c r="C1677" s="84"/>
      <c r="D1677" s="94" t="s">
        <v>146</v>
      </c>
      <c r="E1677" s="84" t="s">
        <v>494</v>
      </c>
      <c r="F1677" s="94"/>
      <c r="G1677" s="84" t="s">
        <v>503</v>
      </c>
      <c r="H1677" s="95">
        <v>0</v>
      </c>
      <c r="I1677" s="94">
        <v>6</v>
      </c>
      <c r="J1677" s="95">
        <v>2</v>
      </c>
      <c r="K1677" s="94">
        <v>6</v>
      </c>
      <c r="L1677" s="95"/>
      <c r="M1677" s="94"/>
      <c r="O1677" s="29">
        <f t="shared" si="1060"/>
        <v>2</v>
      </c>
      <c r="P1677" s="29">
        <f t="shared" si="1061"/>
        <v>12</v>
      </c>
      <c r="Q1677" s="29">
        <f t="shared" si="1062"/>
        <v>0</v>
      </c>
      <c r="R1677" s="28">
        <f t="shared" si="1063"/>
        <v>2</v>
      </c>
      <c r="S1677" s="28">
        <f t="shared" si="1064"/>
        <v>0</v>
      </c>
      <c r="T1677" s="28">
        <f t="shared" si="1065"/>
        <v>1</v>
      </c>
      <c r="U1677" s="77" t="s">
        <v>630</v>
      </c>
    </row>
    <row r="1678" spans="2:21" ht="12" hidden="1" customHeight="1" thickBot="1" x14ac:dyDescent="0.25">
      <c r="C1678" s="414"/>
      <c r="D1678" s="416" t="s">
        <v>147</v>
      </c>
      <c r="E1678" s="84" t="s">
        <v>974</v>
      </c>
      <c r="F1678" s="98"/>
      <c r="G1678" s="84" t="s">
        <v>975</v>
      </c>
      <c r="H1678" s="418">
        <v>2</v>
      </c>
      <c r="I1678" s="421">
        <v>6</v>
      </c>
      <c r="J1678" s="418">
        <v>6</v>
      </c>
      <c r="K1678" s="421">
        <v>1</v>
      </c>
      <c r="L1678" s="418">
        <v>10</v>
      </c>
      <c r="M1678" s="421">
        <v>5</v>
      </c>
      <c r="O1678" s="424">
        <f t="shared" si="1060"/>
        <v>18</v>
      </c>
      <c r="P1678" s="424">
        <f t="shared" si="1061"/>
        <v>12</v>
      </c>
      <c r="Q1678" s="424">
        <f t="shared" si="1062"/>
        <v>2</v>
      </c>
      <c r="R1678" s="424">
        <f t="shared" si="1063"/>
        <v>1</v>
      </c>
      <c r="S1678" s="424">
        <f t="shared" si="1064"/>
        <v>1</v>
      </c>
      <c r="T1678" s="424">
        <f t="shared" si="1065"/>
        <v>0</v>
      </c>
      <c r="U1678" s="77" t="s">
        <v>630</v>
      </c>
    </row>
    <row r="1679" spans="2:21" ht="12" hidden="1" thickBot="1" x14ac:dyDescent="0.25">
      <c r="C1679" s="414"/>
      <c r="D1679" s="416"/>
      <c r="E1679" s="99" t="s">
        <v>137</v>
      </c>
      <c r="F1679" s="100"/>
      <c r="G1679" s="99" t="s">
        <v>137</v>
      </c>
      <c r="H1679" s="419"/>
      <c r="I1679" s="422"/>
      <c r="J1679" s="419"/>
      <c r="K1679" s="422"/>
      <c r="L1679" s="419"/>
      <c r="M1679" s="422"/>
      <c r="O1679" s="425"/>
      <c r="P1679" s="425"/>
      <c r="Q1679" s="425"/>
      <c r="R1679" s="425"/>
      <c r="S1679" s="425"/>
      <c r="T1679" s="425"/>
      <c r="U1679" s="77" t="s">
        <v>630</v>
      </c>
    </row>
    <row r="1680" spans="2:21" ht="12" hidden="1" thickBot="1" x14ac:dyDescent="0.25">
      <c r="C1680" s="415"/>
      <c r="D1680" s="417"/>
      <c r="E1680" s="84" t="s">
        <v>494</v>
      </c>
      <c r="F1680" s="101"/>
      <c r="G1680" s="84" t="s">
        <v>503</v>
      </c>
      <c r="H1680" s="420"/>
      <c r="I1680" s="423"/>
      <c r="J1680" s="420"/>
      <c r="K1680" s="423"/>
      <c r="L1680" s="420"/>
      <c r="M1680" s="423"/>
      <c r="O1680" s="426"/>
      <c r="P1680" s="426"/>
      <c r="Q1680" s="426"/>
      <c r="R1680" s="426"/>
      <c r="S1680" s="426"/>
      <c r="T1680" s="426"/>
      <c r="U1680" s="77" t="s">
        <v>630</v>
      </c>
    </row>
    <row r="1681" spans="2:21" ht="12" hidden="1" thickBot="1" x14ac:dyDescent="0.25">
      <c r="B1681" s="295" t="str">
        <f>E1674&amp;G1674</f>
        <v>ORTACA TENİS SPOR KULÜBÜMUĞLA TENİS KULÜBÜ</v>
      </c>
      <c r="G1681" s="102"/>
      <c r="H1681" s="102"/>
      <c r="O1681" s="28">
        <f t="shared" ref="O1681:T1681" si="1066">O1676+O1677+O1678</f>
        <v>33</v>
      </c>
      <c r="P1681" s="28">
        <f t="shared" si="1066"/>
        <v>31</v>
      </c>
      <c r="Q1681" s="29">
        <f t="shared" si="1066"/>
        <v>4</v>
      </c>
      <c r="R1681" s="28">
        <f t="shared" si="1066"/>
        <v>3</v>
      </c>
      <c r="S1681" s="28">
        <f t="shared" si="1066"/>
        <v>2</v>
      </c>
      <c r="T1681" s="28">
        <f t="shared" si="1066"/>
        <v>1</v>
      </c>
      <c r="U1681" s="77" t="s">
        <v>630</v>
      </c>
    </row>
    <row r="1682" spans="2:21" hidden="1" x14ac:dyDescent="0.2">
      <c r="C1682" s="427" t="s">
        <v>132</v>
      </c>
      <c r="D1682" s="428"/>
      <c r="E1682" s="428"/>
      <c r="F1682" s="428"/>
      <c r="G1682" s="428"/>
      <c r="H1682" s="428"/>
      <c r="I1682" s="428"/>
      <c r="J1682" s="428"/>
      <c r="K1682" s="428"/>
      <c r="L1682" s="428"/>
      <c r="M1682" s="429"/>
      <c r="U1682" s="77" t="s">
        <v>630</v>
      </c>
    </row>
    <row r="1683" spans="2:21" ht="12" hidden="1" thickBot="1" x14ac:dyDescent="0.25">
      <c r="C1683" s="430"/>
      <c r="D1683" s="431"/>
      <c r="E1683" s="431"/>
      <c r="F1683" s="431"/>
      <c r="G1683" s="431"/>
      <c r="H1683" s="431"/>
      <c r="I1683" s="431"/>
      <c r="J1683" s="431"/>
      <c r="K1683" s="431"/>
      <c r="L1683" s="431"/>
      <c r="M1683" s="432"/>
      <c r="U1683" s="77" t="s">
        <v>630</v>
      </c>
    </row>
    <row r="1684" spans="2:21" ht="12" hidden="1" thickBot="1" x14ac:dyDescent="0.25">
      <c r="C1684" s="444" t="s">
        <v>79</v>
      </c>
      <c r="D1684" s="437"/>
      <c r="E1684" s="445" t="s">
        <v>133</v>
      </c>
      <c r="F1684" s="446"/>
      <c r="G1684" s="80" t="s">
        <v>134</v>
      </c>
      <c r="H1684" s="447" t="s">
        <v>135</v>
      </c>
      <c r="I1684" s="448"/>
      <c r="J1684" s="448"/>
      <c r="K1684" s="448"/>
      <c r="L1684" s="448"/>
      <c r="M1684" s="449"/>
      <c r="R1684" s="81"/>
      <c r="S1684" s="82"/>
      <c r="T1684" s="83"/>
      <c r="U1684" s="83" t="s">
        <v>630</v>
      </c>
    </row>
    <row r="1685" spans="2:21" ht="12" hidden="1" thickBot="1" x14ac:dyDescent="0.25">
      <c r="C1685" s="433">
        <v>45092</v>
      </c>
      <c r="D1685" s="434"/>
      <c r="E1685" s="435" t="s">
        <v>52</v>
      </c>
      <c r="F1685" s="409"/>
      <c r="G1685" s="84"/>
      <c r="H1685" s="435"/>
      <c r="I1685" s="408"/>
      <c r="J1685" s="408"/>
      <c r="K1685" s="408"/>
      <c r="L1685" s="408"/>
      <c r="M1685" s="409"/>
      <c r="U1685" s="77" t="s">
        <v>630</v>
      </c>
    </row>
    <row r="1686" spans="2:21" ht="12" hidden="1" thickBot="1" x14ac:dyDescent="0.25">
      <c r="C1686" s="435"/>
      <c r="D1686" s="408"/>
      <c r="E1686" s="408"/>
      <c r="F1686" s="408"/>
      <c r="G1686" s="408"/>
      <c r="H1686" s="408"/>
      <c r="I1686" s="408"/>
      <c r="J1686" s="408"/>
      <c r="K1686" s="408"/>
      <c r="L1686" s="408"/>
      <c r="M1686" s="409"/>
      <c r="U1686" s="77" t="s">
        <v>630</v>
      </c>
    </row>
    <row r="1687" spans="2:21" ht="12" hidden="1" thickBot="1" x14ac:dyDescent="0.25">
      <c r="C1687" s="85" t="s">
        <v>87</v>
      </c>
      <c r="D1687" s="86"/>
      <c r="E1687" s="85" t="s">
        <v>136</v>
      </c>
      <c r="F1687" s="86" t="s">
        <v>137</v>
      </c>
      <c r="G1687" s="85" t="s">
        <v>136</v>
      </c>
      <c r="H1687" s="436" t="s">
        <v>108</v>
      </c>
      <c r="I1687" s="436"/>
      <c r="J1687" s="436"/>
      <c r="K1687" s="436"/>
      <c r="L1687" s="436"/>
      <c r="M1687" s="437"/>
      <c r="U1687" s="77" t="s">
        <v>630</v>
      </c>
    </row>
    <row r="1688" spans="2:21" ht="12" hidden="1" thickBot="1" x14ac:dyDescent="0.25">
      <c r="C1688" s="87"/>
      <c r="D1688" s="88">
        <v>4</v>
      </c>
      <c r="E1688" s="275" t="s">
        <v>1</v>
      </c>
      <c r="F1688" s="88"/>
      <c r="G1688" s="275" t="s">
        <v>164</v>
      </c>
      <c r="H1688" s="438">
        <f t="shared" ref="H1688" si="1067">S1695</f>
        <v>3</v>
      </c>
      <c r="I1688" s="439"/>
      <c r="J1688" s="440"/>
      <c r="K1688" s="441">
        <f t="shared" ref="K1688" si="1068">T1695</f>
        <v>0</v>
      </c>
      <c r="L1688" s="442"/>
      <c r="M1688" s="443"/>
      <c r="U1688" s="77" t="str">
        <f>IF(H1688+K1688=3,"BİTTİ","DEVAM")</f>
        <v>BİTTİ</v>
      </c>
    </row>
    <row r="1689" spans="2:21" ht="12" hidden="1" thickBot="1" x14ac:dyDescent="0.25">
      <c r="C1689" s="91" t="s">
        <v>80</v>
      </c>
      <c r="D1689" s="92" t="s">
        <v>138</v>
      </c>
      <c r="E1689" s="91" t="s">
        <v>139</v>
      </c>
      <c r="F1689" s="92"/>
      <c r="G1689" s="91" t="s">
        <v>139</v>
      </c>
      <c r="H1689" s="408" t="s">
        <v>140</v>
      </c>
      <c r="I1689" s="409"/>
      <c r="J1689" s="408" t="s">
        <v>141</v>
      </c>
      <c r="K1689" s="409"/>
      <c r="L1689" s="410" t="s">
        <v>142</v>
      </c>
      <c r="M1689" s="411"/>
      <c r="O1689" s="412" t="s">
        <v>143</v>
      </c>
      <c r="P1689" s="413"/>
      <c r="Q1689" s="412" t="s">
        <v>144</v>
      </c>
      <c r="R1689" s="413"/>
      <c r="S1689" s="412" t="s">
        <v>138</v>
      </c>
      <c r="T1689" s="413"/>
      <c r="U1689" s="77" t="s">
        <v>630</v>
      </c>
    </row>
    <row r="1690" spans="2:21" ht="12" hidden="1" thickBot="1" x14ac:dyDescent="0.25">
      <c r="C1690" s="266">
        <v>0.4375</v>
      </c>
      <c r="D1690" s="94" t="s">
        <v>145</v>
      </c>
      <c r="E1690" s="84" t="s">
        <v>415</v>
      </c>
      <c r="F1690" s="94"/>
      <c r="G1690" s="84" t="s">
        <v>419</v>
      </c>
      <c r="H1690" s="95">
        <v>6</v>
      </c>
      <c r="I1690" s="94">
        <v>0</v>
      </c>
      <c r="J1690" s="95">
        <v>6</v>
      </c>
      <c r="K1690" s="94">
        <v>0</v>
      </c>
      <c r="L1690" s="95"/>
      <c r="M1690" s="94"/>
      <c r="O1690" s="96">
        <f t="shared" ref="O1690:O1692" si="1069">H1690+J1690+L1690</f>
        <v>12</v>
      </c>
      <c r="P1690" s="96">
        <f t="shared" ref="P1690:P1692" si="1070">I1690+K1690+M1690</f>
        <v>0</v>
      </c>
      <c r="Q1690" s="96">
        <f t="shared" ref="Q1690:Q1692" si="1071">IF(H1690&gt;I1690,1,0)+IF(J1690&gt;K1690,1,0)+IF(L1690&gt;M1690,1,0)</f>
        <v>2</v>
      </c>
      <c r="R1690" s="97">
        <f t="shared" ref="R1690:R1692" si="1072">IF(H1690&lt;I1690,1,0)+IF(J1690&lt;K1690,1,0)+IF(L1690&lt;M1690,1,0)</f>
        <v>0</v>
      </c>
      <c r="S1690" s="97">
        <f t="shared" ref="S1690:S1692" si="1073">IF(Q1690&gt;R1690,1,0)</f>
        <v>1</v>
      </c>
      <c r="T1690" s="97">
        <f t="shared" ref="T1690:T1692" si="1074">IF(Q1690&lt;R1690,1,0)</f>
        <v>0</v>
      </c>
      <c r="U1690" s="77" t="s">
        <v>630</v>
      </c>
    </row>
    <row r="1691" spans="2:21" ht="12" hidden="1" thickBot="1" x14ac:dyDescent="0.25">
      <c r="C1691" s="84"/>
      <c r="D1691" s="94" t="s">
        <v>146</v>
      </c>
      <c r="E1691" s="84" t="s">
        <v>787</v>
      </c>
      <c r="F1691" s="94"/>
      <c r="G1691" s="84" t="s">
        <v>420</v>
      </c>
      <c r="H1691" s="95">
        <v>6</v>
      </c>
      <c r="I1691" s="94">
        <v>0</v>
      </c>
      <c r="J1691" s="95">
        <v>6</v>
      </c>
      <c r="K1691" s="94">
        <v>0</v>
      </c>
      <c r="L1691" s="95"/>
      <c r="M1691" s="94"/>
      <c r="O1691" s="29">
        <f t="shared" si="1069"/>
        <v>12</v>
      </c>
      <c r="P1691" s="29">
        <f t="shared" si="1070"/>
        <v>0</v>
      </c>
      <c r="Q1691" s="29">
        <f t="shared" si="1071"/>
        <v>2</v>
      </c>
      <c r="R1691" s="28">
        <f t="shared" si="1072"/>
        <v>0</v>
      </c>
      <c r="S1691" s="28">
        <f t="shared" si="1073"/>
        <v>1</v>
      </c>
      <c r="T1691" s="28">
        <f t="shared" si="1074"/>
        <v>0</v>
      </c>
      <c r="U1691" s="77" t="s">
        <v>630</v>
      </c>
    </row>
    <row r="1692" spans="2:21" ht="12" hidden="1" customHeight="1" thickBot="1" x14ac:dyDescent="0.25">
      <c r="C1692" s="414"/>
      <c r="D1692" s="416" t="s">
        <v>147</v>
      </c>
      <c r="E1692" s="84" t="s">
        <v>415</v>
      </c>
      <c r="F1692" s="98"/>
      <c r="G1692" s="84" t="s">
        <v>419</v>
      </c>
      <c r="H1692" s="418">
        <v>6</v>
      </c>
      <c r="I1692" s="421">
        <v>0</v>
      </c>
      <c r="J1692" s="418">
        <v>6</v>
      </c>
      <c r="K1692" s="421">
        <v>0</v>
      </c>
      <c r="L1692" s="418"/>
      <c r="M1692" s="421"/>
      <c r="O1692" s="424">
        <f t="shared" si="1069"/>
        <v>12</v>
      </c>
      <c r="P1692" s="424">
        <f t="shared" si="1070"/>
        <v>0</v>
      </c>
      <c r="Q1692" s="424">
        <f t="shared" si="1071"/>
        <v>2</v>
      </c>
      <c r="R1692" s="424">
        <f t="shared" si="1072"/>
        <v>0</v>
      </c>
      <c r="S1692" s="424">
        <f t="shared" si="1073"/>
        <v>1</v>
      </c>
      <c r="T1692" s="424">
        <f t="shared" si="1074"/>
        <v>0</v>
      </c>
      <c r="U1692" s="77" t="s">
        <v>630</v>
      </c>
    </row>
    <row r="1693" spans="2:21" ht="12" hidden="1" thickBot="1" x14ac:dyDescent="0.25">
      <c r="C1693" s="414"/>
      <c r="D1693" s="416"/>
      <c r="E1693" s="99" t="s">
        <v>137</v>
      </c>
      <c r="F1693" s="100"/>
      <c r="G1693" s="99" t="s">
        <v>137</v>
      </c>
      <c r="H1693" s="419"/>
      <c r="I1693" s="422"/>
      <c r="J1693" s="419"/>
      <c r="K1693" s="422"/>
      <c r="L1693" s="419"/>
      <c r="M1693" s="422"/>
      <c r="O1693" s="425"/>
      <c r="P1693" s="425"/>
      <c r="Q1693" s="425"/>
      <c r="R1693" s="425"/>
      <c r="S1693" s="425"/>
      <c r="T1693" s="425"/>
      <c r="U1693" s="77" t="s">
        <v>630</v>
      </c>
    </row>
    <row r="1694" spans="2:21" ht="12" hidden="1" thickBot="1" x14ac:dyDescent="0.25">
      <c r="C1694" s="415"/>
      <c r="D1694" s="417"/>
      <c r="E1694" s="84" t="s">
        <v>787</v>
      </c>
      <c r="F1694" s="101"/>
      <c r="G1694" s="84" t="s">
        <v>420</v>
      </c>
      <c r="H1694" s="420"/>
      <c r="I1694" s="423"/>
      <c r="J1694" s="420"/>
      <c r="K1694" s="423"/>
      <c r="L1694" s="420"/>
      <c r="M1694" s="423"/>
      <c r="O1694" s="426"/>
      <c r="P1694" s="426"/>
      <c r="Q1694" s="426"/>
      <c r="R1694" s="426"/>
      <c r="S1694" s="426"/>
      <c r="T1694" s="426"/>
      <c r="U1694" s="77" t="s">
        <v>630</v>
      </c>
    </row>
    <row r="1695" spans="2:21" ht="12" hidden="1" thickBot="1" x14ac:dyDescent="0.25">
      <c r="B1695" s="295" t="str">
        <f>E1688&amp;G1688</f>
        <v>ADIYAMAN GENÇLİK SPOR KULÜBÜADIYAMAN TENİS DAĞCILIK SPOR KULÜBÜ</v>
      </c>
      <c r="G1695" s="102"/>
      <c r="H1695" s="102"/>
      <c r="O1695" s="28">
        <f t="shared" ref="O1695:T1695" si="1075">O1690+O1691+O1692</f>
        <v>36</v>
      </c>
      <c r="P1695" s="28">
        <f t="shared" si="1075"/>
        <v>0</v>
      </c>
      <c r="Q1695" s="29">
        <f t="shared" si="1075"/>
        <v>6</v>
      </c>
      <c r="R1695" s="28">
        <f t="shared" si="1075"/>
        <v>0</v>
      </c>
      <c r="S1695" s="28">
        <f t="shared" si="1075"/>
        <v>3</v>
      </c>
      <c r="T1695" s="28">
        <f t="shared" si="1075"/>
        <v>0</v>
      </c>
      <c r="U1695" s="77" t="s">
        <v>630</v>
      </c>
    </row>
    <row r="1696" spans="2:21" hidden="1" x14ac:dyDescent="0.2">
      <c r="C1696" s="427" t="s">
        <v>132</v>
      </c>
      <c r="D1696" s="428"/>
      <c r="E1696" s="428"/>
      <c r="F1696" s="428"/>
      <c r="G1696" s="428"/>
      <c r="H1696" s="428"/>
      <c r="I1696" s="428"/>
      <c r="J1696" s="428"/>
      <c r="K1696" s="428"/>
      <c r="L1696" s="428"/>
      <c r="M1696" s="429"/>
      <c r="U1696" s="77" t="s">
        <v>630</v>
      </c>
    </row>
    <row r="1697" spans="2:21" ht="12" hidden="1" thickBot="1" x14ac:dyDescent="0.25">
      <c r="C1697" s="430"/>
      <c r="D1697" s="431"/>
      <c r="E1697" s="431"/>
      <c r="F1697" s="431"/>
      <c r="G1697" s="431"/>
      <c r="H1697" s="431"/>
      <c r="I1697" s="431"/>
      <c r="J1697" s="431"/>
      <c r="K1697" s="431"/>
      <c r="L1697" s="431"/>
      <c r="M1697" s="432"/>
      <c r="U1697" s="77" t="s">
        <v>630</v>
      </c>
    </row>
    <row r="1698" spans="2:21" ht="12" hidden="1" thickBot="1" x14ac:dyDescent="0.25">
      <c r="C1698" s="444" t="s">
        <v>79</v>
      </c>
      <c r="D1698" s="437"/>
      <c r="E1698" s="445" t="s">
        <v>133</v>
      </c>
      <c r="F1698" s="446"/>
      <c r="G1698" s="80" t="s">
        <v>134</v>
      </c>
      <c r="H1698" s="447" t="s">
        <v>135</v>
      </c>
      <c r="I1698" s="448"/>
      <c r="J1698" s="448"/>
      <c r="K1698" s="448"/>
      <c r="L1698" s="448"/>
      <c r="M1698" s="449"/>
      <c r="R1698" s="81"/>
      <c r="S1698" s="82"/>
      <c r="T1698" s="83"/>
      <c r="U1698" s="83" t="s">
        <v>630</v>
      </c>
    </row>
    <row r="1699" spans="2:21" ht="12" hidden="1" thickBot="1" x14ac:dyDescent="0.25">
      <c r="C1699" s="433">
        <v>45092</v>
      </c>
      <c r="D1699" s="434"/>
      <c r="E1699" s="435" t="s">
        <v>52</v>
      </c>
      <c r="F1699" s="409"/>
      <c r="G1699" s="84"/>
      <c r="H1699" s="435"/>
      <c r="I1699" s="408"/>
      <c r="J1699" s="408"/>
      <c r="K1699" s="408"/>
      <c r="L1699" s="408"/>
      <c r="M1699" s="409"/>
      <c r="U1699" s="77" t="s">
        <v>630</v>
      </c>
    </row>
    <row r="1700" spans="2:21" ht="12" hidden="1" thickBot="1" x14ac:dyDescent="0.25">
      <c r="C1700" s="435"/>
      <c r="D1700" s="408"/>
      <c r="E1700" s="408"/>
      <c r="F1700" s="408"/>
      <c r="G1700" s="408"/>
      <c r="H1700" s="408"/>
      <c r="I1700" s="408"/>
      <c r="J1700" s="408"/>
      <c r="K1700" s="408"/>
      <c r="L1700" s="408"/>
      <c r="M1700" s="409"/>
      <c r="U1700" s="77" t="s">
        <v>630</v>
      </c>
    </row>
    <row r="1701" spans="2:21" ht="12" hidden="1" thickBot="1" x14ac:dyDescent="0.25">
      <c r="C1701" s="85" t="s">
        <v>87</v>
      </c>
      <c r="D1701" s="86"/>
      <c r="E1701" s="85" t="s">
        <v>136</v>
      </c>
      <c r="F1701" s="86" t="s">
        <v>137</v>
      </c>
      <c r="G1701" s="85" t="s">
        <v>136</v>
      </c>
      <c r="H1701" s="436" t="s">
        <v>108</v>
      </c>
      <c r="I1701" s="436"/>
      <c r="J1701" s="436"/>
      <c r="K1701" s="436"/>
      <c r="L1701" s="436"/>
      <c r="M1701" s="437"/>
      <c r="U1701" s="77" t="s">
        <v>630</v>
      </c>
    </row>
    <row r="1702" spans="2:21" ht="12" hidden="1" thickBot="1" x14ac:dyDescent="0.25">
      <c r="C1702" s="87"/>
      <c r="D1702" s="88">
        <v>5</v>
      </c>
      <c r="E1702" s="324" t="s">
        <v>3</v>
      </c>
      <c r="F1702" s="88"/>
      <c r="G1702" s="275" t="s">
        <v>163</v>
      </c>
      <c r="H1702" s="438">
        <f t="shared" ref="H1702" si="1076">S1709</f>
        <v>2</v>
      </c>
      <c r="I1702" s="439"/>
      <c r="J1702" s="440"/>
      <c r="K1702" s="441">
        <f t="shared" ref="K1702" si="1077">T1709</f>
        <v>1</v>
      </c>
      <c r="L1702" s="442"/>
      <c r="M1702" s="443"/>
      <c r="U1702" s="77" t="str">
        <f>IF(H1702+K1702=3,"BİTTİ","DEVAM")</f>
        <v>BİTTİ</v>
      </c>
    </row>
    <row r="1703" spans="2:21" ht="12" hidden="1" thickBot="1" x14ac:dyDescent="0.25">
      <c r="C1703" s="91" t="s">
        <v>80</v>
      </c>
      <c r="D1703" s="92" t="s">
        <v>138</v>
      </c>
      <c r="E1703" s="91" t="s">
        <v>139</v>
      </c>
      <c r="F1703" s="92"/>
      <c r="G1703" s="91" t="s">
        <v>139</v>
      </c>
      <c r="H1703" s="408" t="s">
        <v>140</v>
      </c>
      <c r="I1703" s="409"/>
      <c r="J1703" s="408" t="s">
        <v>141</v>
      </c>
      <c r="K1703" s="409"/>
      <c r="L1703" s="410" t="s">
        <v>142</v>
      </c>
      <c r="M1703" s="411"/>
      <c r="O1703" s="412" t="s">
        <v>143</v>
      </c>
      <c r="P1703" s="413"/>
      <c r="Q1703" s="412" t="s">
        <v>144</v>
      </c>
      <c r="R1703" s="413"/>
      <c r="S1703" s="412" t="s">
        <v>138</v>
      </c>
      <c r="T1703" s="413"/>
      <c r="U1703" s="77" t="s">
        <v>630</v>
      </c>
    </row>
    <row r="1704" spans="2:21" ht="12" hidden="1" thickBot="1" x14ac:dyDescent="0.25">
      <c r="C1704" s="266">
        <v>0.4375</v>
      </c>
      <c r="D1704" s="94" t="s">
        <v>145</v>
      </c>
      <c r="E1704" s="84" t="s">
        <v>421</v>
      </c>
      <c r="F1704" s="94"/>
      <c r="G1704" s="84" t="s">
        <v>789</v>
      </c>
      <c r="H1704" s="95">
        <v>6</v>
      </c>
      <c r="I1704" s="94">
        <v>3</v>
      </c>
      <c r="J1704" s="95">
        <v>6</v>
      </c>
      <c r="K1704" s="94">
        <v>4</v>
      </c>
      <c r="L1704" s="95"/>
      <c r="M1704" s="94"/>
      <c r="O1704" s="96">
        <f t="shared" ref="O1704:O1706" si="1078">H1704+J1704+L1704</f>
        <v>12</v>
      </c>
      <c r="P1704" s="96">
        <f t="shared" ref="P1704:P1706" si="1079">I1704+K1704+M1704</f>
        <v>7</v>
      </c>
      <c r="Q1704" s="96">
        <f t="shared" ref="Q1704:Q1706" si="1080">IF(H1704&gt;I1704,1,0)+IF(J1704&gt;K1704,1,0)+IF(L1704&gt;M1704,1,0)</f>
        <v>2</v>
      </c>
      <c r="R1704" s="97">
        <f t="shared" ref="R1704:R1706" si="1081">IF(H1704&lt;I1704,1,0)+IF(J1704&lt;K1704,1,0)+IF(L1704&lt;M1704,1,0)</f>
        <v>0</v>
      </c>
      <c r="S1704" s="97">
        <f t="shared" ref="S1704:S1706" si="1082">IF(Q1704&gt;R1704,1,0)</f>
        <v>1</v>
      </c>
      <c r="T1704" s="97">
        <f t="shared" ref="T1704:T1706" si="1083">IF(Q1704&lt;R1704,1,0)</f>
        <v>0</v>
      </c>
      <c r="U1704" s="77" t="s">
        <v>630</v>
      </c>
    </row>
    <row r="1705" spans="2:21" ht="12" hidden="1" thickBot="1" x14ac:dyDescent="0.25">
      <c r="C1705" s="84"/>
      <c r="D1705" s="94" t="s">
        <v>146</v>
      </c>
      <c r="E1705" s="84" t="s">
        <v>422</v>
      </c>
      <c r="F1705" s="94"/>
      <c r="G1705" s="84" t="s">
        <v>424</v>
      </c>
      <c r="H1705" s="95">
        <v>4</v>
      </c>
      <c r="I1705" s="94">
        <v>6</v>
      </c>
      <c r="J1705" s="95">
        <v>4</v>
      </c>
      <c r="K1705" s="94">
        <v>6</v>
      </c>
      <c r="L1705" s="95"/>
      <c r="M1705" s="94"/>
      <c r="O1705" s="29">
        <f t="shared" si="1078"/>
        <v>8</v>
      </c>
      <c r="P1705" s="29">
        <f t="shared" si="1079"/>
        <v>12</v>
      </c>
      <c r="Q1705" s="29">
        <f t="shared" si="1080"/>
        <v>0</v>
      </c>
      <c r="R1705" s="28">
        <f t="shared" si="1081"/>
        <v>2</v>
      </c>
      <c r="S1705" s="28">
        <f t="shared" si="1082"/>
        <v>0</v>
      </c>
      <c r="T1705" s="28">
        <f t="shared" si="1083"/>
        <v>1</v>
      </c>
      <c r="U1705" s="77" t="s">
        <v>630</v>
      </c>
    </row>
    <row r="1706" spans="2:21" ht="12" hidden="1" customHeight="1" thickBot="1" x14ac:dyDescent="0.25">
      <c r="C1706" s="414"/>
      <c r="D1706" s="416" t="s">
        <v>147</v>
      </c>
      <c r="E1706" s="84" t="s">
        <v>421</v>
      </c>
      <c r="F1706" s="98"/>
      <c r="G1706" s="84" t="s">
        <v>789</v>
      </c>
      <c r="H1706" s="418">
        <v>4</v>
      </c>
      <c r="I1706" s="421">
        <v>6</v>
      </c>
      <c r="J1706" s="418">
        <v>7</v>
      </c>
      <c r="K1706" s="421">
        <v>5</v>
      </c>
      <c r="L1706" s="418">
        <v>11</v>
      </c>
      <c r="M1706" s="421">
        <v>9</v>
      </c>
      <c r="O1706" s="424">
        <f t="shared" si="1078"/>
        <v>22</v>
      </c>
      <c r="P1706" s="424">
        <f t="shared" si="1079"/>
        <v>20</v>
      </c>
      <c r="Q1706" s="424">
        <f t="shared" si="1080"/>
        <v>2</v>
      </c>
      <c r="R1706" s="424">
        <f t="shared" si="1081"/>
        <v>1</v>
      </c>
      <c r="S1706" s="424">
        <f t="shared" si="1082"/>
        <v>1</v>
      </c>
      <c r="T1706" s="424">
        <f t="shared" si="1083"/>
        <v>0</v>
      </c>
      <c r="U1706" s="77" t="s">
        <v>630</v>
      </c>
    </row>
    <row r="1707" spans="2:21" ht="12" hidden="1" thickBot="1" x14ac:dyDescent="0.25">
      <c r="C1707" s="414"/>
      <c r="D1707" s="416"/>
      <c r="E1707" s="99" t="s">
        <v>137</v>
      </c>
      <c r="F1707" s="100"/>
      <c r="G1707" s="99" t="s">
        <v>137</v>
      </c>
      <c r="H1707" s="419"/>
      <c r="I1707" s="422"/>
      <c r="J1707" s="419"/>
      <c r="K1707" s="422"/>
      <c r="L1707" s="419"/>
      <c r="M1707" s="422"/>
      <c r="O1707" s="425"/>
      <c r="P1707" s="425"/>
      <c r="Q1707" s="425"/>
      <c r="R1707" s="425"/>
      <c r="S1707" s="425"/>
      <c r="T1707" s="425"/>
      <c r="U1707" s="77" t="s">
        <v>630</v>
      </c>
    </row>
    <row r="1708" spans="2:21" ht="12" hidden="1" thickBot="1" x14ac:dyDescent="0.25">
      <c r="C1708" s="415"/>
      <c r="D1708" s="417"/>
      <c r="E1708" s="84" t="s">
        <v>422</v>
      </c>
      <c r="F1708" s="101"/>
      <c r="G1708" s="84" t="s">
        <v>424</v>
      </c>
      <c r="H1708" s="420"/>
      <c r="I1708" s="423"/>
      <c r="J1708" s="420"/>
      <c r="K1708" s="423"/>
      <c r="L1708" s="420"/>
      <c r="M1708" s="423"/>
      <c r="O1708" s="426"/>
      <c r="P1708" s="426"/>
      <c r="Q1708" s="426"/>
      <c r="R1708" s="426"/>
      <c r="S1708" s="426"/>
      <c r="T1708" s="426"/>
      <c r="U1708" s="77" t="s">
        <v>630</v>
      </c>
    </row>
    <row r="1709" spans="2:21" ht="12" hidden="1" thickBot="1" x14ac:dyDescent="0.25">
      <c r="B1709" s="295" t="str">
        <f>E1702&amp;G1702</f>
        <v>ADIYAMAN YURDUM GENÇLİK VE SPOR KULÜBÜADIYAMAN DOĞA ATICILIK VE A.SPOR KULÜBÜ</v>
      </c>
      <c r="G1709" s="102"/>
      <c r="H1709" s="102"/>
      <c r="O1709" s="28">
        <f t="shared" ref="O1709:T1709" si="1084">O1704+O1705+O1706</f>
        <v>42</v>
      </c>
      <c r="P1709" s="28">
        <f t="shared" si="1084"/>
        <v>39</v>
      </c>
      <c r="Q1709" s="29">
        <f t="shared" si="1084"/>
        <v>4</v>
      </c>
      <c r="R1709" s="28">
        <f t="shared" si="1084"/>
        <v>3</v>
      </c>
      <c r="S1709" s="28">
        <f t="shared" si="1084"/>
        <v>2</v>
      </c>
      <c r="T1709" s="28">
        <f t="shared" si="1084"/>
        <v>1</v>
      </c>
      <c r="U1709" s="77" t="s">
        <v>630</v>
      </c>
    </row>
    <row r="1710" spans="2:21" hidden="1" x14ac:dyDescent="0.2">
      <c r="C1710" s="427" t="s">
        <v>132</v>
      </c>
      <c r="D1710" s="428"/>
      <c r="E1710" s="428"/>
      <c r="F1710" s="428"/>
      <c r="G1710" s="428"/>
      <c r="H1710" s="428"/>
      <c r="I1710" s="428"/>
      <c r="J1710" s="428"/>
      <c r="K1710" s="428"/>
      <c r="L1710" s="428"/>
      <c r="M1710" s="429"/>
      <c r="U1710" s="77" t="s">
        <v>630</v>
      </c>
    </row>
    <row r="1711" spans="2:21" ht="12" hidden="1" thickBot="1" x14ac:dyDescent="0.25">
      <c r="C1711" s="430"/>
      <c r="D1711" s="431"/>
      <c r="E1711" s="431"/>
      <c r="F1711" s="431"/>
      <c r="G1711" s="431"/>
      <c r="H1711" s="431"/>
      <c r="I1711" s="431"/>
      <c r="J1711" s="431"/>
      <c r="K1711" s="431"/>
      <c r="L1711" s="431"/>
      <c r="M1711" s="432"/>
      <c r="U1711" s="77" t="s">
        <v>630</v>
      </c>
    </row>
    <row r="1712" spans="2:21" ht="12" hidden="1" thickBot="1" x14ac:dyDescent="0.25">
      <c r="C1712" s="444" t="s">
        <v>79</v>
      </c>
      <c r="D1712" s="437"/>
      <c r="E1712" s="445" t="s">
        <v>133</v>
      </c>
      <c r="F1712" s="446"/>
      <c r="G1712" s="80" t="s">
        <v>134</v>
      </c>
      <c r="H1712" s="447" t="s">
        <v>135</v>
      </c>
      <c r="I1712" s="448"/>
      <c r="J1712" s="448"/>
      <c r="K1712" s="448"/>
      <c r="L1712" s="448"/>
      <c r="M1712" s="449"/>
      <c r="R1712" s="81"/>
      <c r="S1712" s="82"/>
      <c r="T1712" s="83"/>
      <c r="U1712" s="83" t="s">
        <v>630</v>
      </c>
    </row>
    <row r="1713" spans="2:21" ht="12" hidden="1" thickBot="1" x14ac:dyDescent="0.25">
      <c r="C1713" s="433">
        <v>45092</v>
      </c>
      <c r="D1713" s="434"/>
      <c r="E1713" s="435" t="s">
        <v>52</v>
      </c>
      <c r="F1713" s="409"/>
      <c r="G1713" s="84"/>
      <c r="H1713" s="435"/>
      <c r="I1713" s="408"/>
      <c r="J1713" s="408"/>
      <c r="K1713" s="408"/>
      <c r="L1713" s="408"/>
      <c r="M1713" s="409"/>
      <c r="U1713" s="77" t="s">
        <v>630</v>
      </c>
    </row>
    <row r="1714" spans="2:21" ht="12" hidden="1" thickBot="1" x14ac:dyDescent="0.25">
      <c r="C1714" s="435"/>
      <c r="D1714" s="408"/>
      <c r="E1714" s="408"/>
      <c r="F1714" s="408"/>
      <c r="G1714" s="408"/>
      <c r="H1714" s="408"/>
      <c r="I1714" s="408"/>
      <c r="J1714" s="408"/>
      <c r="K1714" s="408"/>
      <c r="L1714" s="408"/>
      <c r="M1714" s="409"/>
      <c r="U1714" s="77" t="s">
        <v>630</v>
      </c>
    </row>
    <row r="1715" spans="2:21" ht="12" hidden="1" thickBot="1" x14ac:dyDescent="0.25">
      <c r="C1715" s="85" t="s">
        <v>87</v>
      </c>
      <c r="D1715" s="86"/>
      <c r="E1715" s="85" t="s">
        <v>136</v>
      </c>
      <c r="F1715" s="86" t="s">
        <v>137</v>
      </c>
      <c r="G1715" s="85" t="s">
        <v>136</v>
      </c>
      <c r="H1715" s="436" t="s">
        <v>108</v>
      </c>
      <c r="I1715" s="436"/>
      <c r="J1715" s="436"/>
      <c r="K1715" s="436"/>
      <c r="L1715" s="436"/>
      <c r="M1715" s="437"/>
      <c r="U1715" s="77" t="s">
        <v>630</v>
      </c>
    </row>
    <row r="1716" spans="2:21" ht="12" hidden="1" thickBot="1" x14ac:dyDescent="0.25">
      <c r="C1716" s="87"/>
      <c r="D1716" s="88">
        <v>6</v>
      </c>
      <c r="E1716" s="275" t="s">
        <v>165</v>
      </c>
      <c r="F1716" s="88"/>
      <c r="G1716" s="275" t="s">
        <v>2</v>
      </c>
      <c r="H1716" s="438">
        <f t="shared" ref="H1716" si="1085">S1723</f>
        <v>3</v>
      </c>
      <c r="I1716" s="439"/>
      <c r="J1716" s="440"/>
      <c r="K1716" s="441">
        <f t="shared" ref="K1716" si="1086">T1723</f>
        <v>0</v>
      </c>
      <c r="L1716" s="442"/>
      <c r="M1716" s="443"/>
      <c r="U1716" s="77" t="str">
        <f>IF(H1716+K1716=3,"BİTTİ","DEVAM")</f>
        <v>BİTTİ</v>
      </c>
    </row>
    <row r="1717" spans="2:21" ht="12" hidden="1" thickBot="1" x14ac:dyDescent="0.25">
      <c r="C1717" s="91" t="s">
        <v>80</v>
      </c>
      <c r="D1717" s="92" t="s">
        <v>138</v>
      </c>
      <c r="E1717" s="91" t="s">
        <v>139</v>
      </c>
      <c r="F1717" s="92"/>
      <c r="G1717" s="91" t="s">
        <v>139</v>
      </c>
      <c r="H1717" s="408" t="s">
        <v>140</v>
      </c>
      <c r="I1717" s="409"/>
      <c r="J1717" s="408" t="s">
        <v>141</v>
      </c>
      <c r="K1717" s="409"/>
      <c r="L1717" s="410" t="s">
        <v>142</v>
      </c>
      <c r="M1717" s="411"/>
      <c r="O1717" s="412" t="s">
        <v>143</v>
      </c>
      <c r="P1717" s="413"/>
      <c r="Q1717" s="412" t="s">
        <v>144</v>
      </c>
      <c r="R1717" s="413"/>
      <c r="S1717" s="412" t="s">
        <v>138</v>
      </c>
      <c r="T1717" s="413"/>
      <c r="U1717" s="77" t="s">
        <v>630</v>
      </c>
    </row>
    <row r="1718" spans="2:21" ht="12" hidden="1" thickBot="1" x14ac:dyDescent="0.25">
      <c r="C1718" s="266">
        <v>0.4375</v>
      </c>
      <c r="D1718" s="94" t="s">
        <v>145</v>
      </c>
      <c r="E1718" s="84" t="s">
        <v>425</v>
      </c>
      <c r="F1718" s="94"/>
      <c r="G1718" s="84" t="s">
        <v>417</v>
      </c>
      <c r="H1718" s="95">
        <v>6</v>
      </c>
      <c r="I1718" s="94">
        <v>2</v>
      </c>
      <c r="J1718" s="95">
        <v>6</v>
      </c>
      <c r="K1718" s="94">
        <v>4</v>
      </c>
      <c r="L1718" s="95"/>
      <c r="M1718" s="94"/>
      <c r="O1718" s="96">
        <f t="shared" ref="O1718:O1720" si="1087">H1718+J1718+L1718</f>
        <v>12</v>
      </c>
      <c r="P1718" s="96">
        <f t="shared" ref="P1718:P1720" si="1088">I1718+K1718+M1718</f>
        <v>6</v>
      </c>
      <c r="Q1718" s="96">
        <f t="shared" ref="Q1718:Q1720" si="1089">IF(H1718&gt;I1718,1,0)+IF(J1718&gt;K1718,1,0)+IF(L1718&gt;M1718,1,0)</f>
        <v>2</v>
      </c>
      <c r="R1718" s="97">
        <f t="shared" ref="R1718:R1720" si="1090">IF(H1718&lt;I1718,1,0)+IF(J1718&lt;K1718,1,0)+IF(L1718&lt;M1718,1,0)</f>
        <v>0</v>
      </c>
      <c r="S1718" s="97">
        <f t="shared" ref="S1718:S1720" si="1091">IF(Q1718&gt;R1718,1,0)</f>
        <v>1</v>
      </c>
      <c r="T1718" s="97">
        <f t="shared" ref="T1718:T1720" si="1092">IF(Q1718&lt;R1718,1,0)</f>
        <v>0</v>
      </c>
      <c r="U1718" s="77" t="s">
        <v>630</v>
      </c>
    </row>
    <row r="1719" spans="2:21" ht="12" hidden="1" thickBot="1" x14ac:dyDescent="0.25">
      <c r="C1719" s="84"/>
      <c r="D1719" s="94" t="s">
        <v>146</v>
      </c>
      <c r="E1719" s="84" t="s">
        <v>426</v>
      </c>
      <c r="F1719" s="94"/>
      <c r="G1719" s="84" t="s">
        <v>788</v>
      </c>
      <c r="H1719" s="95">
        <v>6</v>
      </c>
      <c r="I1719" s="94">
        <v>1</v>
      </c>
      <c r="J1719" s="95">
        <v>6</v>
      </c>
      <c r="K1719" s="94">
        <v>1</v>
      </c>
      <c r="L1719" s="95"/>
      <c r="M1719" s="94"/>
      <c r="O1719" s="29">
        <f t="shared" si="1087"/>
        <v>12</v>
      </c>
      <c r="P1719" s="29">
        <f t="shared" si="1088"/>
        <v>2</v>
      </c>
      <c r="Q1719" s="29">
        <f t="shared" si="1089"/>
        <v>2</v>
      </c>
      <c r="R1719" s="28">
        <f t="shared" si="1090"/>
        <v>0</v>
      </c>
      <c r="S1719" s="28">
        <f t="shared" si="1091"/>
        <v>1</v>
      </c>
      <c r="T1719" s="28">
        <f t="shared" si="1092"/>
        <v>0</v>
      </c>
      <c r="U1719" s="77" t="s">
        <v>630</v>
      </c>
    </row>
    <row r="1720" spans="2:21" ht="12" hidden="1" customHeight="1" thickBot="1" x14ac:dyDescent="0.25">
      <c r="C1720" s="414"/>
      <c r="D1720" s="416" t="s">
        <v>147</v>
      </c>
      <c r="E1720" s="84" t="s">
        <v>425</v>
      </c>
      <c r="F1720" s="98"/>
      <c r="G1720" s="84" t="s">
        <v>417</v>
      </c>
      <c r="H1720" s="418">
        <v>6</v>
      </c>
      <c r="I1720" s="421">
        <v>3</v>
      </c>
      <c r="J1720" s="418">
        <v>6</v>
      </c>
      <c r="K1720" s="421">
        <v>4</v>
      </c>
      <c r="L1720" s="418"/>
      <c r="M1720" s="421"/>
      <c r="O1720" s="424">
        <f t="shared" si="1087"/>
        <v>12</v>
      </c>
      <c r="P1720" s="424">
        <f t="shared" si="1088"/>
        <v>7</v>
      </c>
      <c r="Q1720" s="424">
        <f t="shared" si="1089"/>
        <v>2</v>
      </c>
      <c r="R1720" s="424">
        <f t="shared" si="1090"/>
        <v>0</v>
      </c>
      <c r="S1720" s="424">
        <f t="shared" si="1091"/>
        <v>1</v>
      </c>
      <c r="T1720" s="424">
        <f t="shared" si="1092"/>
        <v>0</v>
      </c>
      <c r="U1720" s="77" t="s">
        <v>630</v>
      </c>
    </row>
    <row r="1721" spans="2:21" ht="12" hidden="1" thickBot="1" x14ac:dyDescent="0.25">
      <c r="C1721" s="414"/>
      <c r="D1721" s="416"/>
      <c r="E1721" s="99" t="s">
        <v>137</v>
      </c>
      <c r="F1721" s="100"/>
      <c r="G1721" s="99" t="s">
        <v>137</v>
      </c>
      <c r="H1721" s="419"/>
      <c r="I1721" s="422"/>
      <c r="J1721" s="419"/>
      <c r="K1721" s="422"/>
      <c r="L1721" s="419"/>
      <c r="M1721" s="422"/>
      <c r="O1721" s="425"/>
      <c r="P1721" s="425"/>
      <c r="Q1721" s="425"/>
      <c r="R1721" s="425"/>
      <c r="S1721" s="425"/>
      <c r="T1721" s="425"/>
      <c r="U1721" s="77" t="s">
        <v>630</v>
      </c>
    </row>
    <row r="1722" spans="2:21" ht="12" hidden="1" thickBot="1" x14ac:dyDescent="0.25">
      <c r="C1722" s="415"/>
      <c r="D1722" s="417"/>
      <c r="E1722" s="84" t="s">
        <v>426</v>
      </c>
      <c r="F1722" s="101"/>
      <c r="G1722" s="84" t="s">
        <v>788</v>
      </c>
      <c r="H1722" s="420"/>
      <c r="I1722" s="423"/>
      <c r="J1722" s="420"/>
      <c r="K1722" s="423"/>
      <c r="L1722" s="420"/>
      <c r="M1722" s="423"/>
      <c r="O1722" s="426"/>
      <c r="P1722" s="426"/>
      <c r="Q1722" s="426"/>
      <c r="R1722" s="426"/>
      <c r="S1722" s="426"/>
      <c r="T1722" s="426"/>
      <c r="U1722" s="77" t="s">
        <v>630</v>
      </c>
    </row>
    <row r="1723" spans="2:21" ht="12" hidden="1" thickBot="1" x14ac:dyDescent="0.25">
      <c r="B1723" s="295" t="str">
        <f>E1716&amp;G1716</f>
        <v>ADIYAMAN G.MS.K. SPOR KULÜBÜADIYAMAN TENİS VE HENTBOL SPOR KULÜBÜ</v>
      </c>
      <c r="G1723" s="102"/>
      <c r="H1723" s="102"/>
      <c r="O1723" s="28">
        <f t="shared" ref="O1723:T1723" si="1093">O1718+O1719+O1720</f>
        <v>36</v>
      </c>
      <c r="P1723" s="28">
        <f t="shared" si="1093"/>
        <v>15</v>
      </c>
      <c r="Q1723" s="29">
        <f t="shared" si="1093"/>
        <v>6</v>
      </c>
      <c r="R1723" s="28">
        <f t="shared" si="1093"/>
        <v>0</v>
      </c>
      <c r="S1723" s="28">
        <f t="shared" si="1093"/>
        <v>3</v>
      </c>
      <c r="T1723" s="28">
        <f t="shared" si="1093"/>
        <v>0</v>
      </c>
      <c r="U1723" s="77" t="s">
        <v>630</v>
      </c>
    </row>
    <row r="1724" spans="2:21" hidden="1" x14ac:dyDescent="0.2">
      <c r="C1724" s="427" t="s">
        <v>132</v>
      </c>
      <c r="D1724" s="428"/>
      <c r="E1724" s="428"/>
      <c r="F1724" s="428"/>
      <c r="G1724" s="428"/>
      <c r="H1724" s="428"/>
      <c r="I1724" s="428"/>
      <c r="J1724" s="428"/>
      <c r="K1724" s="428"/>
      <c r="L1724" s="428"/>
      <c r="M1724" s="429"/>
      <c r="U1724" s="77" t="s">
        <v>630</v>
      </c>
    </row>
    <row r="1725" spans="2:21" ht="12" hidden="1" thickBot="1" x14ac:dyDescent="0.25">
      <c r="C1725" s="430"/>
      <c r="D1725" s="431"/>
      <c r="E1725" s="431"/>
      <c r="F1725" s="431"/>
      <c r="G1725" s="431"/>
      <c r="H1725" s="431"/>
      <c r="I1725" s="431"/>
      <c r="J1725" s="431"/>
      <c r="K1725" s="431"/>
      <c r="L1725" s="431"/>
      <c r="M1725" s="432"/>
      <c r="U1725" s="77" t="s">
        <v>630</v>
      </c>
    </row>
    <row r="1726" spans="2:21" ht="12" hidden="1" thickBot="1" x14ac:dyDescent="0.25">
      <c r="C1726" s="444" t="s">
        <v>79</v>
      </c>
      <c r="D1726" s="437"/>
      <c r="E1726" s="445" t="s">
        <v>133</v>
      </c>
      <c r="F1726" s="446"/>
      <c r="G1726" s="80" t="s">
        <v>134</v>
      </c>
      <c r="H1726" s="447" t="s">
        <v>135</v>
      </c>
      <c r="I1726" s="448"/>
      <c r="J1726" s="448"/>
      <c r="K1726" s="448"/>
      <c r="L1726" s="448"/>
      <c r="M1726" s="449"/>
      <c r="R1726" s="81"/>
      <c r="S1726" s="82"/>
      <c r="T1726" s="83"/>
      <c r="U1726" s="83" t="s">
        <v>630</v>
      </c>
    </row>
    <row r="1727" spans="2:21" ht="12" hidden="1" thickBot="1" x14ac:dyDescent="0.25">
      <c r="C1727" s="433">
        <v>45092</v>
      </c>
      <c r="D1727" s="434"/>
      <c r="E1727" s="435" t="s">
        <v>243</v>
      </c>
      <c r="F1727" s="409"/>
      <c r="G1727" s="84"/>
      <c r="H1727" s="435"/>
      <c r="I1727" s="408"/>
      <c r="J1727" s="408"/>
      <c r="K1727" s="408"/>
      <c r="L1727" s="408"/>
      <c r="M1727" s="409"/>
      <c r="U1727" s="77" t="s">
        <v>630</v>
      </c>
    </row>
    <row r="1728" spans="2:21" ht="12" hidden="1" thickBot="1" x14ac:dyDescent="0.25">
      <c r="C1728" s="435"/>
      <c r="D1728" s="408"/>
      <c r="E1728" s="408"/>
      <c r="F1728" s="408"/>
      <c r="G1728" s="408"/>
      <c r="H1728" s="408"/>
      <c r="I1728" s="408"/>
      <c r="J1728" s="408"/>
      <c r="K1728" s="408"/>
      <c r="L1728" s="408"/>
      <c r="M1728" s="409"/>
      <c r="U1728" s="77" t="s">
        <v>630</v>
      </c>
    </row>
    <row r="1729" spans="2:21" ht="12" hidden="1" thickBot="1" x14ac:dyDescent="0.25">
      <c r="C1729" s="85" t="s">
        <v>87</v>
      </c>
      <c r="D1729" s="86"/>
      <c r="E1729" s="85" t="s">
        <v>136</v>
      </c>
      <c r="F1729" s="86" t="s">
        <v>137</v>
      </c>
      <c r="G1729" s="85" t="s">
        <v>136</v>
      </c>
      <c r="H1729" s="436" t="s">
        <v>108</v>
      </c>
      <c r="I1729" s="436"/>
      <c r="J1729" s="436"/>
      <c r="K1729" s="436"/>
      <c r="L1729" s="436"/>
      <c r="M1729" s="437"/>
      <c r="U1729" s="77" t="s">
        <v>630</v>
      </c>
    </row>
    <row r="1730" spans="2:21" ht="12" hidden="1" thickBot="1" x14ac:dyDescent="0.25">
      <c r="C1730" s="87"/>
      <c r="D1730" s="88">
        <v>7</v>
      </c>
      <c r="E1730" s="275" t="s">
        <v>6</v>
      </c>
      <c r="F1730" s="88"/>
      <c r="G1730" s="275" t="s">
        <v>5</v>
      </c>
      <c r="H1730" s="438">
        <f t="shared" ref="H1730" si="1094">S1737</f>
        <v>2</v>
      </c>
      <c r="I1730" s="439"/>
      <c r="J1730" s="440"/>
      <c r="K1730" s="441">
        <f t="shared" ref="K1730" si="1095">T1737</f>
        <v>1</v>
      </c>
      <c r="L1730" s="442"/>
      <c r="M1730" s="443"/>
      <c r="U1730" s="77" t="str">
        <f>IF(H1730+K1730=3,"BİTTİ","DEVAM")</f>
        <v>BİTTİ</v>
      </c>
    </row>
    <row r="1731" spans="2:21" ht="12" hidden="1" thickBot="1" x14ac:dyDescent="0.25">
      <c r="C1731" s="91" t="s">
        <v>80</v>
      </c>
      <c r="D1731" s="92" t="s">
        <v>138</v>
      </c>
      <c r="E1731" s="91" t="s">
        <v>139</v>
      </c>
      <c r="F1731" s="92"/>
      <c r="G1731" s="91" t="s">
        <v>139</v>
      </c>
      <c r="H1731" s="408" t="s">
        <v>140</v>
      </c>
      <c r="I1731" s="409"/>
      <c r="J1731" s="408" t="s">
        <v>141</v>
      </c>
      <c r="K1731" s="409"/>
      <c r="L1731" s="410" t="s">
        <v>142</v>
      </c>
      <c r="M1731" s="411"/>
      <c r="O1731" s="412" t="s">
        <v>143</v>
      </c>
      <c r="P1731" s="413"/>
      <c r="Q1731" s="412" t="s">
        <v>144</v>
      </c>
      <c r="R1731" s="413"/>
      <c r="S1731" s="412" t="s">
        <v>138</v>
      </c>
      <c r="T1731" s="413"/>
      <c r="U1731" s="77" t="s">
        <v>630</v>
      </c>
    </row>
    <row r="1732" spans="2:21" ht="12" hidden="1" thickBot="1" x14ac:dyDescent="0.25">
      <c r="C1732" s="266">
        <v>0.4375</v>
      </c>
      <c r="D1732" s="94" t="s">
        <v>145</v>
      </c>
      <c r="E1732" s="84" t="s">
        <v>727</v>
      </c>
      <c r="F1732" s="94"/>
      <c r="G1732" s="84" t="s">
        <v>718</v>
      </c>
      <c r="H1732" s="95">
        <v>4</v>
      </c>
      <c r="I1732" s="94">
        <v>6</v>
      </c>
      <c r="J1732" s="95">
        <v>5</v>
      </c>
      <c r="K1732" s="94">
        <v>7</v>
      </c>
      <c r="L1732" s="95"/>
      <c r="M1732" s="94"/>
      <c r="O1732" s="96">
        <f t="shared" ref="O1732:O1734" si="1096">H1732+J1732+L1732</f>
        <v>9</v>
      </c>
      <c r="P1732" s="96">
        <f t="shared" ref="P1732:P1734" si="1097">I1732+K1732+M1732</f>
        <v>13</v>
      </c>
      <c r="Q1732" s="96">
        <f t="shared" ref="Q1732:Q1734" si="1098">IF(H1732&gt;I1732,1,0)+IF(J1732&gt;K1732,1,0)+IF(L1732&gt;M1732,1,0)</f>
        <v>0</v>
      </c>
      <c r="R1732" s="97">
        <f t="shared" ref="R1732:R1734" si="1099">IF(H1732&lt;I1732,1,0)+IF(J1732&lt;K1732,1,0)+IF(L1732&lt;M1732,1,0)</f>
        <v>2</v>
      </c>
      <c r="S1732" s="97">
        <f t="shared" ref="S1732:S1734" si="1100">IF(Q1732&gt;R1732,1,0)</f>
        <v>0</v>
      </c>
      <c r="T1732" s="97">
        <f t="shared" ref="T1732:T1734" si="1101">IF(Q1732&lt;R1732,1,0)</f>
        <v>1</v>
      </c>
      <c r="U1732" s="77" t="s">
        <v>630</v>
      </c>
    </row>
    <row r="1733" spans="2:21" ht="12" hidden="1" thickBot="1" x14ac:dyDescent="0.25">
      <c r="C1733" s="84"/>
      <c r="D1733" s="94" t="s">
        <v>146</v>
      </c>
      <c r="E1733" s="84" t="s">
        <v>726</v>
      </c>
      <c r="F1733" s="94"/>
      <c r="G1733" s="284" t="s">
        <v>719</v>
      </c>
      <c r="H1733" s="95">
        <v>6</v>
      </c>
      <c r="I1733" s="94">
        <v>0</v>
      </c>
      <c r="J1733" s="95">
        <v>6</v>
      </c>
      <c r="K1733" s="94">
        <v>0</v>
      </c>
      <c r="L1733" s="95"/>
      <c r="M1733" s="94"/>
      <c r="O1733" s="29">
        <f t="shared" si="1096"/>
        <v>12</v>
      </c>
      <c r="P1733" s="29">
        <f t="shared" si="1097"/>
        <v>0</v>
      </c>
      <c r="Q1733" s="29">
        <f t="shared" si="1098"/>
        <v>2</v>
      </c>
      <c r="R1733" s="28">
        <f t="shared" si="1099"/>
        <v>0</v>
      </c>
      <c r="S1733" s="28">
        <f t="shared" si="1100"/>
        <v>1</v>
      </c>
      <c r="T1733" s="28">
        <f t="shared" si="1101"/>
        <v>0</v>
      </c>
      <c r="U1733" s="77" t="s">
        <v>630</v>
      </c>
    </row>
    <row r="1734" spans="2:21" ht="12" hidden="1" customHeight="1" thickBot="1" x14ac:dyDescent="0.25">
      <c r="C1734" s="414"/>
      <c r="D1734" s="416" t="s">
        <v>147</v>
      </c>
      <c r="E1734" s="84" t="s">
        <v>727</v>
      </c>
      <c r="F1734" s="98"/>
      <c r="G1734" s="284" t="s">
        <v>719</v>
      </c>
      <c r="H1734" s="418">
        <v>6</v>
      </c>
      <c r="I1734" s="421">
        <v>2</v>
      </c>
      <c r="J1734" s="418">
        <v>6</v>
      </c>
      <c r="K1734" s="421">
        <v>1</v>
      </c>
      <c r="L1734" s="418"/>
      <c r="M1734" s="421"/>
      <c r="O1734" s="424">
        <f t="shared" si="1096"/>
        <v>12</v>
      </c>
      <c r="P1734" s="424">
        <f t="shared" si="1097"/>
        <v>3</v>
      </c>
      <c r="Q1734" s="424">
        <f t="shared" si="1098"/>
        <v>2</v>
      </c>
      <c r="R1734" s="424">
        <f t="shared" si="1099"/>
        <v>0</v>
      </c>
      <c r="S1734" s="424">
        <f t="shared" si="1100"/>
        <v>1</v>
      </c>
      <c r="T1734" s="424">
        <f t="shared" si="1101"/>
        <v>0</v>
      </c>
      <c r="U1734" s="77" t="s">
        <v>630</v>
      </c>
    </row>
    <row r="1735" spans="2:21" ht="12" hidden="1" thickBot="1" x14ac:dyDescent="0.25">
      <c r="C1735" s="414"/>
      <c r="D1735" s="416"/>
      <c r="E1735" s="99" t="s">
        <v>137</v>
      </c>
      <c r="F1735" s="100"/>
      <c r="G1735" s="283" t="s">
        <v>137</v>
      </c>
      <c r="H1735" s="419"/>
      <c r="I1735" s="422"/>
      <c r="J1735" s="419"/>
      <c r="K1735" s="422"/>
      <c r="L1735" s="419"/>
      <c r="M1735" s="422"/>
      <c r="O1735" s="425"/>
      <c r="P1735" s="425"/>
      <c r="Q1735" s="425"/>
      <c r="R1735" s="425"/>
      <c r="S1735" s="425"/>
      <c r="T1735" s="425"/>
      <c r="U1735" s="77" t="s">
        <v>630</v>
      </c>
    </row>
    <row r="1736" spans="2:21" ht="12" hidden="1" thickBot="1" x14ac:dyDescent="0.25">
      <c r="C1736" s="415"/>
      <c r="D1736" s="417"/>
      <c r="E1736" s="84" t="s">
        <v>726</v>
      </c>
      <c r="F1736" s="101"/>
      <c r="G1736" s="84" t="s">
        <v>718</v>
      </c>
      <c r="H1736" s="420"/>
      <c r="I1736" s="423"/>
      <c r="J1736" s="420"/>
      <c r="K1736" s="423"/>
      <c r="L1736" s="420"/>
      <c r="M1736" s="423"/>
      <c r="O1736" s="426"/>
      <c r="P1736" s="426"/>
      <c r="Q1736" s="426"/>
      <c r="R1736" s="426"/>
      <c r="S1736" s="426"/>
      <c r="T1736" s="426"/>
      <c r="U1736" s="77" t="s">
        <v>630</v>
      </c>
    </row>
    <row r="1737" spans="2:21" ht="12" hidden="1" thickBot="1" x14ac:dyDescent="0.25">
      <c r="B1737" s="295" t="str">
        <f>E1730&amp;G1730</f>
        <v>AĞRI GENÇLİK SPOR KULÜBÜ DERNEĞİAĞRI DAĞI TENİS KULÜBÜ</v>
      </c>
      <c r="G1737" s="102"/>
      <c r="H1737" s="102"/>
      <c r="O1737" s="28">
        <f t="shared" ref="O1737:T1737" si="1102">O1732+O1733+O1734</f>
        <v>33</v>
      </c>
      <c r="P1737" s="28">
        <f t="shared" si="1102"/>
        <v>16</v>
      </c>
      <c r="Q1737" s="29">
        <f t="shared" si="1102"/>
        <v>4</v>
      </c>
      <c r="R1737" s="28">
        <f t="shared" si="1102"/>
        <v>2</v>
      </c>
      <c r="S1737" s="28">
        <f t="shared" si="1102"/>
        <v>2</v>
      </c>
      <c r="T1737" s="28">
        <f t="shared" si="1102"/>
        <v>1</v>
      </c>
      <c r="U1737" s="77" t="s">
        <v>630</v>
      </c>
    </row>
    <row r="1738" spans="2:21" hidden="1" x14ac:dyDescent="0.2">
      <c r="C1738" s="427" t="s">
        <v>132</v>
      </c>
      <c r="D1738" s="428"/>
      <c r="E1738" s="428"/>
      <c r="F1738" s="428"/>
      <c r="G1738" s="428"/>
      <c r="H1738" s="428"/>
      <c r="I1738" s="428"/>
      <c r="J1738" s="428"/>
      <c r="K1738" s="428"/>
      <c r="L1738" s="428"/>
      <c r="M1738" s="429"/>
      <c r="U1738" s="77" t="s">
        <v>630</v>
      </c>
    </row>
    <row r="1739" spans="2:21" ht="12" hidden="1" thickBot="1" x14ac:dyDescent="0.25">
      <c r="C1739" s="430"/>
      <c r="D1739" s="431"/>
      <c r="E1739" s="431"/>
      <c r="F1739" s="431"/>
      <c r="G1739" s="431"/>
      <c r="H1739" s="431"/>
      <c r="I1739" s="431"/>
      <c r="J1739" s="431"/>
      <c r="K1739" s="431"/>
      <c r="L1739" s="431"/>
      <c r="M1739" s="432"/>
      <c r="U1739" s="77" t="s">
        <v>630</v>
      </c>
    </row>
    <row r="1740" spans="2:21" ht="12" hidden="1" thickBot="1" x14ac:dyDescent="0.25">
      <c r="C1740" s="444" t="s">
        <v>79</v>
      </c>
      <c r="D1740" s="437"/>
      <c r="E1740" s="445" t="s">
        <v>133</v>
      </c>
      <c r="F1740" s="446"/>
      <c r="G1740" s="80" t="s">
        <v>134</v>
      </c>
      <c r="H1740" s="447" t="s">
        <v>135</v>
      </c>
      <c r="I1740" s="448"/>
      <c r="J1740" s="448"/>
      <c r="K1740" s="448"/>
      <c r="L1740" s="448"/>
      <c r="M1740" s="449"/>
      <c r="R1740" s="81"/>
      <c r="S1740" s="82"/>
      <c r="T1740" s="83"/>
      <c r="U1740" s="83" t="s">
        <v>630</v>
      </c>
    </row>
    <row r="1741" spans="2:21" ht="12" hidden="1" thickBot="1" x14ac:dyDescent="0.25">
      <c r="C1741" s="433">
        <v>45092</v>
      </c>
      <c r="D1741" s="434"/>
      <c r="E1741" s="435" t="s">
        <v>243</v>
      </c>
      <c r="F1741" s="409"/>
      <c r="G1741" s="84"/>
      <c r="H1741" s="435"/>
      <c r="I1741" s="408"/>
      <c r="J1741" s="408"/>
      <c r="K1741" s="408"/>
      <c r="L1741" s="408"/>
      <c r="M1741" s="409"/>
      <c r="U1741" s="77" t="s">
        <v>630</v>
      </c>
    </row>
    <row r="1742" spans="2:21" ht="12" hidden="1" thickBot="1" x14ac:dyDescent="0.25">
      <c r="C1742" s="435"/>
      <c r="D1742" s="408"/>
      <c r="E1742" s="408"/>
      <c r="F1742" s="408"/>
      <c r="G1742" s="408"/>
      <c r="H1742" s="408"/>
      <c r="I1742" s="408"/>
      <c r="J1742" s="408"/>
      <c r="K1742" s="408"/>
      <c r="L1742" s="408"/>
      <c r="M1742" s="409"/>
      <c r="U1742" s="77" t="s">
        <v>630</v>
      </c>
    </row>
    <row r="1743" spans="2:21" ht="12" hidden="1" thickBot="1" x14ac:dyDescent="0.25">
      <c r="C1743" s="85" t="s">
        <v>87</v>
      </c>
      <c r="D1743" s="86"/>
      <c r="E1743" s="85" t="s">
        <v>136</v>
      </c>
      <c r="F1743" s="86" t="s">
        <v>137</v>
      </c>
      <c r="G1743" s="85" t="s">
        <v>136</v>
      </c>
      <c r="H1743" s="436" t="s">
        <v>108</v>
      </c>
      <c r="I1743" s="436"/>
      <c r="J1743" s="436"/>
      <c r="K1743" s="436"/>
      <c r="L1743" s="436"/>
      <c r="M1743" s="437"/>
      <c r="U1743" s="77" t="s">
        <v>630</v>
      </c>
    </row>
    <row r="1744" spans="2:21" ht="12" hidden="1" thickBot="1" x14ac:dyDescent="0.25">
      <c r="C1744" s="87"/>
      <c r="D1744" s="88">
        <v>8</v>
      </c>
      <c r="E1744" s="275" t="s">
        <v>166</v>
      </c>
      <c r="F1744" s="88"/>
      <c r="G1744" s="275" t="s">
        <v>7</v>
      </c>
      <c r="H1744" s="438">
        <f t="shared" ref="H1744" si="1103">S1751</f>
        <v>0</v>
      </c>
      <c r="I1744" s="439"/>
      <c r="J1744" s="440"/>
      <c r="K1744" s="441">
        <f t="shared" ref="K1744" si="1104">T1751</f>
        <v>3</v>
      </c>
      <c r="L1744" s="442"/>
      <c r="M1744" s="443"/>
      <c r="U1744" s="77" t="str">
        <f>IF(H1744+K1744=3,"BİTTİ","DEVAM")</f>
        <v>BİTTİ</v>
      </c>
    </row>
    <row r="1745" spans="2:21" ht="12" hidden="1" thickBot="1" x14ac:dyDescent="0.25">
      <c r="C1745" s="91" t="s">
        <v>80</v>
      </c>
      <c r="D1745" s="92" t="s">
        <v>138</v>
      </c>
      <c r="E1745" s="91" t="s">
        <v>139</v>
      </c>
      <c r="F1745" s="92"/>
      <c r="G1745" s="91" t="s">
        <v>139</v>
      </c>
      <c r="H1745" s="408" t="s">
        <v>140</v>
      </c>
      <c r="I1745" s="409"/>
      <c r="J1745" s="408" t="s">
        <v>141</v>
      </c>
      <c r="K1745" s="409"/>
      <c r="L1745" s="410" t="s">
        <v>142</v>
      </c>
      <c r="M1745" s="411"/>
      <c r="O1745" s="412" t="s">
        <v>143</v>
      </c>
      <c r="P1745" s="413"/>
      <c r="Q1745" s="412" t="s">
        <v>144</v>
      </c>
      <c r="R1745" s="413"/>
      <c r="S1745" s="412" t="s">
        <v>138</v>
      </c>
      <c r="T1745" s="413"/>
      <c r="U1745" s="77" t="s">
        <v>630</v>
      </c>
    </row>
    <row r="1746" spans="2:21" ht="12" hidden="1" thickBot="1" x14ac:dyDescent="0.25">
      <c r="C1746" s="266">
        <v>0.4375</v>
      </c>
      <c r="D1746" s="94" t="s">
        <v>145</v>
      </c>
      <c r="E1746" s="84" t="s">
        <v>720</v>
      </c>
      <c r="F1746" s="94"/>
      <c r="G1746" s="84" t="s">
        <v>984</v>
      </c>
      <c r="H1746" s="95">
        <v>0</v>
      </c>
      <c r="I1746" s="94">
        <v>6</v>
      </c>
      <c r="J1746" s="95">
        <v>0</v>
      </c>
      <c r="K1746" s="94">
        <v>6</v>
      </c>
      <c r="L1746" s="95"/>
      <c r="M1746" s="94"/>
      <c r="O1746" s="96">
        <f t="shared" ref="O1746:O1748" si="1105">H1746+J1746+L1746</f>
        <v>0</v>
      </c>
      <c r="P1746" s="96">
        <f t="shared" ref="P1746:P1748" si="1106">I1746+K1746+M1746</f>
        <v>12</v>
      </c>
      <c r="Q1746" s="96">
        <f t="shared" ref="Q1746:Q1748" si="1107">IF(H1746&gt;I1746,1,0)+IF(J1746&gt;K1746,1,0)+IF(L1746&gt;M1746,1,0)</f>
        <v>0</v>
      </c>
      <c r="R1746" s="97">
        <f t="shared" ref="R1746:R1748" si="1108">IF(H1746&lt;I1746,1,0)+IF(J1746&lt;K1746,1,0)+IF(L1746&lt;M1746,1,0)</f>
        <v>2</v>
      </c>
      <c r="S1746" s="97">
        <f t="shared" ref="S1746:S1748" si="1109">IF(Q1746&gt;R1746,1,0)</f>
        <v>0</v>
      </c>
      <c r="T1746" s="97">
        <f t="shared" ref="T1746:T1748" si="1110">IF(Q1746&lt;R1746,1,0)</f>
        <v>1</v>
      </c>
      <c r="U1746" s="77" t="s">
        <v>630</v>
      </c>
    </row>
    <row r="1747" spans="2:21" ht="12" hidden="1" thickBot="1" x14ac:dyDescent="0.25">
      <c r="C1747" s="84"/>
      <c r="D1747" s="94" t="s">
        <v>146</v>
      </c>
      <c r="E1747" s="84" t="s">
        <v>983</v>
      </c>
      <c r="F1747" s="94"/>
      <c r="G1747" s="284" t="s">
        <v>729</v>
      </c>
      <c r="H1747" s="95">
        <v>0</v>
      </c>
      <c r="I1747" s="94">
        <v>6</v>
      </c>
      <c r="J1747" s="95">
        <v>0</v>
      </c>
      <c r="K1747" s="94">
        <v>6</v>
      </c>
      <c r="L1747" s="95"/>
      <c r="M1747" s="94"/>
      <c r="O1747" s="29">
        <f t="shared" si="1105"/>
        <v>0</v>
      </c>
      <c r="P1747" s="29">
        <f t="shared" si="1106"/>
        <v>12</v>
      </c>
      <c r="Q1747" s="29">
        <f t="shared" si="1107"/>
        <v>0</v>
      </c>
      <c r="R1747" s="28">
        <f t="shared" si="1108"/>
        <v>2</v>
      </c>
      <c r="S1747" s="28">
        <f t="shared" si="1109"/>
        <v>0</v>
      </c>
      <c r="T1747" s="28">
        <f t="shared" si="1110"/>
        <v>1</v>
      </c>
      <c r="U1747" s="77" t="s">
        <v>630</v>
      </c>
    </row>
    <row r="1748" spans="2:21" ht="12" hidden="1" customHeight="1" thickBot="1" x14ac:dyDescent="0.25">
      <c r="C1748" s="414"/>
      <c r="D1748" s="416" t="s">
        <v>147</v>
      </c>
      <c r="E1748" s="84" t="s">
        <v>720</v>
      </c>
      <c r="F1748" s="98"/>
      <c r="G1748" s="284" t="s">
        <v>984</v>
      </c>
      <c r="H1748" s="418">
        <v>0</v>
      </c>
      <c r="I1748" s="421">
        <v>6</v>
      </c>
      <c r="J1748" s="418">
        <v>0</v>
      </c>
      <c r="K1748" s="421">
        <v>6</v>
      </c>
      <c r="L1748" s="418"/>
      <c r="M1748" s="421"/>
      <c r="O1748" s="424">
        <f t="shared" si="1105"/>
        <v>0</v>
      </c>
      <c r="P1748" s="424">
        <f t="shared" si="1106"/>
        <v>12</v>
      </c>
      <c r="Q1748" s="424">
        <f t="shared" si="1107"/>
        <v>0</v>
      </c>
      <c r="R1748" s="424">
        <f t="shared" si="1108"/>
        <v>2</v>
      </c>
      <c r="S1748" s="424">
        <f t="shared" si="1109"/>
        <v>0</v>
      </c>
      <c r="T1748" s="424">
        <f t="shared" si="1110"/>
        <v>1</v>
      </c>
      <c r="U1748" s="77" t="s">
        <v>630</v>
      </c>
    </row>
    <row r="1749" spans="2:21" ht="12" hidden="1" thickBot="1" x14ac:dyDescent="0.25">
      <c r="C1749" s="414"/>
      <c r="D1749" s="416"/>
      <c r="E1749" s="99" t="s">
        <v>137</v>
      </c>
      <c r="F1749" s="100"/>
      <c r="G1749" s="283" t="s">
        <v>137</v>
      </c>
      <c r="H1749" s="419"/>
      <c r="I1749" s="422"/>
      <c r="J1749" s="419"/>
      <c r="K1749" s="422"/>
      <c r="L1749" s="419"/>
      <c r="M1749" s="422"/>
      <c r="O1749" s="425"/>
      <c r="P1749" s="425"/>
      <c r="Q1749" s="425"/>
      <c r="R1749" s="425"/>
      <c r="S1749" s="425"/>
      <c r="T1749" s="425"/>
      <c r="U1749" s="77" t="s">
        <v>630</v>
      </c>
    </row>
    <row r="1750" spans="2:21" ht="12" hidden="1" thickBot="1" x14ac:dyDescent="0.25">
      <c r="C1750" s="415"/>
      <c r="D1750" s="417"/>
      <c r="E1750" s="84" t="s">
        <v>983</v>
      </c>
      <c r="F1750" s="101"/>
      <c r="G1750" s="84" t="s">
        <v>729</v>
      </c>
      <c r="H1750" s="420"/>
      <c r="I1750" s="423"/>
      <c r="J1750" s="420"/>
      <c r="K1750" s="423"/>
      <c r="L1750" s="420"/>
      <c r="M1750" s="423"/>
      <c r="O1750" s="426"/>
      <c r="P1750" s="426"/>
      <c r="Q1750" s="426"/>
      <c r="R1750" s="426"/>
      <c r="S1750" s="426"/>
      <c r="T1750" s="426"/>
      <c r="U1750" s="77" t="s">
        <v>630</v>
      </c>
    </row>
    <row r="1751" spans="2:21" ht="12" hidden="1" thickBot="1" x14ac:dyDescent="0.25">
      <c r="B1751" s="295" t="str">
        <f>E1744&amp;G1744</f>
        <v>AĞRI GENÇLİK HİZMETLERİ SPOR KULÜBÜAĞRI TENİS VE YÜZME SPOR KULÜBÜ</v>
      </c>
      <c r="G1751" s="102"/>
      <c r="H1751" s="102"/>
      <c r="O1751" s="28">
        <f t="shared" ref="O1751:T1751" si="1111">O1746+O1747+O1748</f>
        <v>0</v>
      </c>
      <c r="P1751" s="28">
        <f t="shared" si="1111"/>
        <v>36</v>
      </c>
      <c r="Q1751" s="29">
        <f t="shared" si="1111"/>
        <v>0</v>
      </c>
      <c r="R1751" s="28">
        <f t="shared" si="1111"/>
        <v>6</v>
      </c>
      <c r="S1751" s="28">
        <f t="shared" si="1111"/>
        <v>0</v>
      </c>
      <c r="T1751" s="28">
        <f t="shared" si="1111"/>
        <v>3</v>
      </c>
      <c r="U1751" s="77" t="s">
        <v>630</v>
      </c>
    </row>
    <row r="1752" spans="2:21" hidden="1" x14ac:dyDescent="0.2">
      <c r="C1752" s="427" t="s">
        <v>132</v>
      </c>
      <c r="D1752" s="428"/>
      <c r="E1752" s="428"/>
      <c r="F1752" s="428"/>
      <c r="G1752" s="428"/>
      <c r="H1752" s="428"/>
      <c r="I1752" s="428"/>
      <c r="J1752" s="428"/>
      <c r="K1752" s="428"/>
      <c r="L1752" s="428"/>
      <c r="M1752" s="429"/>
      <c r="U1752" s="77" t="s">
        <v>630</v>
      </c>
    </row>
    <row r="1753" spans="2:21" ht="12" hidden="1" thickBot="1" x14ac:dyDescent="0.25">
      <c r="C1753" s="430"/>
      <c r="D1753" s="431"/>
      <c r="E1753" s="431"/>
      <c r="F1753" s="431"/>
      <c r="G1753" s="431"/>
      <c r="H1753" s="431"/>
      <c r="I1753" s="431"/>
      <c r="J1753" s="431"/>
      <c r="K1753" s="431"/>
      <c r="L1753" s="431"/>
      <c r="M1753" s="432"/>
      <c r="U1753" s="77" t="s">
        <v>630</v>
      </c>
    </row>
    <row r="1754" spans="2:21" ht="12" hidden="1" thickBot="1" x14ac:dyDescent="0.25">
      <c r="C1754" s="444" t="s">
        <v>79</v>
      </c>
      <c r="D1754" s="437"/>
      <c r="E1754" s="445" t="s">
        <v>133</v>
      </c>
      <c r="F1754" s="446"/>
      <c r="G1754" s="80" t="s">
        <v>134</v>
      </c>
      <c r="H1754" s="447" t="s">
        <v>135</v>
      </c>
      <c r="I1754" s="448"/>
      <c r="J1754" s="448"/>
      <c r="K1754" s="448"/>
      <c r="L1754" s="448"/>
      <c r="M1754" s="449"/>
      <c r="R1754" s="81"/>
      <c r="S1754" s="82"/>
      <c r="T1754" s="83"/>
      <c r="U1754" s="83" t="s">
        <v>630</v>
      </c>
    </row>
    <row r="1755" spans="2:21" ht="12" hidden="1" thickBot="1" x14ac:dyDescent="0.25">
      <c r="C1755" s="433">
        <v>45092</v>
      </c>
      <c r="D1755" s="434"/>
      <c r="E1755" s="435" t="s">
        <v>244</v>
      </c>
      <c r="F1755" s="409"/>
      <c r="G1755" s="84"/>
      <c r="H1755" s="435"/>
      <c r="I1755" s="408"/>
      <c r="J1755" s="408"/>
      <c r="K1755" s="408"/>
      <c r="L1755" s="408"/>
      <c r="M1755" s="409"/>
      <c r="U1755" s="77" t="s">
        <v>630</v>
      </c>
    </row>
    <row r="1756" spans="2:21" ht="12" hidden="1" thickBot="1" x14ac:dyDescent="0.25">
      <c r="C1756" s="435"/>
      <c r="D1756" s="408"/>
      <c r="E1756" s="408"/>
      <c r="F1756" s="408"/>
      <c r="G1756" s="408"/>
      <c r="H1756" s="408"/>
      <c r="I1756" s="408"/>
      <c r="J1756" s="408"/>
      <c r="K1756" s="408"/>
      <c r="L1756" s="408"/>
      <c r="M1756" s="409"/>
      <c r="U1756" s="77" t="s">
        <v>630</v>
      </c>
    </row>
    <row r="1757" spans="2:21" ht="12" hidden="1" thickBot="1" x14ac:dyDescent="0.25">
      <c r="C1757" s="85" t="s">
        <v>87</v>
      </c>
      <c r="D1757" s="86"/>
      <c r="E1757" s="85" t="s">
        <v>136</v>
      </c>
      <c r="F1757" s="86" t="s">
        <v>137</v>
      </c>
      <c r="G1757" s="85" t="s">
        <v>136</v>
      </c>
      <c r="H1757" s="436" t="s">
        <v>108</v>
      </c>
      <c r="I1757" s="436"/>
      <c r="J1757" s="436"/>
      <c r="K1757" s="436"/>
      <c r="L1757" s="436"/>
      <c r="M1757" s="437"/>
      <c r="U1757" s="77" t="s">
        <v>630</v>
      </c>
    </row>
    <row r="1758" spans="2:21" ht="12" hidden="1" thickBot="1" x14ac:dyDescent="0.25">
      <c r="C1758" s="87"/>
      <c r="D1758" s="88">
        <v>9</v>
      </c>
      <c r="E1758" s="275" t="s">
        <v>15</v>
      </c>
      <c r="F1758" s="88"/>
      <c r="G1758" s="275" t="s">
        <v>0</v>
      </c>
      <c r="H1758" s="438">
        <f t="shared" ref="H1758" si="1112">S1765</f>
        <v>3</v>
      </c>
      <c r="I1758" s="439"/>
      <c r="J1758" s="440"/>
      <c r="K1758" s="441">
        <f t="shared" ref="K1758" si="1113">T1765</f>
        <v>0</v>
      </c>
      <c r="L1758" s="442"/>
      <c r="M1758" s="443"/>
      <c r="U1758" s="77" t="str">
        <f>IF(H1758+K1758=3,"BİTTİ","DEVAM")</f>
        <v>BİTTİ</v>
      </c>
    </row>
    <row r="1759" spans="2:21" ht="12" hidden="1" thickBot="1" x14ac:dyDescent="0.25">
      <c r="C1759" s="91" t="s">
        <v>80</v>
      </c>
      <c r="D1759" s="92" t="s">
        <v>138</v>
      </c>
      <c r="E1759" s="91" t="s">
        <v>139</v>
      </c>
      <c r="F1759" s="92"/>
      <c r="G1759" s="91" t="s">
        <v>139</v>
      </c>
      <c r="H1759" s="408" t="s">
        <v>140</v>
      </c>
      <c r="I1759" s="409"/>
      <c r="J1759" s="408" t="s">
        <v>141</v>
      </c>
      <c r="K1759" s="409"/>
      <c r="L1759" s="410" t="s">
        <v>142</v>
      </c>
      <c r="M1759" s="411"/>
      <c r="O1759" s="412" t="s">
        <v>143</v>
      </c>
      <c r="P1759" s="413"/>
      <c r="Q1759" s="412" t="s">
        <v>144</v>
      </c>
      <c r="R1759" s="413"/>
      <c r="S1759" s="412" t="s">
        <v>138</v>
      </c>
      <c r="T1759" s="413"/>
      <c r="U1759" s="77" t="s">
        <v>630</v>
      </c>
    </row>
    <row r="1760" spans="2:21" ht="12" hidden="1" thickBot="1" x14ac:dyDescent="0.25">
      <c r="C1760" s="266">
        <v>0.4375</v>
      </c>
      <c r="D1760" s="94" t="s">
        <v>145</v>
      </c>
      <c r="E1760" s="84" t="s">
        <v>445</v>
      </c>
      <c r="F1760" s="94"/>
      <c r="G1760" s="84" t="s">
        <v>917</v>
      </c>
      <c r="H1760" s="95">
        <v>6</v>
      </c>
      <c r="I1760" s="94">
        <v>2</v>
      </c>
      <c r="J1760" s="95">
        <v>6</v>
      </c>
      <c r="K1760" s="94">
        <v>3</v>
      </c>
      <c r="L1760" s="95"/>
      <c r="M1760" s="94"/>
      <c r="O1760" s="96">
        <f t="shared" ref="O1760:O1762" si="1114">H1760+J1760+L1760</f>
        <v>12</v>
      </c>
      <c r="P1760" s="96">
        <f t="shared" ref="P1760:P1762" si="1115">I1760+K1760+M1760</f>
        <v>5</v>
      </c>
      <c r="Q1760" s="96">
        <f t="shared" ref="Q1760:Q1762" si="1116">IF(H1760&gt;I1760,1,0)+IF(J1760&gt;K1760,1,0)+IF(L1760&gt;M1760,1,0)</f>
        <v>2</v>
      </c>
      <c r="R1760" s="97">
        <f t="shared" ref="R1760:R1762" si="1117">IF(H1760&lt;I1760,1,0)+IF(J1760&lt;K1760,1,0)+IF(L1760&lt;M1760,1,0)</f>
        <v>0</v>
      </c>
      <c r="S1760" s="97">
        <f t="shared" ref="S1760:S1762" si="1118">IF(Q1760&gt;R1760,1,0)</f>
        <v>1</v>
      </c>
      <c r="T1760" s="97">
        <f t="shared" ref="T1760:T1762" si="1119">IF(Q1760&lt;R1760,1,0)</f>
        <v>0</v>
      </c>
      <c r="U1760" s="77" t="s">
        <v>630</v>
      </c>
    </row>
    <row r="1761" spans="2:21" ht="12" hidden="1" thickBot="1" x14ac:dyDescent="0.25">
      <c r="C1761" s="84"/>
      <c r="D1761" s="94" t="s">
        <v>146</v>
      </c>
      <c r="E1761" s="84" t="s">
        <v>444</v>
      </c>
      <c r="F1761" s="94"/>
      <c r="G1761" s="284" t="s">
        <v>458</v>
      </c>
      <c r="H1761" s="95">
        <v>6</v>
      </c>
      <c r="I1761" s="94">
        <v>1</v>
      </c>
      <c r="J1761" s="95">
        <v>6</v>
      </c>
      <c r="K1761" s="94">
        <v>0</v>
      </c>
      <c r="L1761" s="95"/>
      <c r="M1761" s="94"/>
      <c r="O1761" s="29">
        <f t="shared" si="1114"/>
        <v>12</v>
      </c>
      <c r="P1761" s="29">
        <f t="shared" si="1115"/>
        <v>1</v>
      </c>
      <c r="Q1761" s="29">
        <f t="shared" si="1116"/>
        <v>2</v>
      </c>
      <c r="R1761" s="28">
        <f t="shared" si="1117"/>
        <v>0</v>
      </c>
      <c r="S1761" s="28">
        <f t="shared" si="1118"/>
        <v>1</v>
      </c>
      <c r="T1761" s="28">
        <f t="shared" si="1119"/>
        <v>0</v>
      </c>
      <c r="U1761" s="77" t="s">
        <v>630</v>
      </c>
    </row>
    <row r="1762" spans="2:21" ht="12" hidden="1" customHeight="1" thickBot="1" x14ac:dyDescent="0.25">
      <c r="C1762" s="414"/>
      <c r="D1762" s="416" t="s">
        <v>147</v>
      </c>
      <c r="E1762" s="84" t="s">
        <v>445</v>
      </c>
      <c r="F1762" s="98"/>
      <c r="G1762" s="284" t="s">
        <v>917</v>
      </c>
      <c r="H1762" s="418">
        <v>6</v>
      </c>
      <c r="I1762" s="421">
        <v>0</v>
      </c>
      <c r="J1762" s="418">
        <v>6</v>
      </c>
      <c r="K1762" s="421">
        <v>1</v>
      </c>
      <c r="L1762" s="418"/>
      <c r="M1762" s="421"/>
      <c r="O1762" s="424">
        <f t="shared" si="1114"/>
        <v>12</v>
      </c>
      <c r="P1762" s="424">
        <f t="shared" si="1115"/>
        <v>1</v>
      </c>
      <c r="Q1762" s="424">
        <f t="shared" si="1116"/>
        <v>2</v>
      </c>
      <c r="R1762" s="424">
        <f t="shared" si="1117"/>
        <v>0</v>
      </c>
      <c r="S1762" s="424">
        <f t="shared" si="1118"/>
        <v>1</v>
      </c>
      <c r="T1762" s="424">
        <f t="shared" si="1119"/>
        <v>0</v>
      </c>
      <c r="U1762" s="77" t="s">
        <v>630</v>
      </c>
    </row>
    <row r="1763" spans="2:21" ht="12" hidden="1" thickBot="1" x14ac:dyDescent="0.25">
      <c r="C1763" s="414"/>
      <c r="D1763" s="416"/>
      <c r="E1763" s="99" t="s">
        <v>137</v>
      </c>
      <c r="F1763" s="100"/>
      <c r="G1763" s="283" t="s">
        <v>137</v>
      </c>
      <c r="H1763" s="419"/>
      <c r="I1763" s="422"/>
      <c r="J1763" s="419"/>
      <c r="K1763" s="422"/>
      <c r="L1763" s="419"/>
      <c r="M1763" s="422"/>
      <c r="O1763" s="425"/>
      <c r="P1763" s="425"/>
      <c r="Q1763" s="425"/>
      <c r="R1763" s="425"/>
      <c r="S1763" s="425"/>
      <c r="T1763" s="425"/>
      <c r="U1763" s="77" t="s">
        <v>630</v>
      </c>
    </row>
    <row r="1764" spans="2:21" ht="12" hidden="1" thickBot="1" x14ac:dyDescent="0.25">
      <c r="C1764" s="415"/>
      <c r="D1764" s="417"/>
      <c r="E1764" s="84" t="s">
        <v>443</v>
      </c>
      <c r="F1764" s="101"/>
      <c r="G1764" s="84" t="s">
        <v>457</v>
      </c>
      <c r="H1764" s="420"/>
      <c r="I1764" s="423"/>
      <c r="J1764" s="420"/>
      <c r="K1764" s="423"/>
      <c r="L1764" s="420"/>
      <c r="M1764" s="423"/>
      <c r="O1764" s="426"/>
      <c r="P1764" s="426"/>
      <c r="Q1764" s="426"/>
      <c r="R1764" s="426"/>
      <c r="S1764" s="426"/>
      <c r="T1764" s="426"/>
      <c r="U1764" s="77" t="s">
        <v>630</v>
      </c>
    </row>
    <row r="1765" spans="2:21" ht="12" hidden="1" thickBot="1" x14ac:dyDescent="0.25">
      <c r="B1765" s="295" t="str">
        <f>E1758&amp;G1758</f>
        <v>BATMAN PETROL SPOR KULÜBÜ1955 BATMAN BELEDİYE SPOR KULÜBÜ</v>
      </c>
      <c r="G1765" s="102"/>
      <c r="H1765" s="102"/>
      <c r="O1765" s="28">
        <f t="shared" ref="O1765:T1765" si="1120">O1760+O1761+O1762</f>
        <v>36</v>
      </c>
      <c r="P1765" s="28">
        <f t="shared" si="1120"/>
        <v>7</v>
      </c>
      <c r="Q1765" s="29">
        <f t="shared" si="1120"/>
        <v>6</v>
      </c>
      <c r="R1765" s="28">
        <f t="shared" si="1120"/>
        <v>0</v>
      </c>
      <c r="S1765" s="28">
        <f t="shared" si="1120"/>
        <v>3</v>
      </c>
      <c r="T1765" s="28">
        <f t="shared" si="1120"/>
        <v>0</v>
      </c>
      <c r="U1765" s="77" t="s">
        <v>630</v>
      </c>
    </row>
    <row r="1766" spans="2:21" hidden="1" x14ac:dyDescent="0.2">
      <c r="C1766" s="427" t="s">
        <v>132</v>
      </c>
      <c r="D1766" s="428"/>
      <c r="E1766" s="428"/>
      <c r="F1766" s="428"/>
      <c r="G1766" s="428"/>
      <c r="H1766" s="428"/>
      <c r="I1766" s="428"/>
      <c r="J1766" s="428"/>
      <c r="K1766" s="428"/>
      <c r="L1766" s="428"/>
      <c r="M1766" s="429"/>
      <c r="U1766" s="77" t="s">
        <v>630</v>
      </c>
    </row>
    <row r="1767" spans="2:21" ht="12" hidden="1" thickBot="1" x14ac:dyDescent="0.25">
      <c r="C1767" s="430"/>
      <c r="D1767" s="431"/>
      <c r="E1767" s="431"/>
      <c r="F1767" s="431"/>
      <c r="G1767" s="431"/>
      <c r="H1767" s="431"/>
      <c r="I1767" s="431"/>
      <c r="J1767" s="431"/>
      <c r="K1767" s="431"/>
      <c r="L1767" s="431"/>
      <c r="M1767" s="432"/>
      <c r="U1767" s="77" t="s">
        <v>630</v>
      </c>
    </row>
    <row r="1768" spans="2:21" ht="12" hidden="1" thickBot="1" x14ac:dyDescent="0.25">
      <c r="C1768" s="444" t="s">
        <v>79</v>
      </c>
      <c r="D1768" s="437"/>
      <c r="E1768" s="445" t="s">
        <v>133</v>
      </c>
      <c r="F1768" s="446"/>
      <c r="G1768" s="80" t="s">
        <v>134</v>
      </c>
      <c r="H1768" s="447" t="s">
        <v>135</v>
      </c>
      <c r="I1768" s="448"/>
      <c r="J1768" s="448"/>
      <c r="K1768" s="448"/>
      <c r="L1768" s="448"/>
      <c r="M1768" s="449"/>
      <c r="R1768" s="81"/>
      <c r="S1768" s="82"/>
      <c r="T1768" s="83"/>
      <c r="U1768" s="83" t="s">
        <v>630</v>
      </c>
    </row>
    <row r="1769" spans="2:21" ht="12" hidden="1" thickBot="1" x14ac:dyDescent="0.25">
      <c r="C1769" s="433">
        <v>45092</v>
      </c>
      <c r="D1769" s="434"/>
      <c r="E1769" s="435" t="s">
        <v>250</v>
      </c>
      <c r="F1769" s="409"/>
      <c r="G1769" s="84"/>
      <c r="H1769" s="435"/>
      <c r="I1769" s="408"/>
      <c r="J1769" s="408"/>
      <c r="K1769" s="408"/>
      <c r="L1769" s="408"/>
      <c r="M1769" s="409"/>
      <c r="U1769" s="77" t="s">
        <v>630</v>
      </c>
    </row>
    <row r="1770" spans="2:21" ht="12" hidden="1" thickBot="1" x14ac:dyDescent="0.25">
      <c r="C1770" s="435"/>
      <c r="D1770" s="408"/>
      <c r="E1770" s="408"/>
      <c r="F1770" s="408"/>
      <c r="G1770" s="408"/>
      <c r="H1770" s="408"/>
      <c r="I1770" s="408"/>
      <c r="J1770" s="408"/>
      <c r="K1770" s="408"/>
      <c r="L1770" s="408"/>
      <c r="M1770" s="409"/>
      <c r="U1770" s="77" t="s">
        <v>630</v>
      </c>
    </row>
    <row r="1771" spans="2:21" ht="12" hidden="1" thickBot="1" x14ac:dyDescent="0.25">
      <c r="C1771" s="85" t="s">
        <v>87</v>
      </c>
      <c r="D1771" s="86"/>
      <c r="E1771" s="85" t="s">
        <v>136</v>
      </c>
      <c r="F1771" s="86" t="s">
        <v>137</v>
      </c>
      <c r="G1771" s="85" t="s">
        <v>136</v>
      </c>
      <c r="H1771" s="436" t="s">
        <v>108</v>
      </c>
      <c r="I1771" s="436"/>
      <c r="J1771" s="436"/>
      <c r="K1771" s="436"/>
      <c r="L1771" s="436"/>
      <c r="M1771" s="437"/>
      <c r="U1771" s="77" t="s">
        <v>630</v>
      </c>
    </row>
    <row r="1772" spans="2:21" ht="12" hidden="1" thickBot="1" x14ac:dyDescent="0.25">
      <c r="C1772" s="87"/>
      <c r="D1772" s="88">
        <v>10</v>
      </c>
      <c r="E1772" s="275" t="s">
        <v>175</v>
      </c>
      <c r="F1772" s="88"/>
      <c r="G1772" s="275" t="s">
        <v>20</v>
      </c>
      <c r="H1772" s="438">
        <f t="shared" ref="H1772" si="1121">S1779</f>
        <v>0</v>
      </c>
      <c r="I1772" s="439"/>
      <c r="J1772" s="440"/>
      <c r="K1772" s="441">
        <f t="shared" ref="K1772" si="1122">T1779</f>
        <v>3</v>
      </c>
      <c r="L1772" s="442"/>
      <c r="M1772" s="443"/>
      <c r="U1772" s="77" t="str">
        <f>IF(H1772+K1772=3,"BİTTİ","DEVAM")</f>
        <v>BİTTİ</v>
      </c>
    </row>
    <row r="1773" spans="2:21" ht="12" hidden="1" thickBot="1" x14ac:dyDescent="0.25">
      <c r="C1773" s="91" t="s">
        <v>80</v>
      </c>
      <c r="D1773" s="92" t="s">
        <v>138</v>
      </c>
      <c r="E1773" s="91" t="s">
        <v>139</v>
      </c>
      <c r="F1773" s="92"/>
      <c r="G1773" s="91" t="s">
        <v>139</v>
      </c>
      <c r="H1773" s="408" t="s">
        <v>140</v>
      </c>
      <c r="I1773" s="409"/>
      <c r="J1773" s="408" t="s">
        <v>141</v>
      </c>
      <c r="K1773" s="409"/>
      <c r="L1773" s="410" t="s">
        <v>142</v>
      </c>
      <c r="M1773" s="411"/>
      <c r="O1773" s="412" t="s">
        <v>143</v>
      </c>
      <c r="P1773" s="413"/>
      <c r="Q1773" s="412" t="s">
        <v>144</v>
      </c>
      <c r="R1773" s="413"/>
      <c r="S1773" s="412" t="s">
        <v>138</v>
      </c>
      <c r="T1773" s="413"/>
      <c r="U1773" s="77" t="s">
        <v>630</v>
      </c>
    </row>
    <row r="1774" spans="2:21" ht="12" hidden="1" thickBot="1" x14ac:dyDescent="0.25">
      <c r="C1774" s="266">
        <v>0.4375</v>
      </c>
      <c r="D1774" s="94" t="s">
        <v>145</v>
      </c>
      <c r="E1774" s="84" t="s">
        <v>831</v>
      </c>
      <c r="F1774" s="94"/>
      <c r="G1774" s="84" t="s">
        <v>621</v>
      </c>
      <c r="H1774" s="95">
        <v>0</v>
      </c>
      <c r="I1774" s="94">
        <v>6</v>
      </c>
      <c r="J1774" s="95">
        <v>0</v>
      </c>
      <c r="K1774" s="94">
        <v>6</v>
      </c>
      <c r="L1774" s="95"/>
      <c r="M1774" s="94"/>
      <c r="O1774" s="96">
        <f t="shared" ref="O1774:O1776" si="1123">H1774+J1774+L1774</f>
        <v>0</v>
      </c>
      <c r="P1774" s="96">
        <f t="shared" ref="P1774:P1776" si="1124">I1774+K1774+M1774</f>
        <v>12</v>
      </c>
      <c r="Q1774" s="96">
        <f t="shared" ref="Q1774:Q1776" si="1125">IF(H1774&gt;I1774,1,0)+IF(J1774&gt;K1774,1,0)+IF(L1774&gt;M1774,1,0)</f>
        <v>0</v>
      </c>
      <c r="R1774" s="97">
        <f t="shared" ref="R1774:R1776" si="1126">IF(H1774&lt;I1774,1,0)+IF(J1774&lt;K1774,1,0)+IF(L1774&lt;M1774,1,0)</f>
        <v>2</v>
      </c>
      <c r="S1774" s="97">
        <f t="shared" ref="S1774:S1776" si="1127">IF(Q1774&gt;R1774,1,0)</f>
        <v>0</v>
      </c>
      <c r="T1774" s="97">
        <f t="shared" ref="T1774:T1776" si="1128">IF(Q1774&lt;R1774,1,0)</f>
        <v>1</v>
      </c>
      <c r="U1774" s="77" t="s">
        <v>630</v>
      </c>
    </row>
    <row r="1775" spans="2:21" ht="12" hidden="1" thickBot="1" x14ac:dyDescent="0.25">
      <c r="C1775" s="84"/>
      <c r="D1775" s="94" t="s">
        <v>146</v>
      </c>
      <c r="E1775" s="84" t="s">
        <v>987</v>
      </c>
      <c r="F1775" s="94"/>
      <c r="G1775" s="84" t="s">
        <v>622</v>
      </c>
      <c r="H1775" s="95">
        <v>0</v>
      </c>
      <c r="I1775" s="94">
        <v>6</v>
      </c>
      <c r="J1775" s="95">
        <v>0</v>
      </c>
      <c r="K1775" s="94">
        <v>6</v>
      </c>
      <c r="L1775" s="95"/>
      <c r="M1775" s="94"/>
      <c r="O1775" s="29">
        <f t="shared" si="1123"/>
        <v>0</v>
      </c>
      <c r="P1775" s="29">
        <f t="shared" si="1124"/>
        <v>12</v>
      </c>
      <c r="Q1775" s="29">
        <f t="shared" si="1125"/>
        <v>0</v>
      </c>
      <c r="R1775" s="28">
        <f t="shared" si="1126"/>
        <v>2</v>
      </c>
      <c r="S1775" s="28">
        <f t="shared" si="1127"/>
        <v>0</v>
      </c>
      <c r="T1775" s="28">
        <f t="shared" si="1128"/>
        <v>1</v>
      </c>
      <c r="U1775" s="77" t="s">
        <v>630</v>
      </c>
    </row>
    <row r="1776" spans="2:21" ht="12" hidden="1" customHeight="1" thickBot="1" x14ac:dyDescent="0.25">
      <c r="C1776" s="414"/>
      <c r="D1776" s="416" t="s">
        <v>147</v>
      </c>
      <c r="E1776" s="84" t="s">
        <v>833</v>
      </c>
      <c r="F1776" s="98"/>
      <c r="G1776" s="99" t="s">
        <v>830</v>
      </c>
      <c r="H1776" s="418">
        <v>0</v>
      </c>
      <c r="I1776" s="421">
        <v>6</v>
      </c>
      <c r="J1776" s="418">
        <v>0</v>
      </c>
      <c r="K1776" s="421">
        <v>6</v>
      </c>
      <c r="L1776" s="418"/>
      <c r="M1776" s="421"/>
      <c r="O1776" s="424">
        <f t="shared" si="1123"/>
        <v>0</v>
      </c>
      <c r="P1776" s="424">
        <f t="shared" si="1124"/>
        <v>12</v>
      </c>
      <c r="Q1776" s="424">
        <f t="shared" si="1125"/>
        <v>0</v>
      </c>
      <c r="R1776" s="424">
        <f t="shared" si="1126"/>
        <v>2</v>
      </c>
      <c r="S1776" s="424">
        <f t="shared" si="1127"/>
        <v>0</v>
      </c>
      <c r="T1776" s="424">
        <f t="shared" si="1128"/>
        <v>1</v>
      </c>
      <c r="U1776" s="77" t="s">
        <v>630</v>
      </c>
    </row>
    <row r="1777" spans="2:21" ht="12" hidden="1" thickBot="1" x14ac:dyDescent="0.25">
      <c r="C1777" s="414"/>
      <c r="D1777" s="416"/>
      <c r="E1777" s="99" t="s">
        <v>137</v>
      </c>
      <c r="F1777" s="100"/>
      <c r="G1777" s="99" t="s">
        <v>137</v>
      </c>
      <c r="H1777" s="419"/>
      <c r="I1777" s="422"/>
      <c r="J1777" s="419"/>
      <c r="K1777" s="422"/>
      <c r="L1777" s="419"/>
      <c r="M1777" s="422"/>
      <c r="O1777" s="425"/>
      <c r="P1777" s="425"/>
      <c r="Q1777" s="425"/>
      <c r="R1777" s="425"/>
      <c r="S1777" s="425"/>
      <c r="T1777" s="425"/>
      <c r="U1777" s="77" t="s">
        <v>630</v>
      </c>
    </row>
    <row r="1778" spans="2:21" ht="12" hidden="1" thickBot="1" x14ac:dyDescent="0.25">
      <c r="C1778" s="415"/>
      <c r="D1778" s="417"/>
      <c r="E1778" s="84" t="s">
        <v>987</v>
      </c>
      <c r="F1778" s="101"/>
      <c r="G1778" s="84" t="s">
        <v>621</v>
      </c>
      <c r="H1778" s="420"/>
      <c r="I1778" s="423"/>
      <c r="J1778" s="420"/>
      <c r="K1778" s="423"/>
      <c r="L1778" s="420"/>
      <c r="M1778" s="423"/>
      <c r="O1778" s="426"/>
      <c r="P1778" s="426"/>
      <c r="Q1778" s="426"/>
      <c r="R1778" s="426"/>
      <c r="S1778" s="426"/>
      <c r="T1778" s="426"/>
      <c r="U1778" s="77" t="s">
        <v>630</v>
      </c>
    </row>
    <row r="1779" spans="2:21" ht="12" hidden="1" thickBot="1" x14ac:dyDescent="0.25">
      <c r="B1779" s="295" t="str">
        <f>E1772&amp;G1772</f>
        <v>CİMİN SİYAH İNCİ SPOR KULÜBÜERZİNCAN TENİS KULÜBÜ</v>
      </c>
      <c r="G1779" s="102"/>
      <c r="H1779" s="102"/>
      <c r="O1779" s="28">
        <f t="shared" ref="O1779:T1779" si="1129">O1774+O1775+O1776</f>
        <v>0</v>
      </c>
      <c r="P1779" s="28">
        <f t="shared" si="1129"/>
        <v>36</v>
      </c>
      <c r="Q1779" s="29">
        <f t="shared" si="1129"/>
        <v>0</v>
      </c>
      <c r="R1779" s="28">
        <f t="shared" si="1129"/>
        <v>6</v>
      </c>
      <c r="S1779" s="28">
        <f t="shared" si="1129"/>
        <v>0</v>
      </c>
      <c r="T1779" s="28">
        <f t="shared" si="1129"/>
        <v>3</v>
      </c>
      <c r="U1779" s="77" t="s">
        <v>630</v>
      </c>
    </row>
    <row r="1780" spans="2:21" hidden="1" x14ac:dyDescent="0.2">
      <c r="C1780" s="427" t="s">
        <v>132</v>
      </c>
      <c r="D1780" s="428"/>
      <c r="E1780" s="428"/>
      <c r="F1780" s="428"/>
      <c r="G1780" s="428"/>
      <c r="H1780" s="428"/>
      <c r="I1780" s="428"/>
      <c r="J1780" s="428"/>
      <c r="K1780" s="428"/>
      <c r="L1780" s="428"/>
      <c r="M1780" s="429"/>
      <c r="U1780" s="77" t="s">
        <v>630</v>
      </c>
    </row>
    <row r="1781" spans="2:21" ht="12" hidden="1" thickBot="1" x14ac:dyDescent="0.25">
      <c r="C1781" s="430"/>
      <c r="D1781" s="431"/>
      <c r="E1781" s="431"/>
      <c r="F1781" s="431"/>
      <c r="G1781" s="431"/>
      <c r="H1781" s="431"/>
      <c r="I1781" s="431"/>
      <c r="J1781" s="431"/>
      <c r="K1781" s="431"/>
      <c r="L1781" s="431"/>
      <c r="M1781" s="432"/>
      <c r="U1781" s="77" t="s">
        <v>630</v>
      </c>
    </row>
    <row r="1782" spans="2:21" ht="12" hidden="1" thickBot="1" x14ac:dyDescent="0.25">
      <c r="C1782" s="444" t="s">
        <v>79</v>
      </c>
      <c r="D1782" s="437"/>
      <c r="E1782" s="445" t="s">
        <v>133</v>
      </c>
      <c r="F1782" s="446"/>
      <c r="G1782" s="80" t="s">
        <v>134</v>
      </c>
      <c r="H1782" s="447" t="s">
        <v>135</v>
      </c>
      <c r="I1782" s="448"/>
      <c r="J1782" s="448"/>
      <c r="K1782" s="448"/>
      <c r="L1782" s="448"/>
      <c r="M1782" s="449"/>
      <c r="R1782" s="81"/>
      <c r="S1782" s="82"/>
      <c r="T1782" s="83"/>
      <c r="U1782" s="83" t="s">
        <v>630</v>
      </c>
    </row>
    <row r="1783" spans="2:21" ht="12" hidden="1" thickBot="1" x14ac:dyDescent="0.25">
      <c r="C1783" s="433">
        <v>45092</v>
      </c>
      <c r="D1783" s="434"/>
      <c r="E1783" s="435" t="s">
        <v>62</v>
      </c>
      <c r="F1783" s="409"/>
      <c r="G1783" s="84"/>
      <c r="H1783" s="435"/>
      <c r="I1783" s="408"/>
      <c r="J1783" s="408"/>
      <c r="K1783" s="408"/>
      <c r="L1783" s="408"/>
      <c r="M1783" s="409"/>
      <c r="U1783" s="77" t="s">
        <v>630</v>
      </c>
    </row>
    <row r="1784" spans="2:21" ht="12" hidden="1" thickBot="1" x14ac:dyDescent="0.25">
      <c r="C1784" s="435"/>
      <c r="D1784" s="408"/>
      <c r="E1784" s="408"/>
      <c r="F1784" s="408"/>
      <c r="G1784" s="408"/>
      <c r="H1784" s="408"/>
      <c r="I1784" s="408"/>
      <c r="J1784" s="408"/>
      <c r="K1784" s="408"/>
      <c r="L1784" s="408"/>
      <c r="M1784" s="409"/>
      <c r="U1784" s="77" t="s">
        <v>630</v>
      </c>
    </row>
    <row r="1785" spans="2:21" ht="12" hidden="1" thickBot="1" x14ac:dyDescent="0.25">
      <c r="C1785" s="85" t="s">
        <v>87</v>
      </c>
      <c r="D1785" s="86"/>
      <c r="E1785" s="85" t="s">
        <v>136</v>
      </c>
      <c r="F1785" s="86" t="s">
        <v>137</v>
      </c>
      <c r="G1785" s="85" t="s">
        <v>136</v>
      </c>
      <c r="H1785" s="436" t="s">
        <v>108</v>
      </c>
      <c r="I1785" s="436"/>
      <c r="J1785" s="436"/>
      <c r="K1785" s="436"/>
      <c r="L1785" s="436"/>
      <c r="M1785" s="437"/>
      <c r="U1785" s="77" t="s">
        <v>630</v>
      </c>
    </row>
    <row r="1786" spans="2:21" ht="12" hidden="1" thickBot="1" x14ac:dyDescent="0.25">
      <c r="C1786" s="87"/>
      <c r="D1786" s="88">
        <v>11</v>
      </c>
      <c r="E1786" s="324" t="s">
        <v>178</v>
      </c>
      <c r="F1786" s="88"/>
      <c r="G1786" s="275" t="s">
        <v>23</v>
      </c>
      <c r="H1786" s="438">
        <f t="shared" ref="H1786" si="1130">S1793</f>
        <v>0</v>
      </c>
      <c r="I1786" s="439"/>
      <c r="J1786" s="440"/>
      <c r="K1786" s="441">
        <f t="shared" ref="K1786" si="1131">T1793</f>
        <v>3</v>
      </c>
      <c r="L1786" s="442"/>
      <c r="M1786" s="443"/>
      <c r="U1786" s="77" t="str">
        <f>IF(H1786+K1786=3,"BİTTİ","DEVAM")</f>
        <v>BİTTİ</v>
      </c>
    </row>
    <row r="1787" spans="2:21" ht="12" hidden="1" thickBot="1" x14ac:dyDescent="0.25">
      <c r="C1787" s="91" t="s">
        <v>80</v>
      </c>
      <c r="D1787" s="92" t="s">
        <v>138</v>
      </c>
      <c r="E1787" s="91" t="s">
        <v>139</v>
      </c>
      <c r="F1787" s="92"/>
      <c r="G1787" s="91" t="s">
        <v>139</v>
      </c>
      <c r="H1787" s="408" t="s">
        <v>140</v>
      </c>
      <c r="I1787" s="409"/>
      <c r="J1787" s="408" t="s">
        <v>141</v>
      </c>
      <c r="K1787" s="409"/>
      <c r="L1787" s="410" t="s">
        <v>142</v>
      </c>
      <c r="M1787" s="411"/>
      <c r="O1787" s="412" t="s">
        <v>143</v>
      </c>
      <c r="P1787" s="413"/>
      <c r="Q1787" s="412" t="s">
        <v>144</v>
      </c>
      <c r="R1787" s="413"/>
      <c r="S1787" s="412" t="s">
        <v>138</v>
      </c>
      <c r="T1787" s="413"/>
      <c r="U1787" s="77" t="s">
        <v>630</v>
      </c>
    </row>
    <row r="1788" spans="2:21" ht="12" hidden="1" thickBot="1" x14ac:dyDescent="0.25">
      <c r="C1788" s="266">
        <v>0.4375</v>
      </c>
      <c r="D1788" s="94" t="s">
        <v>145</v>
      </c>
      <c r="E1788" s="84" t="s">
        <v>966</v>
      </c>
      <c r="F1788" s="94"/>
      <c r="G1788" s="84" t="s">
        <v>958</v>
      </c>
      <c r="H1788" s="95">
        <v>1</v>
      </c>
      <c r="I1788" s="94">
        <v>6</v>
      </c>
      <c r="J1788" s="95">
        <v>0</v>
      </c>
      <c r="K1788" s="94">
        <v>6</v>
      </c>
      <c r="L1788" s="95"/>
      <c r="M1788" s="94"/>
      <c r="O1788" s="96">
        <f t="shared" ref="O1788:O1790" si="1132">H1788+J1788+L1788</f>
        <v>1</v>
      </c>
      <c r="P1788" s="96">
        <f t="shared" ref="P1788:P1790" si="1133">I1788+K1788+M1788</f>
        <v>12</v>
      </c>
      <c r="Q1788" s="96">
        <f t="shared" ref="Q1788:Q1790" si="1134">IF(H1788&gt;I1788,1,0)+IF(J1788&gt;K1788,1,0)+IF(L1788&gt;M1788,1,0)</f>
        <v>0</v>
      </c>
      <c r="R1788" s="97">
        <f t="shared" ref="R1788:R1790" si="1135">IF(H1788&lt;I1788,1,0)+IF(J1788&lt;K1788,1,0)+IF(L1788&lt;M1788,1,0)</f>
        <v>2</v>
      </c>
      <c r="S1788" s="97">
        <f t="shared" ref="S1788:S1790" si="1136">IF(Q1788&gt;R1788,1,0)</f>
        <v>0</v>
      </c>
      <c r="T1788" s="97">
        <f t="shared" ref="T1788:T1790" si="1137">IF(Q1788&lt;R1788,1,0)</f>
        <v>1</v>
      </c>
      <c r="U1788" s="77" t="s">
        <v>630</v>
      </c>
    </row>
    <row r="1789" spans="2:21" ht="12" hidden="1" thickBot="1" x14ac:dyDescent="0.25">
      <c r="C1789" s="84"/>
      <c r="D1789" s="94" t="s">
        <v>146</v>
      </c>
      <c r="E1789" s="84" t="s">
        <v>967</v>
      </c>
      <c r="F1789" s="94"/>
      <c r="G1789" s="284" t="s">
        <v>1003</v>
      </c>
      <c r="H1789" s="95">
        <v>1</v>
      </c>
      <c r="I1789" s="94">
        <v>6</v>
      </c>
      <c r="J1789" s="95">
        <v>0</v>
      </c>
      <c r="K1789" s="94">
        <v>6</v>
      </c>
      <c r="L1789" s="95"/>
      <c r="M1789" s="94"/>
      <c r="O1789" s="29">
        <f t="shared" si="1132"/>
        <v>1</v>
      </c>
      <c r="P1789" s="29">
        <f t="shared" si="1133"/>
        <v>12</v>
      </c>
      <c r="Q1789" s="29">
        <f t="shared" si="1134"/>
        <v>0</v>
      </c>
      <c r="R1789" s="28">
        <f t="shared" si="1135"/>
        <v>2</v>
      </c>
      <c r="S1789" s="28">
        <f t="shared" si="1136"/>
        <v>0</v>
      </c>
      <c r="T1789" s="28">
        <f t="shared" si="1137"/>
        <v>1</v>
      </c>
      <c r="U1789" s="77" t="s">
        <v>630</v>
      </c>
    </row>
    <row r="1790" spans="2:21" ht="12" hidden="1" customHeight="1" thickBot="1" x14ac:dyDescent="0.25">
      <c r="C1790" s="414"/>
      <c r="D1790" s="416" t="s">
        <v>147</v>
      </c>
      <c r="E1790" s="84" t="s">
        <v>966</v>
      </c>
      <c r="F1790" s="98"/>
      <c r="G1790" s="284" t="s">
        <v>958</v>
      </c>
      <c r="H1790" s="418">
        <v>1</v>
      </c>
      <c r="I1790" s="421">
        <v>6</v>
      </c>
      <c r="J1790" s="418">
        <v>0</v>
      </c>
      <c r="K1790" s="421">
        <v>6</v>
      </c>
      <c r="L1790" s="418"/>
      <c r="M1790" s="421"/>
      <c r="O1790" s="424">
        <f t="shared" si="1132"/>
        <v>1</v>
      </c>
      <c r="P1790" s="424">
        <f t="shared" si="1133"/>
        <v>12</v>
      </c>
      <c r="Q1790" s="424">
        <f t="shared" si="1134"/>
        <v>0</v>
      </c>
      <c r="R1790" s="424">
        <f t="shared" si="1135"/>
        <v>2</v>
      </c>
      <c r="S1790" s="424">
        <f t="shared" si="1136"/>
        <v>0</v>
      </c>
      <c r="T1790" s="424">
        <f t="shared" si="1137"/>
        <v>1</v>
      </c>
      <c r="U1790" s="77" t="s">
        <v>630</v>
      </c>
    </row>
    <row r="1791" spans="2:21" ht="12" hidden="1" thickBot="1" x14ac:dyDescent="0.25">
      <c r="C1791" s="414"/>
      <c r="D1791" s="416"/>
      <c r="E1791" s="99" t="s">
        <v>137</v>
      </c>
      <c r="F1791" s="100"/>
      <c r="G1791" s="283" t="s">
        <v>137</v>
      </c>
      <c r="H1791" s="419"/>
      <c r="I1791" s="422"/>
      <c r="J1791" s="419"/>
      <c r="K1791" s="422"/>
      <c r="L1791" s="419"/>
      <c r="M1791" s="422"/>
      <c r="O1791" s="425"/>
      <c r="P1791" s="425"/>
      <c r="Q1791" s="425"/>
      <c r="R1791" s="425"/>
      <c r="S1791" s="425"/>
      <c r="T1791" s="425"/>
      <c r="U1791" s="77" t="s">
        <v>630</v>
      </c>
    </row>
    <row r="1792" spans="2:21" ht="12" hidden="1" thickBot="1" x14ac:dyDescent="0.25">
      <c r="C1792" s="415"/>
      <c r="D1792" s="417"/>
      <c r="E1792" s="84" t="s">
        <v>967</v>
      </c>
      <c r="F1792" s="101"/>
      <c r="G1792" s="84" t="s">
        <v>1004</v>
      </c>
      <c r="H1792" s="420"/>
      <c r="I1792" s="423"/>
      <c r="J1792" s="420"/>
      <c r="K1792" s="423"/>
      <c r="L1792" s="420"/>
      <c r="M1792" s="423"/>
      <c r="O1792" s="426"/>
      <c r="P1792" s="426"/>
      <c r="Q1792" s="426"/>
      <c r="R1792" s="426"/>
      <c r="S1792" s="426"/>
      <c r="T1792" s="426"/>
      <c r="U1792" s="77" t="s">
        <v>630</v>
      </c>
    </row>
    <row r="1793" spans="2:21" ht="12" hidden="1" thickBot="1" x14ac:dyDescent="0.25">
      <c r="B1793" s="295" t="str">
        <f>E1786&amp;G1786</f>
        <v>ATLETİKO SPORTİF FAALİYETLER SP.K.ERZURUM TENİS VE KAYAK SPOR KULÜBÜ</v>
      </c>
      <c r="G1793" s="102"/>
      <c r="H1793" s="102"/>
      <c r="O1793" s="28">
        <f t="shared" ref="O1793:T1793" si="1138">O1788+O1789+O1790</f>
        <v>3</v>
      </c>
      <c r="P1793" s="28">
        <f t="shared" si="1138"/>
        <v>36</v>
      </c>
      <c r="Q1793" s="29">
        <f t="shared" si="1138"/>
        <v>0</v>
      </c>
      <c r="R1793" s="28">
        <f t="shared" si="1138"/>
        <v>6</v>
      </c>
      <c r="S1793" s="28">
        <f t="shared" si="1138"/>
        <v>0</v>
      </c>
      <c r="T1793" s="28">
        <f t="shared" si="1138"/>
        <v>3</v>
      </c>
      <c r="U1793" s="77" t="s">
        <v>630</v>
      </c>
    </row>
    <row r="1794" spans="2:21" hidden="1" x14ac:dyDescent="0.2">
      <c r="C1794" s="427" t="s">
        <v>132</v>
      </c>
      <c r="D1794" s="428"/>
      <c r="E1794" s="428"/>
      <c r="F1794" s="428"/>
      <c r="G1794" s="428"/>
      <c r="H1794" s="428"/>
      <c r="I1794" s="428"/>
      <c r="J1794" s="428"/>
      <c r="K1794" s="428"/>
      <c r="L1794" s="428"/>
      <c r="M1794" s="429"/>
      <c r="U1794" s="77" t="s">
        <v>630</v>
      </c>
    </row>
    <row r="1795" spans="2:21" ht="12" hidden="1" thickBot="1" x14ac:dyDescent="0.25">
      <c r="C1795" s="430"/>
      <c r="D1795" s="431"/>
      <c r="E1795" s="431"/>
      <c r="F1795" s="431"/>
      <c r="G1795" s="431"/>
      <c r="H1795" s="431"/>
      <c r="I1795" s="431"/>
      <c r="J1795" s="431"/>
      <c r="K1795" s="431"/>
      <c r="L1795" s="431"/>
      <c r="M1795" s="432"/>
      <c r="U1795" s="77" t="s">
        <v>630</v>
      </c>
    </row>
    <row r="1796" spans="2:21" ht="12" hidden="1" thickBot="1" x14ac:dyDescent="0.25">
      <c r="C1796" s="444" t="s">
        <v>79</v>
      </c>
      <c r="D1796" s="437"/>
      <c r="E1796" s="445" t="s">
        <v>133</v>
      </c>
      <c r="F1796" s="446"/>
      <c r="G1796" s="80" t="s">
        <v>134</v>
      </c>
      <c r="H1796" s="447" t="s">
        <v>135</v>
      </c>
      <c r="I1796" s="448"/>
      <c r="J1796" s="448"/>
      <c r="K1796" s="448"/>
      <c r="L1796" s="448"/>
      <c r="M1796" s="449"/>
      <c r="R1796" s="81"/>
      <c r="S1796" s="82"/>
      <c r="T1796" s="83"/>
      <c r="U1796" s="83" t="s">
        <v>630</v>
      </c>
    </row>
    <row r="1797" spans="2:21" ht="12" hidden="1" thickBot="1" x14ac:dyDescent="0.25">
      <c r="C1797" s="433">
        <v>45092</v>
      </c>
      <c r="D1797" s="434"/>
      <c r="E1797" s="435" t="s">
        <v>62</v>
      </c>
      <c r="F1797" s="409"/>
      <c r="G1797" s="84"/>
      <c r="H1797" s="435"/>
      <c r="I1797" s="408"/>
      <c r="J1797" s="408"/>
      <c r="K1797" s="408"/>
      <c r="L1797" s="408"/>
      <c r="M1797" s="409"/>
      <c r="U1797" s="77" t="s">
        <v>630</v>
      </c>
    </row>
    <row r="1798" spans="2:21" ht="12" hidden="1" thickBot="1" x14ac:dyDescent="0.25">
      <c r="C1798" s="435"/>
      <c r="D1798" s="408"/>
      <c r="E1798" s="408"/>
      <c r="F1798" s="408"/>
      <c r="G1798" s="408"/>
      <c r="H1798" s="408"/>
      <c r="I1798" s="408"/>
      <c r="J1798" s="408"/>
      <c r="K1798" s="408"/>
      <c r="L1798" s="408"/>
      <c r="M1798" s="409"/>
      <c r="U1798" s="77" t="s">
        <v>630</v>
      </c>
    </row>
    <row r="1799" spans="2:21" ht="12" hidden="1" thickBot="1" x14ac:dyDescent="0.25">
      <c r="C1799" s="85" t="s">
        <v>87</v>
      </c>
      <c r="D1799" s="86"/>
      <c r="E1799" s="85" t="s">
        <v>136</v>
      </c>
      <c r="F1799" s="86" t="s">
        <v>137</v>
      </c>
      <c r="G1799" s="85" t="s">
        <v>136</v>
      </c>
      <c r="H1799" s="436" t="s">
        <v>108</v>
      </c>
      <c r="I1799" s="436"/>
      <c r="J1799" s="436"/>
      <c r="K1799" s="436"/>
      <c r="L1799" s="436"/>
      <c r="M1799" s="437"/>
      <c r="U1799" s="77" t="s">
        <v>630</v>
      </c>
    </row>
    <row r="1800" spans="2:21" ht="12" hidden="1" thickBot="1" x14ac:dyDescent="0.25">
      <c r="C1800" s="87"/>
      <c r="D1800" s="88">
        <v>12</v>
      </c>
      <c r="E1800" s="275" t="s">
        <v>227</v>
      </c>
      <c r="F1800" s="88"/>
      <c r="G1800" s="275" t="s">
        <v>22</v>
      </c>
      <c r="H1800" s="438">
        <f t="shared" ref="H1800" si="1139">S1807</f>
        <v>2</v>
      </c>
      <c r="I1800" s="439"/>
      <c r="J1800" s="440"/>
      <c r="K1800" s="441">
        <f t="shared" ref="K1800" si="1140">T1807</f>
        <v>1</v>
      </c>
      <c r="L1800" s="442"/>
      <c r="M1800" s="443"/>
      <c r="U1800" s="77" t="str">
        <f>IF(H1800+K1800=3,"BİTTİ","DEVAM")</f>
        <v>BİTTİ</v>
      </c>
    </row>
    <row r="1801" spans="2:21" ht="12" hidden="1" thickBot="1" x14ac:dyDescent="0.25">
      <c r="C1801" s="91" t="s">
        <v>80</v>
      </c>
      <c r="D1801" s="92" t="s">
        <v>138</v>
      </c>
      <c r="E1801" s="91" t="s">
        <v>139</v>
      </c>
      <c r="F1801" s="92"/>
      <c r="G1801" s="91" t="s">
        <v>139</v>
      </c>
      <c r="H1801" s="408" t="s">
        <v>140</v>
      </c>
      <c r="I1801" s="409"/>
      <c r="J1801" s="408" t="s">
        <v>141</v>
      </c>
      <c r="K1801" s="409"/>
      <c r="L1801" s="410" t="s">
        <v>142</v>
      </c>
      <c r="M1801" s="411"/>
      <c r="O1801" s="412" t="s">
        <v>143</v>
      </c>
      <c r="P1801" s="413"/>
      <c r="Q1801" s="412" t="s">
        <v>144</v>
      </c>
      <c r="R1801" s="413"/>
      <c r="S1801" s="412" t="s">
        <v>138</v>
      </c>
      <c r="T1801" s="413"/>
      <c r="U1801" s="77" t="s">
        <v>630</v>
      </c>
    </row>
    <row r="1802" spans="2:21" ht="12" hidden="1" thickBot="1" x14ac:dyDescent="0.25">
      <c r="C1802" s="266">
        <v>0.4375</v>
      </c>
      <c r="D1802" s="94" t="s">
        <v>145</v>
      </c>
      <c r="E1802" s="84" t="s">
        <v>964</v>
      </c>
      <c r="F1802" s="94"/>
      <c r="G1802" s="84" t="s">
        <v>954</v>
      </c>
      <c r="H1802" s="95">
        <v>1</v>
      </c>
      <c r="I1802" s="94">
        <v>6</v>
      </c>
      <c r="J1802" s="95">
        <v>2</v>
      </c>
      <c r="K1802" s="94">
        <v>6</v>
      </c>
      <c r="L1802" s="95"/>
      <c r="M1802" s="94"/>
      <c r="O1802" s="96">
        <f t="shared" ref="O1802:O1804" si="1141">H1802+J1802+L1802</f>
        <v>3</v>
      </c>
      <c r="P1802" s="96">
        <f t="shared" ref="P1802:P1804" si="1142">I1802+K1802+M1802</f>
        <v>12</v>
      </c>
      <c r="Q1802" s="96">
        <f t="shared" ref="Q1802:Q1804" si="1143">IF(H1802&gt;I1802,1,0)+IF(J1802&gt;K1802,1,0)+IF(L1802&gt;M1802,1,0)</f>
        <v>0</v>
      </c>
      <c r="R1802" s="97">
        <f t="shared" ref="R1802:R1804" si="1144">IF(H1802&lt;I1802,1,0)+IF(J1802&lt;K1802,1,0)+IF(L1802&lt;M1802,1,0)</f>
        <v>2</v>
      </c>
      <c r="S1802" s="97">
        <f t="shared" ref="S1802:S1804" si="1145">IF(Q1802&gt;R1802,1,0)</f>
        <v>0</v>
      </c>
      <c r="T1802" s="97">
        <f t="shared" ref="T1802:T1804" si="1146">IF(Q1802&lt;R1802,1,0)</f>
        <v>1</v>
      </c>
      <c r="U1802" s="77" t="s">
        <v>630</v>
      </c>
    </row>
    <row r="1803" spans="2:21" ht="12" hidden="1" thickBot="1" x14ac:dyDescent="0.25">
      <c r="C1803" s="84"/>
      <c r="D1803" s="94" t="s">
        <v>146</v>
      </c>
      <c r="E1803" s="84" t="s">
        <v>965</v>
      </c>
      <c r="F1803" s="94"/>
      <c r="G1803" s="284" t="s">
        <v>1001</v>
      </c>
      <c r="H1803" s="95">
        <v>6</v>
      </c>
      <c r="I1803" s="94">
        <v>0</v>
      </c>
      <c r="J1803" s="95">
        <v>6</v>
      </c>
      <c r="K1803" s="94">
        <v>1</v>
      </c>
      <c r="L1803" s="95"/>
      <c r="M1803" s="94"/>
      <c r="O1803" s="29">
        <f t="shared" si="1141"/>
        <v>12</v>
      </c>
      <c r="P1803" s="29">
        <f t="shared" si="1142"/>
        <v>1</v>
      </c>
      <c r="Q1803" s="29">
        <f t="shared" si="1143"/>
        <v>2</v>
      </c>
      <c r="R1803" s="28">
        <f t="shared" si="1144"/>
        <v>0</v>
      </c>
      <c r="S1803" s="28">
        <f t="shared" si="1145"/>
        <v>1</v>
      </c>
      <c r="T1803" s="28">
        <f t="shared" si="1146"/>
        <v>0</v>
      </c>
      <c r="U1803" s="77" t="s">
        <v>630</v>
      </c>
    </row>
    <row r="1804" spans="2:21" ht="12" hidden="1" customHeight="1" thickBot="1" x14ac:dyDescent="0.25">
      <c r="C1804" s="414"/>
      <c r="D1804" s="416" t="s">
        <v>147</v>
      </c>
      <c r="E1804" s="84" t="s">
        <v>964</v>
      </c>
      <c r="F1804" s="98"/>
      <c r="G1804" s="284" t="s">
        <v>1002</v>
      </c>
      <c r="H1804" s="418">
        <v>6</v>
      </c>
      <c r="I1804" s="421">
        <v>2</v>
      </c>
      <c r="J1804" s="418">
        <v>6</v>
      </c>
      <c r="K1804" s="421">
        <v>2</v>
      </c>
      <c r="L1804" s="418"/>
      <c r="M1804" s="421"/>
      <c r="O1804" s="424">
        <f t="shared" si="1141"/>
        <v>12</v>
      </c>
      <c r="P1804" s="424">
        <f t="shared" si="1142"/>
        <v>4</v>
      </c>
      <c r="Q1804" s="424">
        <f t="shared" si="1143"/>
        <v>2</v>
      </c>
      <c r="R1804" s="424">
        <f t="shared" si="1144"/>
        <v>0</v>
      </c>
      <c r="S1804" s="424">
        <f t="shared" si="1145"/>
        <v>1</v>
      </c>
      <c r="T1804" s="424">
        <f t="shared" si="1146"/>
        <v>0</v>
      </c>
      <c r="U1804" s="77" t="s">
        <v>630</v>
      </c>
    </row>
    <row r="1805" spans="2:21" ht="12" hidden="1" thickBot="1" x14ac:dyDescent="0.25">
      <c r="C1805" s="414"/>
      <c r="D1805" s="416"/>
      <c r="E1805" s="99" t="s">
        <v>137</v>
      </c>
      <c r="F1805" s="100"/>
      <c r="G1805" s="283" t="s">
        <v>137</v>
      </c>
      <c r="H1805" s="419"/>
      <c r="I1805" s="422"/>
      <c r="J1805" s="419"/>
      <c r="K1805" s="422"/>
      <c r="L1805" s="419"/>
      <c r="M1805" s="422"/>
      <c r="O1805" s="425"/>
      <c r="P1805" s="425"/>
      <c r="Q1805" s="425"/>
      <c r="R1805" s="425"/>
      <c r="S1805" s="425"/>
      <c r="T1805" s="425"/>
      <c r="U1805" s="77" t="s">
        <v>630</v>
      </c>
    </row>
    <row r="1806" spans="2:21" ht="12" hidden="1" thickBot="1" x14ac:dyDescent="0.25">
      <c r="C1806" s="415"/>
      <c r="D1806" s="417"/>
      <c r="E1806" s="84" t="s">
        <v>965</v>
      </c>
      <c r="F1806" s="101"/>
      <c r="G1806" s="84" t="s">
        <v>954</v>
      </c>
      <c r="H1806" s="420"/>
      <c r="I1806" s="423"/>
      <c r="J1806" s="420"/>
      <c r="K1806" s="423"/>
      <c r="L1806" s="420"/>
      <c r="M1806" s="423"/>
      <c r="O1806" s="426"/>
      <c r="P1806" s="426"/>
      <c r="Q1806" s="426"/>
      <c r="R1806" s="426"/>
      <c r="S1806" s="426"/>
      <c r="T1806" s="426"/>
      <c r="U1806" s="77" t="s">
        <v>630</v>
      </c>
    </row>
    <row r="1807" spans="2:21" ht="12" hidden="1" thickBot="1" x14ac:dyDescent="0.25">
      <c r="B1807" s="295" t="str">
        <f>E1800&amp;G1800</f>
        <v>KARTOPU TENİS KULÜBÜERZURUM TENİS İHTİSAS SPOR KULÜBÜ</v>
      </c>
      <c r="G1807" s="102"/>
      <c r="H1807" s="102"/>
      <c r="O1807" s="28">
        <f t="shared" ref="O1807:T1807" si="1147">O1802+O1803+O1804</f>
        <v>27</v>
      </c>
      <c r="P1807" s="28">
        <f t="shared" si="1147"/>
        <v>17</v>
      </c>
      <c r="Q1807" s="29">
        <f t="shared" si="1147"/>
        <v>4</v>
      </c>
      <c r="R1807" s="28">
        <f t="shared" si="1147"/>
        <v>2</v>
      </c>
      <c r="S1807" s="28">
        <f t="shared" si="1147"/>
        <v>2</v>
      </c>
      <c r="T1807" s="28">
        <f t="shared" si="1147"/>
        <v>1</v>
      </c>
      <c r="U1807" s="77" t="s">
        <v>630</v>
      </c>
    </row>
    <row r="1808" spans="2:21" hidden="1" x14ac:dyDescent="0.2">
      <c r="C1808" s="427" t="s">
        <v>132</v>
      </c>
      <c r="D1808" s="428"/>
      <c r="E1808" s="428"/>
      <c r="F1808" s="428"/>
      <c r="G1808" s="428"/>
      <c r="H1808" s="428"/>
      <c r="I1808" s="428"/>
      <c r="J1808" s="428"/>
      <c r="K1808" s="428"/>
      <c r="L1808" s="428"/>
      <c r="M1808" s="429"/>
      <c r="U1808" s="77" t="s">
        <v>630</v>
      </c>
    </row>
    <row r="1809" spans="2:21" ht="12" hidden="1" thickBot="1" x14ac:dyDescent="0.25">
      <c r="C1809" s="430"/>
      <c r="D1809" s="431"/>
      <c r="E1809" s="431"/>
      <c r="F1809" s="431"/>
      <c r="G1809" s="431"/>
      <c r="H1809" s="431"/>
      <c r="I1809" s="431"/>
      <c r="J1809" s="431"/>
      <c r="K1809" s="431"/>
      <c r="L1809" s="431"/>
      <c r="M1809" s="432"/>
      <c r="U1809" s="77" t="s">
        <v>630</v>
      </c>
    </row>
    <row r="1810" spans="2:21" ht="12" hidden="1" thickBot="1" x14ac:dyDescent="0.25">
      <c r="C1810" s="444" t="s">
        <v>79</v>
      </c>
      <c r="D1810" s="437"/>
      <c r="E1810" s="445" t="s">
        <v>133</v>
      </c>
      <c r="F1810" s="446"/>
      <c r="G1810" s="80" t="s">
        <v>134</v>
      </c>
      <c r="H1810" s="447" t="s">
        <v>135</v>
      </c>
      <c r="I1810" s="448"/>
      <c r="J1810" s="448"/>
      <c r="K1810" s="448"/>
      <c r="L1810" s="448"/>
      <c r="M1810" s="449"/>
      <c r="R1810" s="81"/>
      <c r="S1810" s="82"/>
      <c r="T1810" s="83"/>
      <c r="U1810" s="83" t="s">
        <v>630</v>
      </c>
    </row>
    <row r="1811" spans="2:21" ht="12" hidden="1" thickBot="1" x14ac:dyDescent="0.25">
      <c r="C1811" s="433">
        <v>45092</v>
      </c>
      <c r="D1811" s="434"/>
      <c r="E1811" s="435" t="s">
        <v>62</v>
      </c>
      <c r="F1811" s="409"/>
      <c r="G1811" s="84"/>
      <c r="H1811" s="435"/>
      <c r="I1811" s="408"/>
      <c r="J1811" s="408"/>
      <c r="K1811" s="408"/>
      <c r="L1811" s="408"/>
      <c r="M1811" s="409"/>
      <c r="U1811" s="77" t="s">
        <v>630</v>
      </c>
    </row>
    <row r="1812" spans="2:21" ht="12" hidden="1" thickBot="1" x14ac:dyDescent="0.25">
      <c r="C1812" s="435"/>
      <c r="D1812" s="408"/>
      <c r="E1812" s="408"/>
      <c r="F1812" s="408"/>
      <c r="G1812" s="408"/>
      <c r="H1812" s="408"/>
      <c r="I1812" s="408"/>
      <c r="J1812" s="408"/>
      <c r="K1812" s="408"/>
      <c r="L1812" s="408"/>
      <c r="M1812" s="409"/>
      <c r="U1812" s="77" t="s">
        <v>630</v>
      </c>
    </row>
    <row r="1813" spans="2:21" ht="12" hidden="1" thickBot="1" x14ac:dyDescent="0.25">
      <c r="C1813" s="85" t="s">
        <v>87</v>
      </c>
      <c r="D1813" s="86"/>
      <c r="E1813" s="85" t="s">
        <v>136</v>
      </c>
      <c r="F1813" s="86" t="s">
        <v>137</v>
      </c>
      <c r="G1813" s="85" t="s">
        <v>136</v>
      </c>
      <c r="H1813" s="436" t="s">
        <v>108</v>
      </c>
      <c r="I1813" s="436"/>
      <c r="J1813" s="436"/>
      <c r="K1813" s="436"/>
      <c r="L1813" s="436"/>
      <c r="M1813" s="437"/>
      <c r="U1813" s="77" t="s">
        <v>630</v>
      </c>
    </row>
    <row r="1814" spans="2:21" ht="12" hidden="1" thickBot="1" x14ac:dyDescent="0.25">
      <c r="C1814" s="87"/>
      <c r="D1814" s="88">
        <v>13</v>
      </c>
      <c r="E1814" s="275" t="s">
        <v>179</v>
      </c>
      <c r="F1814" s="88"/>
      <c r="G1814" s="275" t="s">
        <v>21</v>
      </c>
      <c r="H1814" s="438">
        <f t="shared" ref="H1814" si="1148">S1821</f>
        <v>0</v>
      </c>
      <c r="I1814" s="439"/>
      <c r="J1814" s="440"/>
      <c r="K1814" s="441">
        <f t="shared" ref="K1814" si="1149">T1821</f>
        <v>3</v>
      </c>
      <c r="L1814" s="442"/>
      <c r="M1814" s="443"/>
      <c r="U1814" s="77" t="str">
        <f>IF(H1814+K1814=3,"BİTTİ","DEVAM")</f>
        <v>BİTTİ</v>
      </c>
    </row>
    <row r="1815" spans="2:21" ht="12" hidden="1" thickBot="1" x14ac:dyDescent="0.25">
      <c r="C1815" s="91" t="s">
        <v>80</v>
      </c>
      <c r="D1815" s="92" t="s">
        <v>138</v>
      </c>
      <c r="E1815" s="91" t="s">
        <v>139</v>
      </c>
      <c r="F1815" s="92"/>
      <c r="G1815" s="91" t="s">
        <v>139</v>
      </c>
      <c r="H1815" s="408" t="s">
        <v>140</v>
      </c>
      <c r="I1815" s="409"/>
      <c r="J1815" s="408" t="s">
        <v>141</v>
      </c>
      <c r="K1815" s="409"/>
      <c r="L1815" s="410" t="s">
        <v>142</v>
      </c>
      <c r="M1815" s="411"/>
      <c r="O1815" s="412" t="s">
        <v>143</v>
      </c>
      <c r="P1815" s="413"/>
      <c r="Q1815" s="412" t="s">
        <v>144</v>
      </c>
      <c r="R1815" s="413"/>
      <c r="S1815" s="412" t="s">
        <v>138</v>
      </c>
      <c r="T1815" s="413"/>
      <c r="U1815" s="77" t="s">
        <v>630</v>
      </c>
    </row>
    <row r="1816" spans="2:21" ht="12" hidden="1" thickBot="1" x14ac:dyDescent="0.25">
      <c r="C1816" s="266">
        <v>0.4375</v>
      </c>
      <c r="D1816" s="94" t="s">
        <v>145</v>
      </c>
      <c r="E1816" s="84" t="s">
        <v>961</v>
      </c>
      <c r="F1816" s="94"/>
      <c r="G1816" s="84" t="s">
        <v>951</v>
      </c>
      <c r="H1816" s="95">
        <v>0</v>
      </c>
      <c r="I1816" s="94">
        <v>6</v>
      </c>
      <c r="J1816" s="95">
        <v>0</v>
      </c>
      <c r="K1816" s="94">
        <v>6</v>
      </c>
      <c r="L1816" s="95"/>
      <c r="M1816" s="94"/>
      <c r="O1816" s="96">
        <f t="shared" ref="O1816:O1818" si="1150">H1816+J1816+L1816</f>
        <v>0</v>
      </c>
      <c r="P1816" s="96">
        <f t="shared" ref="P1816:P1818" si="1151">I1816+K1816+M1816</f>
        <v>12</v>
      </c>
      <c r="Q1816" s="96">
        <f t="shared" ref="Q1816:Q1818" si="1152">IF(H1816&gt;I1816,1,0)+IF(J1816&gt;K1816,1,0)+IF(L1816&gt;M1816,1,0)</f>
        <v>0</v>
      </c>
      <c r="R1816" s="97">
        <f t="shared" ref="R1816:R1818" si="1153">IF(H1816&lt;I1816,1,0)+IF(J1816&lt;K1816,1,0)+IF(L1816&lt;M1816,1,0)</f>
        <v>2</v>
      </c>
      <c r="S1816" s="97">
        <f t="shared" ref="S1816:S1818" si="1154">IF(Q1816&gt;R1816,1,0)</f>
        <v>0</v>
      </c>
      <c r="T1816" s="97">
        <f t="shared" ref="T1816:T1818" si="1155">IF(Q1816&lt;R1816,1,0)</f>
        <v>1</v>
      </c>
      <c r="U1816" s="77" t="s">
        <v>630</v>
      </c>
    </row>
    <row r="1817" spans="2:21" ht="12" hidden="1" thickBot="1" x14ac:dyDescent="0.25">
      <c r="C1817" s="84"/>
      <c r="D1817" s="94" t="s">
        <v>146</v>
      </c>
      <c r="E1817" s="84" t="s">
        <v>962</v>
      </c>
      <c r="F1817" s="94"/>
      <c r="G1817" s="84" t="s">
        <v>952</v>
      </c>
      <c r="H1817" s="95">
        <v>0</v>
      </c>
      <c r="I1817" s="94">
        <v>6</v>
      </c>
      <c r="J1817" s="95">
        <v>0</v>
      </c>
      <c r="K1817" s="94">
        <v>6</v>
      </c>
      <c r="L1817" s="95"/>
      <c r="M1817" s="94"/>
      <c r="O1817" s="29">
        <f t="shared" si="1150"/>
        <v>0</v>
      </c>
      <c r="P1817" s="29">
        <f t="shared" si="1151"/>
        <v>12</v>
      </c>
      <c r="Q1817" s="29">
        <f t="shared" si="1152"/>
        <v>0</v>
      </c>
      <c r="R1817" s="28">
        <f t="shared" si="1153"/>
        <v>2</v>
      </c>
      <c r="S1817" s="28">
        <f t="shared" si="1154"/>
        <v>0</v>
      </c>
      <c r="T1817" s="28">
        <f t="shared" si="1155"/>
        <v>1</v>
      </c>
      <c r="U1817" s="77" t="s">
        <v>630</v>
      </c>
    </row>
    <row r="1818" spans="2:21" ht="12" hidden="1" customHeight="1" thickBot="1" x14ac:dyDescent="0.25">
      <c r="C1818" s="414"/>
      <c r="D1818" s="416" t="s">
        <v>147</v>
      </c>
      <c r="E1818" s="84" t="s">
        <v>963</v>
      </c>
      <c r="F1818" s="98"/>
      <c r="G1818" s="84" t="s">
        <v>1007</v>
      </c>
      <c r="H1818" s="418">
        <v>0</v>
      </c>
      <c r="I1818" s="421">
        <v>6</v>
      </c>
      <c r="J1818" s="418">
        <v>0</v>
      </c>
      <c r="K1818" s="421">
        <v>6</v>
      </c>
      <c r="L1818" s="418"/>
      <c r="M1818" s="421"/>
      <c r="O1818" s="424">
        <f t="shared" si="1150"/>
        <v>0</v>
      </c>
      <c r="P1818" s="424">
        <f t="shared" si="1151"/>
        <v>12</v>
      </c>
      <c r="Q1818" s="424">
        <f t="shared" si="1152"/>
        <v>0</v>
      </c>
      <c r="R1818" s="424">
        <f t="shared" si="1153"/>
        <v>2</v>
      </c>
      <c r="S1818" s="424">
        <f t="shared" si="1154"/>
        <v>0</v>
      </c>
      <c r="T1818" s="424">
        <f t="shared" si="1155"/>
        <v>1</v>
      </c>
      <c r="U1818" s="77" t="s">
        <v>630</v>
      </c>
    </row>
    <row r="1819" spans="2:21" ht="12" hidden="1" thickBot="1" x14ac:dyDescent="0.25">
      <c r="C1819" s="414"/>
      <c r="D1819" s="416"/>
      <c r="E1819" s="99" t="s">
        <v>137</v>
      </c>
      <c r="F1819" s="100"/>
      <c r="G1819" s="283" t="s">
        <v>137</v>
      </c>
      <c r="H1819" s="419"/>
      <c r="I1819" s="422"/>
      <c r="J1819" s="419"/>
      <c r="K1819" s="422"/>
      <c r="L1819" s="419"/>
      <c r="M1819" s="422"/>
      <c r="O1819" s="425"/>
      <c r="P1819" s="425"/>
      <c r="Q1819" s="425"/>
      <c r="R1819" s="425"/>
      <c r="S1819" s="425"/>
      <c r="T1819" s="425"/>
      <c r="U1819" s="77" t="s">
        <v>630</v>
      </c>
    </row>
    <row r="1820" spans="2:21" ht="12" hidden="1" thickBot="1" x14ac:dyDescent="0.25">
      <c r="C1820" s="415"/>
      <c r="D1820" s="417"/>
      <c r="E1820" s="84" t="s">
        <v>961</v>
      </c>
      <c r="F1820" s="101"/>
      <c r="G1820" s="84" t="s">
        <v>952</v>
      </c>
      <c r="H1820" s="420"/>
      <c r="I1820" s="423"/>
      <c r="J1820" s="420"/>
      <c r="K1820" s="423"/>
      <c r="L1820" s="420"/>
      <c r="M1820" s="423"/>
      <c r="O1820" s="426"/>
      <c r="P1820" s="426"/>
      <c r="Q1820" s="426"/>
      <c r="R1820" s="426"/>
      <c r="S1820" s="426"/>
      <c r="T1820" s="426"/>
      <c r="U1820" s="77" t="s">
        <v>630</v>
      </c>
    </row>
    <row r="1821" spans="2:21" ht="12" hidden="1" thickBot="1" x14ac:dyDescent="0.25">
      <c r="B1821" s="295" t="str">
        <f>E1814&amp;G1814</f>
        <v>EKSİ 25 GENÇLİK SPOR KULÜBÜERZURUM GENÇLİK SPOR KULÜBÜ</v>
      </c>
      <c r="G1821" s="102"/>
      <c r="H1821" s="102"/>
      <c r="O1821" s="28">
        <f t="shared" ref="O1821:T1821" si="1156">O1816+O1817+O1818</f>
        <v>0</v>
      </c>
      <c r="P1821" s="28">
        <f t="shared" si="1156"/>
        <v>36</v>
      </c>
      <c r="Q1821" s="29">
        <f t="shared" si="1156"/>
        <v>0</v>
      </c>
      <c r="R1821" s="28">
        <f t="shared" si="1156"/>
        <v>6</v>
      </c>
      <c r="S1821" s="28">
        <f t="shared" si="1156"/>
        <v>0</v>
      </c>
      <c r="T1821" s="28">
        <f t="shared" si="1156"/>
        <v>3</v>
      </c>
      <c r="U1821" s="77" t="s">
        <v>630</v>
      </c>
    </row>
    <row r="1822" spans="2:21" hidden="1" x14ac:dyDescent="0.2">
      <c r="C1822" s="427" t="s">
        <v>132</v>
      </c>
      <c r="D1822" s="428"/>
      <c r="E1822" s="428"/>
      <c r="F1822" s="428"/>
      <c r="G1822" s="428"/>
      <c r="H1822" s="428"/>
      <c r="I1822" s="428"/>
      <c r="J1822" s="428"/>
      <c r="K1822" s="428"/>
      <c r="L1822" s="428"/>
      <c r="M1822" s="429"/>
      <c r="U1822" s="77" t="s">
        <v>630</v>
      </c>
    </row>
    <row r="1823" spans="2:21" ht="12" hidden="1" thickBot="1" x14ac:dyDescent="0.25">
      <c r="C1823" s="430"/>
      <c r="D1823" s="431"/>
      <c r="E1823" s="431"/>
      <c r="F1823" s="431"/>
      <c r="G1823" s="431"/>
      <c r="H1823" s="431"/>
      <c r="I1823" s="431"/>
      <c r="J1823" s="431"/>
      <c r="K1823" s="431"/>
      <c r="L1823" s="431"/>
      <c r="M1823" s="432"/>
      <c r="U1823" s="77" t="s">
        <v>630</v>
      </c>
    </row>
    <row r="1824" spans="2:21" ht="12" hidden="1" thickBot="1" x14ac:dyDescent="0.25">
      <c r="C1824" s="444" t="s">
        <v>79</v>
      </c>
      <c r="D1824" s="437"/>
      <c r="E1824" s="445" t="s">
        <v>133</v>
      </c>
      <c r="F1824" s="446"/>
      <c r="G1824" s="80" t="s">
        <v>134</v>
      </c>
      <c r="H1824" s="447" t="s">
        <v>135</v>
      </c>
      <c r="I1824" s="448"/>
      <c r="J1824" s="448"/>
      <c r="K1824" s="448"/>
      <c r="L1824" s="448"/>
      <c r="M1824" s="449"/>
      <c r="R1824" s="81"/>
      <c r="S1824" s="82"/>
      <c r="T1824" s="83"/>
      <c r="U1824" s="83" t="s">
        <v>630</v>
      </c>
    </row>
    <row r="1825" spans="2:21" ht="12" hidden="1" thickBot="1" x14ac:dyDescent="0.25">
      <c r="C1825" s="433">
        <v>45092</v>
      </c>
      <c r="D1825" s="434"/>
      <c r="E1825" s="435" t="s">
        <v>260</v>
      </c>
      <c r="F1825" s="409"/>
      <c r="G1825" s="84"/>
      <c r="H1825" s="435"/>
      <c r="I1825" s="408"/>
      <c r="J1825" s="408"/>
      <c r="K1825" s="408"/>
      <c r="L1825" s="408"/>
      <c r="M1825" s="409"/>
      <c r="U1825" s="77" t="s">
        <v>630</v>
      </c>
    </row>
    <row r="1826" spans="2:21" ht="12" hidden="1" thickBot="1" x14ac:dyDescent="0.25">
      <c r="C1826" s="435"/>
      <c r="D1826" s="408"/>
      <c r="E1826" s="408"/>
      <c r="F1826" s="408"/>
      <c r="G1826" s="408"/>
      <c r="H1826" s="408"/>
      <c r="I1826" s="408"/>
      <c r="J1826" s="408"/>
      <c r="K1826" s="408"/>
      <c r="L1826" s="408"/>
      <c r="M1826" s="409"/>
      <c r="U1826" s="77" t="s">
        <v>630</v>
      </c>
    </row>
    <row r="1827" spans="2:21" ht="12" hidden="1" thickBot="1" x14ac:dyDescent="0.25">
      <c r="C1827" s="85" t="s">
        <v>87</v>
      </c>
      <c r="D1827" s="86"/>
      <c r="E1827" s="85" t="s">
        <v>136</v>
      </c>
      <c r="F1827" s="86" t="s">
        <v>137</v>
      </c>
      <c r="G1827" s="85" t="s">
        <v>136</v>
      </c>
      <c r="H1827" s="436" t="s">
        <v>108</v>
      </c>
      <c r="I1827" s="436"/>
      <c r="J1827" s="436"/>
      <c r="K1827" s="436"/>
      <c r="L1827" s="436"/>
      <c r="M1827" s="437"/>
      <c r="U1827" s="77" t="s">
        <v>630</v>
      </c>
    </row>
    <row r="1828" spans="2:21" ht="12" hidden="1" thickBot="1" x14ac:dyDescent="0.25">
      <c r="C1828" s="87"/>
      <c r="D1828" s="88">
        <v>14</v>
      </c>
      <c r="E1828" s="275" t="s">
        <v>18</v>
      </c>
      <c r="F1828" s="88"/>
      <c r="G1828" s="275" t="s">
        <v>200</v>
      </c>
      <c r="H1828" s="438">
        <f t="shared" ref="H1828" si="1157">S1835</f>
        <v>3</v>
      </c>
      <c r="I1828" s="439"/>
      <c r="J1828" s="440"/>
      <c r="K1828" s="441">
        <f t="shared" ref="K1828" si="1158">T1835</f>
        <v>0</v>
      </c>
      <c r="L1828" s="442"/>
      <c r="M1828" s="443"/>
      <c r="U1828" s="77" t="str">
        <f>IF(H1828+K1828=3,"BİTTİ","DEVAM")</f>
        <v>BİTTİ</v>
      </c>
    </row>
    <row r="1829" spans="2:21" ht="12" hidden="1" thickBot="1" x14ac:dyDescent="0.25">
      <c r="C1829" s="91" t="s">
        <v>80</v>
      </c>
      <c r="D1829" s="92" t="s">
        <v>138</v>
      </c>
      <c r="E1829" s="91" t="s">
        <v>139</v>
      </c>
      <c r="F1829" s="92"/>
      <c r="G1829" s="91" t="s">
        <v>139</v>
      </c>
      <c r="H1829" s="408" t="s">
        <v>140</v>
      </c>
      <c r="I1829" s="409"/>
      <c r="J1829" s="408" t="s">
        <v>141</v>
      </c>
      <c r="K1829" s="409"/>
      <c r="L1829" s="410" t="s">
        <v>142</v>
      </c>
      <c r="M1829" s="411"/>
      <c r="O1829" s="412" t="s">
        <v>143</v>
      </c>
      <c r="P1829" s="413"/>
      <c r="Q1829" s="412" t="s">
        <v>144</v>
      </c>
      <c r="R1829" s="413"/>
      <c r="S1829" s="412" t="s">
        <v>138</v>
      </c>
      <c r="T1829" s="413"/>
      <c r="U1829" s="77" t="s">
        <v>630</v>
      </c>
    </row>
    <row r="1830" spans="2:21" ht="12" hidden="1" thickBot="1" x14ac:dyDescent="0.25">
      <c r="C1830" s="266">
        <v>0.4375</v>
      </c>
      <c r="D1830" s="94" t="s">
        <v>145</v>
      </c>
      <c r="E1830" s="84" t="s">
        <v>784</v>
      </c>
      <c r="F1830" s="94"/>
      <c r="G1830" s="84" t="s">
        <v>397</v>
      </c>
      <c r="H1830" s="95">
        <v>6</v>
      </c>
      <c r="I1830" s="94">
        <v>0</v>
      </c>
      <c r="J1830" s="95">
        <v>6</v>
      </c>
      <c r="K1830" s="94">
        <v>1</v>
      </c>
      <c r="L1830" s="95"/>
      <c r="M1830" s="94"/>
      <c r="O1830" s="96">
        <f t="shared" ref="O1830:O1832" si="1159">H1830+J1830+L1830</f>
        <v>12</v>
      </c>
      <c r="P1830" s="96">
        <f t="shared" ref="P1830:P1832" si="1160">I1830+K1830+M1830</f>
        <v>1</v>
      </c>
      <c r="Q1830" s="96">
        <f t="shared" ref="Q1830:Q1832" si="1161">IF(H1830&gt;I1830,1,0)+IF(J1830&gt;K1830,1,0)+IF(L1830&gt;M1830,1,0)</f>
        <v>2</v>
      </c>
      <c r="R1830" s="97">
        <f t="shared" ref="R1830:R1832" si="1162">IF(H1830&lt;I1830,1,0)+IF(J1830&lt;K1830,1,0)+IF(L1830&lt;M1830,1,0)</f>
        <v>0</v>
      </c>
      <c r="S1830" s="97">
        <f t="shared" ref="S1830:S1832" si="1163">IF(Q1830&gt;R1830,1,0)</f>
        <v>1</v>
      </c>
      <c r="T1830" s="97">
        <f t="shared" ref="T1830:T1832" si="1164">IF(Q1830&lt;R1830,1,0)</f>
        <v>0</v>
      </c>
      <c r="U1830" s="77" t="s">
        <v>630</v>
      </c>
    </row>
    <row r="1831" spans="2:21" ht="12" hidden="1" thickBot="1" x14ac:dyDescent="0.25">
      <c r="C1831" s="84"/>
      <c r="D1831" s="94" t="s">
        <v>146</v>
      </c>
      <c r="E1831" s="84" t="s">
        <v>785</v>
      </c>
      <c r="F1831" s="94"/>
      <c r="G1831" s="84" t="s">
        <v>398</v>
      </c>
      <c r="H1831" s="95">
        <v>6</v>
      </c>
      <c r="I1831" s="94">
        <v>1</v>
      </c>
      <c r="J1831" s="95">
        <v>6</v>
      </c>
      <c r="K1831" s="94">
        <v>2</v>
      </c>
      <c r="L1831" s="95"/>
      <c r="M1831" s="94"/>
      <c r="O1831" s="29">
        <f t="shared" si="1159"/>
        <v>12</v>
      </c>
      <c r="P1831" s="29">
        <f t="shared" si="1160"/>
        <v>3</v>
      </c>
      <c r="Q1831" s="29">
        <f t="shared" si="1161"/>
        <v>2</v>
      </c>
      <c r="R1831" s="28">
        <f t="shared" si="1162"/>
        <v>0</v>
      </c>
      <c r="S1831" s="28">
        <f t="shared" si="1163"/>
        <v>1</v>
      </c>
      <c r="T1831" s="28">
        <f t="shared" si="1164"/>
        <v>0</v>
      </c>
      <c r="U1831" s="77" t="s">
        <v>630</v>
      </c>
    </row>
    <row r="1832" spans="2:21" ht="12" hidden="1" customHeight="1" thickBot="1" x14ac:dyDescent="0.25">
      <c r="C1832" s="414"/>
      <c r="D1832" s="416" t="s">
        <v>147</v>
      </c>
      <c r="E1832" s="84" t="s">
        <v>785</v>
      </c>
      <c r="F1832" s="98"/>
      <c r="G1832" s="84" t="s">
        <v>397</v>
      </c>
      <c r="H1832" s="418">
        <v>6</v>
      </c>
      <c r="I1832" s="421">
        <v>0</v>
      </c>
      <c r="J1832" s="418">
        <v>6</v>
      </c>
      <c r="K1832" s="421">
        <v>1</v>
      </c>
      <c r="L1832" s="418"/>
      <c r="M1832" s="421"/>
      <c r="O1832" s="424">
        <f t="shared" si="1159"/>
        <v>12</v>
      </c>
      <c r="P1832" s="424">
        <f t="shared" si="1160"/>
        <v>1</v>
      </c>
      <c r="Q1832" s="424">
        <f t="shared" si="1161"/>
        <v>2</v>
      </c>
      <c r="R1832" s="424">
        <f t="shared" si="1162"/>
        <v>0</v>
      </c>
      <c r="S1832" s="424">
        <f t="shared" si="1163"/>
        <v>1</v>
      </c>
      <c r="T1832" s="424">
        <f t="shared" si="1164"/>
        <v>0</v>
      </c>
      <c r="U1832" s="77" t="s">
        <v>630</v>
      </c>
    </row>
    <row r="1833" spans="2:21" ht="12" hidden="1" thickBot="1" x14ac:dyDescent="0.25">
      <c r="C1833" s="414"/>
      <c r="D1833" s="416"/>
      <c r="E1833" s="99" t="s">
        <v>137</v>
      </c>
      <c r="F1833" s="100"/>
      <c r="G1833" s="99" t="s">
        <v>137</v>
      </c>
      <c r="H1833" s="419"/>
      <c r="I1833" s="422"/>
      <c r="J1833" s="419"/>
      <c r="K1833" s="422"/>
      <c r="L1833" s="419"/>
      <c r="M1833" s="422"/>
      <c r="O1833" s="425"/>
      <c r="P1833" s="425"/>
      <c r="Q1833" s="425"/>
      <c r="R1833" s="425"/>
      <c r="S1833" s="425"/>
      <c r="T1833" s="425"/>
      <c r="U1833" s="77" t="s">
        <v>630</v>
      </c>
    </row>
    <row r="1834" spans="2:21" ht="12" hidden="1" thickBot="1" x14ac:dyDescent="0.25">
      <c r="C1834" s="415"/>
      <c r="D1834" s="417"/>
      <c r="E1834" s="84" t="s">
        <v>786</v>
      </c>
      <c r="F1834" s="101"/>
      <c r="G1834" s="84" t="s">
        <v>399</v>
      </c>
      <c r="H1834" s="420"/>
      <c r="I1834" s="423"/>
      <c r="J1834" s="420"/>
      <c r="K1834" s="423"/>
      <c r="L1834" s="420"/>
      <c r="M1834" s="423"/>
      <c r="O1834" s="426"/>
      <c r="P1834" s="426"/>
      <c r="Q1834" s="426"/>
      <c r="R1834" s="426"/>
      <c r="S1834" s="426"/>
      <c r="T1834" s="426"/>
      <c r="U1834" s="77" t="s">
        <v>630</v>
      </c>
    </row>
    <row r="1835" spans="2:21" ht="12" hidden="1" thickBot="1" x14ac:dyDescent="0.25">
      <c r="B1835" s="295" t="str">
        <f>E1828&amp;G1828</f>
        <v>EMEK SPOR KULÜBÜATİK AKADEMİ GENÇLİK SPOR KULÜBÜ</v>
      </c>
      <c r="G1835" s="102"/>
      <c r="H1835" s="102"/>
      <c r="O1835" s="28">
        <f t="shared" ref="O1835:T1835" si="1165">O1830+O1831+O1832</f>
        <v>36</v>
      </c>
      <c r="P1835" s="28">
        <f t="shared" si="1165"/>
        <v>5</v>
      </c>
      <c r="Q1835" s="29">
        <f t="shared" si="1165"/>
        <v>6</v>
      </c>
      <c r="R1835" s="28">
        <f t="shared" si="1165"/>
        <v>0</v>
      </c>
      <c r="S1835" s="28">
        <f t="shared" si="1165"/>
        <v>3</v>
      </c>
      <c r="T1835" s="28">
        <f t="shared" si="1165"/>
        <v>0</v>
      </c>
      <c r="U1835" s="77" t="s">
        <v>630</v>
      </c>
    </row>
    <row r="1836" spans="2:21" hidden="1" x14ac:dyDescent="0.2">
      <c r="C1836" s="427" t="s">
        <v>132</v>
      </c>
      <c r="D1836" s="428"/>
      <c r="E1836" s="428"/>
      <c r="F1836" s="428"/>
      <c r="G1836" s="428"/>
      <c r="H1836" s="428"/>
      <c r="I1836" s="428"/>
      <c r="J1836" s="428"/>
      <c r="K1836" s="428"/>
      <c r="L1836" s="428"/>
      <c r="M1836" s="429"/>
      <c r="U1836" s="77" t="s">
        <v>630</v>
      </c>
    </row>
    <row r="1837" spans="2:21" ht="12" hidden="1" thickBot="1" x14ac:dyDescent="0.25">
      <c r="C1837" s="430"/>
      <c r="D1837" s="431"/>
      <c r="E1837" s="431"/>
      <c r="F1837" s="431"/>
      <c r="G1837" s="431"/>
      <c r="H1837" s="431"/>
      <c r="I1837" s="431"/>
      <c r="J1837" s="431"/>
      <c r="K1837" s="431"/>
      <c r="L1837" s="431"/>
      <c r="M1837" s="432"/>
      <c r="U1837" s="77" t="s">
        <v>630</v>
      </c>
    </row>
    <row r="1838" spans="2:21" ht="12" hidden="1" thickBot="1" x14ac:dyDescent="0.25">
      <c r="C1838" s="444" t="s">
        <v>79</v>
      </c>
      <c r="D1838" s="437"/>
      <c r="E1838" s="445" t="s">
        <v>133</v>
      </c>
      <c r="F1838" s="446"/>
      <c r="G1838" s="80" t="s">
        <v>134</v>
      </c>
      <c r="H1838" s="447" t="s">
        <v>135</v>
      </c>
      <c r="I1838" s="448"/>
      <c r="J1838" s="448"/>
      <c r="K1838" s="448"/>
      <c r="L1838" s="448"/>
      <c r="M1838" s="449"/>
      <c r="R1838" s="81"/>
      <c r="S1838" s="82"/>
      <c r="T1838" s="83"/>
      <c r="U1838" s="83" t="s">
        <v>630</v>
      </c>
    </row>
    <row r="1839" spans="2:21" ht="12" hidden="1" thickBot="1" x14ac:dyDescent="0.25">
      <c r="C1839" s="433">
        <v>45092</v>
      </c>
      <c r="D1839" s="434"/>
      <c r="E1839" s="435" t="s">
        <v>260</v>
      </c>
      <c r="F1839" s="409"/>
      <c r="G1839" s="84"/>
      <c r="H1839" s="435"/>
      <c r="I1839" s="408"/>
      <c r="J1839" s="408"/>
      <c r="K1839" s="408"/>
      <c r="L1839" s="408"/>
      <c r="M1839" s="409"/>
      <c r="U1839" s="77" t="s">
        <v>630</v>
      </c>
    </row>
    <row r="1840" spans="2:21" ht="12" hidden="1" thickBot="1" x14ac:dyDescent="0.25">
      <c r="C1840" s="435"/>
      <c r="D1840" s="408"/>
      <c r="E1840" s="408"/>
      <c r="F1840" s="408"/>
      <c r="G1840" s="408"/>
      <c r="H1840" s="408"/>
      <c r="I1840" s="408"/>
      <c r="J1840" s="408"/>
      <c r="K1840" s="408"/>
      <c r="L1840" s="408"/>
      <c r="M1840" s="409"/>
      <c r="U1840" s="77" t="s">
        <v>630</v>
      </c>
    </row>
    <row r="1841" spans="2:21" ht="12" hidden="1" thickBot="1" x14ac:dyDescent="0.25">
      <c r="C1841" s="85" t="s">
        <v>87</v>
      </c>
      <c r="D1841" s="86"/>
      <c r="E1841" s="85" t="s">
        <v>136</v>
      </c>
      <c r="F1841" s="86" t="s">
        <v>137</v>
      </c>
      <c r="G1841" s="85" t="s">
        <v>136</v>
      </c>
      <c r="H1841" s="436" t="s">
        <v>108</v>
      </c>
      <c r="I1841" s="436"/>
      <c r="J1841" s="436"/>
      <c r="K1841" s="436"/>
      <c r="L1841" s="436"/>
      <c r="M1841" s="437"/>
      <c r="U1841" s="77" t="s">
        <v>630</v>
      </c>
    </row>
    <row r="1842" spans="2:21" ht="12" hidden="1" thickBot="1" x14ac:dyDescent="0.25">
      <c r="C1842" s="87"/>
      <c r="D1842" s="88">
        <v>15</v>
      </c>
      <c r="E1842" s="275" t="s">
        <v>25</v>
      </c>
      <c r="F1842" s="88"/>
      <c r="G1842" s="275" t="s">
        <v>26</v>
      </c>
      <c r="H1842" s="438">
        <f t="shared" ref="H1842" si="1166">S1849</f>
        <v>0</v>
      </c>
      <c r="I1842" s="439"/>
      <c r="J1842" s="440"/>
      <c r="K1842" s="441">
        <f t="shared" ref="K1842" si="1167">T1849</f>
        <v>3</v>
      </c>
      <c r="L1842" s="442"/>
      <c r="M1842" s="443"/>
      <c r="U1842" s="77" t="str">
        <f>IF(H1842+K1842=3,"BİTTİ","DEVAM")</f>
        <v>BİTTİ</v>
      </c>
    </row>
    <row r="1843" spans="2:21" ht="12" hidden="1" thickBot="1" x14ac:dyDescent="0.25">
      <c r="C1843" s="91" t="s">
        <v>80</v>
      </c>
      <c r="D1843" s="92" t="s">
        <v>138</v>
      </c>
      <c r="E1843" s="91" t="s">
        <v>139</v>
      </c>
      <c r="F1843" s="92"/>
      <c r="G1843" s="91" t="s">
        <v>139</v>
      </c>
      <c r="H1843" s="408" t="s">
        <v>140</v>
      </c>
      <c r="I1843" s="409"/>
      <c r="J1843" s="408" t="s">
        <v>141</v>
      </c>
      <c r="K1843" s="409"/>
      <c r="L1843" s="410" t="s">
        <v>142</v>
      </c>
      <c r="M1843" s="411"/>
      <c r="O1843" s="412" t="s">
        <v>143</v>
      </c>
      <c r="P1843" s="413"/>
      <c r="Q1843" s="412" t="s">
        <v>144</v>
      </c>
      <c r="R1843" s="413"/>
      <c r="S1843" s="412" t="s">
        <v>138</v>
      </c>
      <c r="T1843" s="413"/>
      <c r="U1843" s="77" t="s">
        <v>630</v>
      </c>
    </row>
    <row r="1844" spans="2:21" ht="12" hidden="1" thickBot="1" x14ac:dyDescent="0.25">
      <c r="C1844" s="266">
        <v>0.4375</v>
      </c>
      <c r="D1844" s="94" t="s">
        <v>145</v>
      </c>
      <c r="E1844" s="326" t="s">
        <v>400</v>
      </c>
      <c r="F1844" s="94"/>
      <c r="G1844" s="326" t="s">
        <v>390</v>
      </c>
      <c r="H1844" s="95">
        <v>3</v>
      </c>
      <c r="I1844" s="94">
        <v>6</v>
      </c>
      <c r="J1844" s="95">
        <v>4</v>
      </c>
      <c r="K1844" s="94">
        <v>6</v>
      </c>
      <c r="L1844" s="95"/>
      <c r="M1844" s="94"/>
      <c r="O1844" s="96">
        <f t="shared" ref="O1844:O1846" si="1168">H1844+J1844+L1844</f>
        <v>7</v>
      </c>
      <c r="P1844" s="96">
        <f t="shared" ref="P1844:P1846" si="1169">I1844+K1844+M1844</f>
        <v>12</v>
      </c>
      <c r="Q1844" s="96">
        <f t="shared" ref="Q1844:Q1846" si="1170">IF(H1844&gt;I1844,1,0)+IF(J1844&gt;K1844,1,0)+IF(L1844&gt;M1844,1,0)</f>
        <v>0</v>
      </c>
      <c r="R1844" s="97">
        <f t="shared" ref="R1844:R1846" si="1171">IF(H1844&lt;I1844,1,0)+IF(J1844&lt;K1844,1,0)+IF(L1844&lt;M1844,1,0)</f>
        <v>2</v>
      </c>
      <c r="S1844" s="97">
        <f t="shared" ref="S1844:S1846" si="1172">IF(Q1844&gt;R1844,1,0)</f>
        <v>0</v>
      </c>
      <c r="T1844" s="97">
        <f t="shared" ref="T1844:T1846" si="1173">IF(Q1844&lt;R1844,1,0)</f>
        <v>1</v>
      </c>
      <c r="U1844" s="77" t="s">
        <v>630</v>
      </c>
    </row>
    <row r="1845" spans="2:21" ht="12" hidden="1" thickBot="1" x14ac:dyDescent="0.25">
      <c r="C1845" s="84"/>
      <c r="D1845" s="94" t="s">
        <v>146</v>
      </c>
      <c r="E1845" s="326" t="s">
        <v>401</v>
      </c>
      <c r="F1845" s="94"/>
      <c r="G1845" s="326" t="s">
        <v>391</v>
      </c>
      <c r="H1845" s="95">
        <v>2</v>
      </c>
      <c r="I1845" s="94">
        <v>6</v>
      </c>
      <c r="J1845" s="95">
        <v>5</v>
      </c>
      <c r="K1845" s="94">
        <v>7</v>
      </c>
      <c r="L1845" s="95"/>
      <c r="M1845" s="94"/>
      <c r="O1845" s="29">
        <f t="shared" si="1168"/>
        <v>7</v>
      </c>
      <c r="P1845" s="29">
        <f t="shared" si="1169"/>
        <v>13</v>
      </c>
      <c r="Q1845" s="29">
        <f t="shared" si="1170"/>
        <v>0</v>
      </c>
      <c r="R1845" s="28">
        <f t="shared" si="1171"/>
        <v>2</v>
      </c>
      <c r="S1845" s="28">
        <f t="shared" si="1172"/>
        <v>0</v>
      </c>
      <c r="T1845" s="28">
        <f t="shared" si="1173"/>
        <v>1</v>
      </c>
      <c r="U1845" s="77" t="s">
        <v>630</v>
      </c>
    </row>
    <row r="1846" spans="2:21" ht="12" hidden="1" customHeight="1" thickBot="1" x14ac:dyDescent="0.25">
      <c r="C1846" s="414"/>
      <c r="D1846" s="416" t="s">
        <v>147</v>
      </c>
      <c r="E1846" s="326" t="s">
        <v>402</v>
      </c>
      <c r="F1846" s="98"/>
      <c r="G1846" s="326" t="s">
        <v>392</v>
      </c>
      <c r="H1846" s="418">
        <v>4</v>
      </c>
      <c r="I1846" s="421">
        <v>6</v>
      </c>
      <c r="J1846" s="418">
        <v>3</v>
      </c>
      <c r="K1846" s="421">
        <v>6</v>
      </c>
      <c r="L1846" s="418"/>
      <c r="M1846" s="421"/>
      <c r="O1846" s="424">
        <f t="shared" si="1168"/>
        <v>7</v>
      </c>
      <c r="P1846" s="424">
        <f t="shared" si="1169"/>
        <v>12</v>
      </c>
      <c r="Q1846" s="424">
        <f t="shared" si="1170"/>
        <v>0</v>
      </c>
      <c r="R1846" s="424">
        <f t="shared" si="1171"/>
        <v>2</v>
      </c>
      <c r="S1846" s="424">
        <f t="shared" si="1172"/>
        <v>0</v>
      </c>
      <c r="T1846" s="424">
        <f t="shared" si="1173"/>
        <v>1</v>
      </c>
      <c r="U1846" s="77" t="s">
        <v>630</v>
      </c>
    </row>
    <row r="1847" spans="2:21" ht="12" hidden="1" thickBot="1" x14ac:dyDescent="0.25">
      <c r="C1847" s="414"/>
      <c r="D1847" s="416"/>
      <c r="E1847" s="327" t="s">
        <v>137</v>
      </c>
      <c r="F1847" s="100"/>
      <c r="G1847" s="327" t="s">
        <v>137</v>
      </c>
      <c r="H1847" s="419"/>
      <c r="I1847" s="422"/>
      <c r="J1847" s="419"/>
      <c r="K1847" s="422"/>
      <c r="L1847" s="419"/>
      <c r="M1847" s="422"/>
      <c r="O1847" s="425"/>
      <c r="P1847" s="425"/>
      <c r="Q1847" s="425"/>
      <c r="R1847" s="425"/>
      <c r="S1847" s="425"/>
      <c r="T1847" s="425"/>
      <c r="U1847" s="77" t="s">
        <v>630</v>
      </c>
    </row>
    <row r="1848" spans="2:21" ht="12" hidden="1" thickBot="1" x14ac:dyDescent="0.25">
      <c r="C1848" s="415"/>
      <c r="D1848" s="417"/>
      <c r="E1848" s="328" t="s">
        <v>401</v>
      </c>
      <c r="F1848" s="101"/>
      <c r="G1848" s="328" t="s">
        <v>393</v>
      </c>
      <c r="H1848" s="420"/>
      <c r="I1848" s="423"/>
      <c r="J1848" s="420"/>
      <c r="K1848" s="423"/>
      <c r="L1848" s="420"/>
      <c r="M1848" s="423"/>
      <c r="O1848" s="426"/>
      <c r="P1848" s="426"/>
      <c r="Q1848" s="426"/>
      <c r="R1848" s="426"/>
      <c r="S1848" s="426"/>
      <c r="T1848" s="426"/>
      <c r="U1848" s="77" t="s">
        <v>630</v>
      </c>
    </row>
    <row r="1849" spans="2:21" ht="12" hidden="1" thickBot="1" x14ac:dyDescent="0.25">
      <c r="B1849" s="295" t="str">
        <f>E1842&amp;G1842</f>
        <v>HAKKARİ AMATÖR GENÇLİK VE SPOR KULÜBÜHAKKARİ TENİS SPOR KULÜBÜ</v>
      </c>
      <c r="G1849" s="102"/>
      <c r="H1849" s="102"/>
      <c r="O1849" s="28">
        <f t="shared" ref="O1849:T1849" si="1174">O1844+O1845+O1846</f>
        <v>21</v>
      </c>
      <c r="P1849" s="28">
        <f t="shared" si="1174"/>
        <v>37</v>
      </c>
      <c r="Q1849" s="29">
        <f t="shared" si="1174"/>
        <v>0</v>
      </c>
      <c r="R1849" s="28">
        <f t="shared" si="1174"/>
        <v>6</v>
      </c>
      <c r="S1849" s="28">
        <f t="shared" si="1174"/>
        <v>0</v>
      </c>
      <c r="T1849" s="28">
        <f t="shared" si="1174"/>
        <v>3</v>
      </c>
      <c r="U1849" s="77" t="s">
        <v>630</v>
      </c>
    </row>
    <row r="1850" spans="2:21" hidden="1" x14ac:dyDescent="0.2">
      <c r="C1850" s="427" t="s">
        <v>132</v>
      </c>
      <c r="D1850" s="428"/>
      <c r="E1850" s="428"/>
      <c r="F1850" s="428"/>
      <c r="G1850" s="428"/>
      <c r="H1850" s="428"/>
      <c r="I1850" s="428"/>
      <c r="J1850" s="428"/>
      <c r="K1850" s="428"/>
      <c r="L1850" s="428"/>
      <c r="M1850" s="429"/>
      <c r="U1850" s="77" t="s">
        <v>630</v>
      </c>
    </row>
    <row r="1851" spans="2:21" ht="12" hidden="1" thickBot="1" x14ac:dyDescent="0.25">
      <c r="C1851" s="430"/>
      <c r="D1851" s="431"/>
      <c r="E1851" s="431"/>
      <c r="F1851" s="431"/>
      <c r="G1851" s="431"/>
      <c r="H1851" s="431"/>
      <c r="I1851" s="431"/>
      <c r="J1851" s="431"/>
      <c r="K1851" s="431"/>
      <c r="L1851" s="431"/>
      <c r="M1851" s="432"/>
      <c r="U1851" s="77" t="s">
        <v>630</v>
      </c>
    </row>
    <row r="1852" spans="2:21" ht="12" hidden="1" thickBot="1" x14ac:dyDescent="0.25">
      <c r="C1852" s="444" t="s">
        <v>79</v>
      </c>
      <c r="D1852" s="437"/>
      <c r="E1852" s="445" t="s">
        <v>133</v>
      </c>
      <c r="F1852" s="446"/>
      <c r="G1852" s="80" t="s">
        <v>134</v>
      </c>
      <c r="H1852" s="447" t="s">
        <v>135</v>
      </c>
      <c r="I1852" s="448"/>
      <c r="J1852" s="448"/>
      <c r="K1852" s="448"/>
      <c r="L1852" s="448"/>
      <c r="M1852" s="449"/>
      <c r="R1852" s="81"/>
      <c r="S1852" s="82"/>
      <c r="T1852" s="83"/>
      <c r="U1852" s="83" t="s">
        <v>630</v>
      </c>
    </row>
    <row r="1853" spans="2:21" ht="12" hidden="1" thickBot="1" x14ac:dyDescent="0.25">
      <c r="C1853" s="433">
        <v>45092</v>
      </c>
      <c r="D1853" s="434"/>
      <c r="E1853" s="435" t="s">
        <v>262</v>
      </c>
      <c r="F1853" s="409"/>
      <c r="G1853" s="84"/>
      <c r="H1853" s="435"/>
      <c r="I1853" s="408"/>
      <c r="J1853" s="408"/>
      <c r="K1853" s="408"/>
      <c r="L1853" s="408"/>
      <c r="M1853" s="409"/>
      <c r="U1853" s="77" t="s">
        <v>630</v>
      </c>
    </row>
    <row r="1854" spans="2:21" ht="12" hidden="1" thickBot="1" x14ac:dyDescent="0.25">
      <c r="C1854" s="435"/>
      <c r="D1854" s="408"/>
      <c r="E1854" s="408"/>
      <c r="F1854" s="408"/>
      <c r="G1854" s="408"/>
      <c r="H1854" s="408"/>
      <c r="I1854" s="408"/>
      <c r="J1854" s="408"/>
      <c r="K1854" s="408"/>
      <c r="L1854" s="408"/>
      <c r="M1854" s="409"/>
      <c r="U1854" s="77" t="s">
        <v>630</v>
      </c>
    </row>
    <row r="1855" spans="2:21" ht="12" hidden="1" thickBot="1" x14ac:dyDescent="0.25">
      <c r="C1855" s="85" t="s">
        <v>87</v>
      </c>
      <c r="D1855" s="86"/>
      <c r="E1855" s="85" t="s">
        <v>136</v>
      </c>
      <c r="F1855" s="86" t="s">
        <v>137</v>
      </c>
      <c r="G1855" s="85" t="s">
        <v>136</v>
      </c>
      <c r="H1855" s="436" t="s">
        <v>108</v>
      </c>
      <c r="I1855" s="436"/>
      <c r="J1855" s="436"/>
      <c r="K1855" s="436"/>
      <c r="L1855" s="436"/>
      <c r="M1855" s="437"/>
      <c r="U1855" s="77" t="s">
        <v>630</v>
      </c>
    </row>
    <row r="1856" spans="2:21" ht="12" hidden="1" thickBot="1" x14ac:dyDescent="0.25">
      <c r="C1856" s="87"/>
      <c r="D1856" s="88">
        <v>16</v>
      </c>
      <c r="E1856" s="275" t="s">
        <v>217</v>
      </c>
      <c r="F1856" s="88"/>
      <c r="G1856" s="275" t="s">
        <v>214</v>
      </c>
      <c r="H1856" s="438">
        <f t="shared" ref="H1856" si="1175">S1863</f>
        <v>3</v>
      </c>
      <c r="I1856" s="439"/>
      <c r="J1856" s="440"/>
      <c r="K1856" s="441">
        <f t="shared" ref="K1856" si="1176">T1863</f>
        <v>0</v>
      </c>
      <c r="L1856" s="442"/>
      <c r="M1856" s="443"/>
      <c r="U1856" s="77" t="str">
        <f>IF(H1856+K1856=3,"BİTTİ","DEVAM")</f>
        <v>BİTTİ</v>
      </c>
    </row>
    <row r="1857" spans="2:21" ht="12" hidden="1" thickBot="1" x14ac:dyDescent="0.25">
      <c r="C1857" s="91" t="s">
        <v>80</v>
      </c>
      <c r="D1857" s="92" t="s">
        <v>138</v>
      </c>
      <c r="E1857" s="91" t="s">
        <v>139</v>
      </c>
      <c r="F1857" s="92"/>
      <c r="G1857" s="91" t="s">
        <v>139</v>
      </c>
      <c r="H1857" s="408" t="s">
        <v>140</v>
      </c>
      <c r="I1857" s="409"/>
      <c r="J1857" s="408" t="s">
        <v>141</v>
      </c>
      <c r="K1857" s="409"/>
      <c r="L1857" s="410" t="s">
        <v>142</v>
      </c>
      <c r="M1857" s="411"/>
      <c r="O1857" s="412" t="s">
        <v>143</v>
      </c>
      <c r="P1857" s="413"/>
      <c r="Q1857" s="412" t="s">
        <v>144</v>
      </c>
      <c r="R1857" s="413"/>
      <c r="S1857" s="412" t="s">
        <v>138</v>
      </c>
      <c r="T1857" s="413"/>
      <c r="U1857" s="77" t="s">
        <v>630</v>
      </c>
    </row>
    <row r="1858" spans="2:21" ht="12" hidden="1" thickBot="1" x14ac:dyDescent="0.25">
      <c r="C1858" s="266">
        <v>0.4375</v>
      </c>
      <c r="D1858" s="94" t="s">
        <v>145</v>
      </c>
      <c r="E1858" s="84" t="s">
        <v>346</v>
      </c>
      <c r="F1858" s="94"/>
      <c r="G1858" s="84" t="s">
        <v>351</v>
      </c>
      <c r="H1858" s="95">
        <v>6</v>
      </c>
      <c r="I1858" s="94">
        <v>1</v>
      </c>
      <c r="J1858" s="95">
        <v>6</v>
      </c>
      <c r="K1858" s="94">
        <v>3</v>
      </c>
      <c r="L1858" s="95"/>
      <c r="M1858" s="94"/>
      <c r="O1858" s="96">
        <f t="shared" ref="O1858:O1860" si="1177">H1858+J1858+L1858</f>
        <v>12</v>
      </c>
      <c r="P1858" s="96">
        <f t="shared" ref="P1858:P1860" si="1178">I1858+K1858+M1858</f>
        <v>4</v>
      </c>
      <c r="Q1858" s="96">
        <f t="shared" ref="Q1858:Q1860" si="1179">IF(H1858&gt;I1858,1,0)+IF(J1858&gt;K1858,1,0)+IF(L1858&gt;M1858,1,0)</f>
        <v>2</v>
      </c>
      <c r="R1858" s="97">
        <f t="shared" ref="R1858:R1860" si="1180">IF(H1858&lt;I1858,1,0)+IF(J1858&lt;K1858,1,0)+IF(L1858&lt;M1858,1,0)</f>
        <v>0</v>
      </c>
      <c r="S1858" s="97">
        <f t="shared" ref="S1858:S1860" si="1181">IF(Q1858&gt;R1858,1,0)</f>
        <v>1</v>
      </c>
      <c r="T1858" s="97">
        <f t="shared" ref="T1858:T1860" si="1182">IF(Q1858&lt;R1858,1,0)</f>
        <v>0</v>
      </c>
      <c r="U1858" s="77" t="s">
        <v>630</v>
      </c>
    </row>
    <row r="1859" spans="2:21" ht="12" hidden="1" thickBot="1" x14ac:dyDescent="0.25">
      <c r="C1859" s="84"/>
      <c r="D1859" s="94" t="s">
        <v>146</v>
      </c>
      <c r="E1859" s="84" t="s">
        <v>347</v>
      </c>
      <c r="F1859" s="94"/>
      <c r="G1859" s="284" t="s">
        <v>982</v>
      </c>
      <c r="H1859" s="95">
        <v>6</v>
      </c>
      <c r="I1859" s="94">
        <v>1</v>
      </c>
      <c r="J1859" s="95">
        <v>6</v>
      </c>
      <c r="K1859" s="94">
        <v>3</v>
      </c>
      <c r="L1859" s="95"/>
      <c r="M1859" s="94"/>
      <c r="O1859" s="29">
        <f t="shared" si="1177"/>
        <v>12</v>
      </c>
      <c r="P1859" s="29">
        <f t="shared" si="1178"/>
        <v>4</v>
      </c>
      <c r="Q1859" s="29">
        <f t="shared" si="1179"/>
        <v>2</v>
      </c>
      <c r="R1859" s="28">
        <f t="shared" si="1180"/>
        <v>0</v>
      </c>
      <c r="S1859" s="28">
        <f t="shared" si="1181"/>
        <v>1</v>
      </c>
      <c r="T1859" s="28">
        <f t="shared" si="1182"/>
        <v>0</v>
      </c>
      <c r="U1859" s="77" t="s">
        <v>630</v>
      </c>
    </row>
    <row r="1860" spans="2:21" ht="12" hidden="1" customHeight="1" thickBot="1" x14ac:dyDescent="0.25">
      <c r="C1860" s="414"/>
      <c r="D1860" s="416" t="s">
        <v>147</v>
      </c>
      <c r="E1860" s="84" t="s">
        <v>346</v>
      </c>
      <c r="F1860" s="98"/>
      <c r="G1860" s="284" t="s">
        <v>351</v>
      </c>
      <c r="H1860" s="418">
        <v>6</v>
      </c>
      <c r="I1860" s="421">
        <v>1</v>
      </c>
      <c r="J1860" s="418">
        <v>6</v>
      </c>
      <c r="K1860" s="421">
        <v>3</v>
      </c>
      <c r="L1860" s="418"/>
      <c r="M1860" s="421"/>
      <c r="O1860" s="424">
        <f t="shared" si="1177"/>
        <v>12</v>
      </c>
      <c r="P1860" s="424">
        <f t="shared" si="1178"/>
        <v>4</v>
      </c>
      <c r="Q1860" s="424">
        <f t="shared" si="1179"/>
        <v>2</v>
      </c>
      <c r="R1860" s="424">
        <f t="shared" si="1180"/>
        <v>0</v>
      </c>
      <c r="S1860" s="424">
        <f t="shared" si="1181"/>
        <v>1</v>
      </c>
      <c r="T1860" s="424">
        <f t="shared" si="1182"/>
        <v>0</v>
      </c>
      <c r="U1860" s="77" t="s">
        <v>630</v>
      </c>
    </row>
    <row r="1861" spans="2:21" ht="12" hidden="1" thickBot="1" x14ac:dyDescent="0.25">
      <c r="C1861" s="414"/>
      <c r="D1861" s="416"/>
      <c r="E1861" s="99" t="s">
        <v>137</v>
      </c>
      <c r="F1861" s="100"/>
      <c r="G1861" s="283" t="s">
        <v>137</v>
      </c>
      <c r="H1861" s="419"/>
      <c r="I1861" s="422"/>
      <c r="J1861" s="419"/>
      <c r="K1861" s="422"/>
      <c r="L1861" s="419"/>
      <c r="M1861" s="422"/>
      <c r="O1861" s="425"/>
      <c r="P1861" s="425"/>
      <c r="Q1861" s="425"/>
      <c r="R1861" s="425"/>
      <c r="S1861" s="425"/>
      <c r="T1861" s="425"/>
      <c r="U1861" s="77" t="s">
        <v>630</v>
      </c>
    </row>
    <row r="1862" spans="2:21" ht="12" hidden="1" thickBot="1" x14ac:dyDescent="0.25">
      <c r="C1862" s="415"/>
      <c r="D1862" s="417"/>
      <c r="E1862" s="84" t="s">
        <v>347</v>
      </c>
      <c r="F1862" s="101"/>
      <c r="G1862" s="84" t="s">
        <v>982</v>
      </c>
      <c r="H1862" s="420"/>
      <c r="I1862" s="423"/>
      <c r="J1862" s="420"/>
      <c r="K1862" s="423"/>
      <c r="L1862" s="420"/>
      <c r="M1862" s="423"/>
      <c r="O1862" s="426"/>
      <c r="P1862" s="426"/>
      <c r="Q1862" s="426"/>
      <c r="R1862" s="426"/>
      <c r="S1862" s="426"/>
      <c r="T1862" s="426"/>
      <c r="U1862" s="77" t="s">
        <v>630</v>
      </c>
    </row>
    <row r="1863" spans="2:21" ht="12" hidden="1" thickBot="1" x14ac:dyDescent="0.25">
      <c r="B1863" s="295" t="str">
        <f>E1856&amp;G1856</f>
        <v>ARTUKLU TENİS SPOR KULÜBÜMARİDİN SPOR KULÜBÜ</v>
      </c>
      <c r="G1863" s="102"/>
      <c r="H1863" s="102"/>
      <c r="O1863" s="28">
        <f t="shared" ref="O1863:T1863" si="1183">O1858+O1859+O1860</f>
        <v>36</v>
      </c>
      <c r="P1863" s="28">
        <f t="shared" si="1183"/>
        <v>12</v>
      </c>
      <c r="Q1863" s="29">
        <f t="shared" si="1183"/>
        <v>6</v>
      </c>
      <c r="R1863" s="28">
        <f t="shared" si="1183"/>
        <v>0</v>
      </c>
      <c r="S1863" s="28">
        <f t="shared" si="1183"/>
        <v>3</v>
      </c>
      <c r="T1863" s="28">
        <f t="shared" si="1183"/>
        <v>0</v>
      </c>
      <c r="U1863" s="77" t="s">
        <v>630</v>
      </c>
    </row>
    <row r="1864" spans="2:21" hidden="1" x14ac:dyDescent="0.2">
      <c r="C1864" s="427" t="s">
        <v>132</v>
      </c>
      <c r="D1864" s="428"/>
      <c r="E1864" s="428"/>
      <c r="F1864" s="428"/>
      <c r="G1864" s="428"/>
      <c r="H1864" s="428"/>
      <c r="I1864" s="428"/>
      <c r="J1864" s="428"/>
      <c r="K1864" s="428"/>
      <c r="L1864" s="428"/>
      <c r="M1864" s="429"/>
      <c r="U1864" s="77" t="s">
        <v>630</v>
      </c>
    </row>
    <row r="1865" spans="2:21" ht="12" hidden="1" thickBot="1" x14ac:dyDescent="0.25">
      <c r="C1865" s="430"/>
      <c r="D1865" s="431"/>
      <c r="E1865" s="431"/>
      <c r="F1865" s="431"/>
      <c r="G1865" s="431"/>
      <c r="H1865" s="431"/>
      <c r="I1865" s="431"/>
      <c r="J1865" s="431"/>
      <c r="K1865" s="431"/>
      <c r="L1865" s="431"/>
      <c r="M1865" s="432"/>
      <c r="U1865" s="77" t="s">
        <v>630</v>
      </c>
    </row>
    <row r="1866" spans="2:21" ht="12" hidden="1" thickBot="1" x14ac:dyDescent="0.25">
      <c r="C1866" s="444" t="s">
        <v>79</v>
      </c>
      <c r="D1866" s="437"/>
      <c r="E1866" s="445" t="s">
        <v>133</v>
      </c>
      <c r="F1866" s="446"/>
      <c r="G1866" s="80" t="s">
        <v>134</v>
      </c>
      <c r="H1866" s="447" t="s">
        <v>135</v>
      </c>
      <c r="I1866" s="448"/>
      <c r="J1866" s="448"/>
      <c r="K1866" s="448"/>
      <c r="L1866" s="448"/>
      <c r="M1866" s="449"/>
      <c r="R1866" s="81"/>
      <c r="S1866" s="82"/>
      <c r="T1866" s="83"/>
      <c r="U1866" s="83" t="s">
        <v>630</v>
      </c>
    </row>
    <row r="1867" spans="2:21" ht="12" hidden="1" thickBot="1" x14ac:dyDescent="0.25">
      <c r="C1867" s="433">
        <v>45092</v>
      </c>
      <c r="D1867" s="434"/>
      <c r="E1867" s="435" t="s">
        <v>262</v>
      </c>
      <c r="F1867" s="409"/>
      <c r="G1867" s="84"/>
      <c r="H1867" s="435"/>
      <c r="I1867" s="408"/>
      <c r="J1867" s="408"/>
      <c r="K1867" s="408"/>
      <c r="L1867" s="408"/>
      <c r="M1867" s="409"/>
      <c r="U1867" s="77" t="s">
        <v>630</v>
      </c>
    </row>
    <row r="1868" spans="2:21" ht="12" hidden="1" thickBot="1" x14ac:dyDescent="0.25">
      <c r="C1868" s="435"/>
      <c r="D1868" s="408"/>
      <c r="E1868" s="408"/>
      <c r="F1868" s="408"/>
      <c r="G1868" s="408"/>
      <c r="H1868" s="408"/>
      <c r="I1868" s="408"/>
      <c r="J1868" s="408"/>
      <c r="K1868" s="408"/>
      <c r="L1868" s="408"/>
      <c r="M1868" s="409"/>
      <c r="U1868" s="77" t="s">
        <v>630</v>
      </c>
    </row>
    <row r="1869" spans="2:21" ht="12" hidden="1" thickBot="1" x14ac:dyDescent="0.25">
      <c r="C1869" s="85" t="s">
        <v>87</v>
      </c>
      <c r="D1869" s="86"/>
      <c r="E1869" s="85" t="s">
        <v>136</v>
      </c>
      <c r="F1869" s="86" t="s">
        <v>137</v>
      </c>
      <c r="G1869" s="85" t="s">
        <v>136</v>
      </c>
      <c r="H1869" s="436" t="s">
        <v>108</v>
      </c>
      <c r="I1869" s="436"/>
      <c r="J1869" s="436"/>
      <c r="K1869" s="436"/>
      <c r="L1869" s="436"/>
      <c r="M1869" s="437"/>
      <c r="U1869" s="77" t="s">
        <v>630</v>
      </c>
    </row>
    <row r="1870" spans="2:21" ht="12" hidden="1" thickBot="1" x14ac:dyDescent="0.25">
      <c r="C1870" s="87"/>
      <c r="D1870" s="88">
        <v>17</v>
      </c>
      <c r="E1870" s="275" t="s">
        <v>216</v>
      </c>
      <c r="F1870" s="88"/>
      <c r="G1870" s="275" t="s">
        <v>213</v>
      </c>
      <c r="H1870" s="438">
        <f t="shared" ref="H1870" si="1184">S1877</f>
        <v>3</v>
      </c>
      <c r="I1870" s="439"/>
      <c r="J1870" s="440"/>
      <c r="K1870" s="441">
        <f t="shared" ref="K1870" si="1185">T1877</f>
        <v>0</v>
      </c>
      <c r="L1870" s="442"/>
      <c r="M1870" s="443"/>
      <c r="U1870" s="77" t="str">
        <f>IF(H1870+K1870=3,"BİTTİ","DEVAM")</f>
        <v>BİTTİ</v>
      </c>
    </row>
    <row r="1871" spans="2:21" ht="12" hidden="1" thickBot="1" x14ac:dyDescent="0.25">
      <c r="C1871" s="91" t="s">
        <v>80</v>
      </c>
      <c r="D1871" s="92" t="s">
        <v>138</v>
      </c>
      <c r="E1871" s="91" t="s">
        <v>139</v>
      </c>
      <c r="F1871" s="92"/>
      <c r="G1871" s="91" t="s">
        <v>139</v>
      </c>
      <c r="H1871" s="408" t="s">
        <v>140</v>
      </c>
      <c r="I1871" s="409"/>
      <c r="J1871" s="408" t="s">
        <v>141</v>
      </c>
      <c r="K1871" s="409"/>
      <c r="L1871" s="410" t="s">
        <v>142</v>
      </c>
      <c r="M1871" s="411"/>
      <c r="O1871" s="412" t="s">
        <v>143</v>
      </c>
      <c r="P1871" s="413"/>
      <c r="Q1871" s="412" t="s">
        <v>144</v>
      </c>
      <c r="R1871" s="413"/>
      <c r="S1871" s="412" t="s">
        <v>138</v>
      </c>
      <c r="T1871" s="413"/>
      <c r="U1871" s="77" t="s">
        <v>630</v>
      </c>
    </row>
    <row r="1872" spans="2:21" ht="12" hidden="1" thickBot="1" x14ac:dyDescent="0.25">
      <c r="C1872" s="266">
        <v>0.4375</v>
      </c>
      <c r="D1872" s="94" t="s">
        <v>145</v>
      </c>
      <c r="E1872" s="84" t="s">
        <v>353</v>
      </c>
      <c r="F1872" s="94"/>
      <c r="G1872" s="84" t="s">
        <v>438</v>
      </c>
      <c r="H1872" s="95">
        <v>6</v>
      </c>
      <c r="I1872" s="94">
        <v>0</v>
      </c>
      <c r="J1872" s="95">
        <v>6</v>
      </c>
      <c r="K1872" s="94">
        <v>1</v>
      </c>
      <c r="L1872" s="95"/>
      <c r="M1872" s="94"/>
      <c r="O1872" s="96">
        <f t="shared" ref="O1872:O1874" si="1186">H1872+J1872+L1872</f>
        <v>12</v>
      </c>
      <c r="P1872" s="96">
        <f t="shared" ref="P1872:P1874" si="1187">I1872+K1872+M1872</f>
        <v>1</v>
      </c>
      <c r="Q1872" s="96">
        <f t="shared" ref="Q1872:Q1874" si="1188">IF(H1872&gt;I1872,1,0)+IF(J1872&gt;K1872,1,0)+IF(L1872&gt;M1872,1,0)</f>
        <v>2</v>
      </c>
      <c r="R1872" s="97">
        <f t="shared" ref="R1872:R1874" si="1189">IF(H1872&lt;I1872,1,0)+IF(J1872&lt;K1872,1,0)+IF(L1872&lt;M1872,1,0)</f>
        <v>0</v>
      </c>
      <c r="S1872" s="97">
        <f t="shared" ref="S1872:S1874" si="1190">IF(Q1872&gt;R1872,1,0)</f>
        <v>1</v>
      </c>
      <c r="T1872" s="97">
        <f t="shared" ref="T1872:T1874" si="1191">IF(Q1872&lt;R1872,1,0)</f>
        <v>0</v>
      </c>
      <c r="U1872" s="77" t="s">
        <v>630</v>
      </c>
    </row>
    <row r="1873" spans="2:21" ht="12" hidden="1" thickBot="1" x14ac:dyDescent="0.25">
      <c r="C1873" s="84"/>
      <c r="D1873" s="94" t="s">
        <v>146</v>
      </c>
      <c r="E1873" s="84" t="s">
        <v>916</v>
      </c>
      <c r="F1873" s="94"/>
      <c r="G1873" s="284" t="s">
        <v>439</v>
      </c>
      <c r="H1873" s="95">
        <v>6</v>
      </c>
      <c r="I1873" s="94">
        <v>0</v>
      </c>
      <c r="J1873" s="95">
        <v>6</v>
      </c>
      <c r="K1873" s="94">
        <v>1</v>
      </c>
      <c r="L1873" s="95"/>
      <c r="M1873" s="94"/>
      <c r="O1873" s="29">
        <f t="shared" si="1186"/>
        <v>12</v>
      </c>
      <c r="P1873" s="29">
        <f t="shared" si="1187"/>
        <v>1</v>
      </c>
      <c r="Q1873" s="29">
        <f t="shared" si="1188"/>
        <v>2</v>
      </c>
      <c r="R1873" s="28">
        <f t="shared" si="1189"/>
        <v>0</v>
      </c>
      <c r="S1873" s="28">
        <f t="shared" si="1190"/>
        <v>1</v>
      </c>
      <c r="T1873" s="28">
        <f t="shared" si="1191"/>
        <v>0</v>
      </c>
      <c r="U1873" s="77" t="s">
        <v>630</v>
      </c>
    </row>
    <row r="1874" spans="2:21" ht="12" hidden="1" customHeight="1" thickBot="1" x14ac:dyDescent="0.25">
      <c r="C1874" s="414"/>
      <c r="D1874" s="416" t="s">
        <v>147</v>
      </c>
      <c r="E1874" s="84" t="s">
        <v>353</v>
      </c>
      <c r="F1874" s="98"/>
      <c r="G1874" s="284" t="s">
        <v>438</v>
      </c>
      <c r="H1874" s="418">
        <v>6</v>
      </c>
      <c r="I1874" s="421">
        <v>2</v>
      </c>
      <c r="J1874" s="418">
        <v>6</v>
      </c>
      <c r="K1874" s="421">
        <v>1</v>
      </c>
      <c r="L1874" s="418"/>
      <c r="M1874" s="421"/>
      <c r="O1874" s="424">
        <f t="shared" si="1186"/>
        <v>12</v>
      </c>
      <c r="P1874" s="424">
        <f t="shared" si="1187"/>
        <v>3</v>
      </c>
      <c r="Q1874" s="424">
        <f t="shared" si="1188"/>
        <v>2</v>
      </c>
      <c r="R1874" s="424">
        <f t="shared" si="1189"/>
        <v>0</v>
      </c>
      <c r="S1874" s="424">
        <f t="shared" si="1190"/>
        <v>1</v>
      </c>
      <c r="T1874" s="424">
        <f t="shared" si="1191"/>
        <v>0</v>
      </c>
      <c r="U1874" s="77" t="s">
        <v>630</v>
      </c>
    </row>
    <row r="1875" spans="2:21" ht="12" hidden="1" thickBot="1" x14ac:dyDescent="0.25">
      <c r="C1875" s="414"/>
      <c r="D1875" s="416"/>
      <c r="E1875" s="99" t="s">
        <v>137</v>
      </c>
      <c r="F1875" s="100"/>
      <c r="G1875" s="283" t="s">
        <v>137</v>
      </c>
      <c r="H1875" s="419"/>
      <c r="I1875" s="422"/>
      <c r="J1875" s="419"/>
      <c r="K1875" s="422"/>
      <c r="L1875" s="419"/>
      <c r="M1875" s="422"/>
      <c r="O1875" s="425"/>
      <c r="P1875" s="425"/>
      <c r="Q1875" s="425"/>
      <c r="R1875" s="425"/>
      <c r="S1875" s="425"/>
      <c r="T1875" s="425"/>
      <c r="U1875" s="77" t="s">
        <v>630</v>
      </c>
    </row>
    <row r="1876" spans="2:21" ht="12" hidden="1" thickBot="1" x14ac:dyDescent="0.25">
      <c r="C1876" s="415"/>
      <c r="D1876" s="417"/>
      <c r="E1876" s="84" t="s">
        <v>916</v>
      </c>
      <c r="F1876" s="101"/>
      <c r="G1876" s="84" t="s">
        <v>439</v>
      </c>
      <c r="H1876" s="420"/>
      <c r="I1876" s="423"/>
      <c r="J1876" s="420"/>
      <c r="K1876" s="423"/>
      <c r="L1876" s="420"/>
      <c r="M1876" s="423"/>
      <c r="O1876" s="426"/>
      <c r="P1876" s="426"/>
      <c r="Q1876" s="426"/>
      <c r="R1876" s="426"/>
      <c r="S1876" s="426"/>
      <c r="T1876" s="426"/>
      <c r="U1876" s="77" t="s">
        <v>630</v>
      </c>
    </row>
    <row r="1877" spans="2:21" ht="12" hidden="1" thickBot="1" x14ac:dyDescent="0.25">
      <c r="B1877" s="295" t="str">
        <f>E1870&amp;G1870</f>
        <v>MARİNA SPOR KULÜBÜFORZA EFOR TENİS SPOR KULÜBÜ</v>
      </c>
      <c r="G1877" s="102"/>
      <c r="H1877" s="102"/>
      <c r="O1877" s="28">
        <f t="shared" ref="O1877:T1877" si="1192">O1872+O1873+O1874</f>
        <v>36</v>
      </c>
      <c r="P1877" s="28">
        <f t="shared" si="1192"/>
        <v>5</v>
      </c>
      <c r="Q1877" s="29">
        <f t="shared" si="1192"/>
        <v>6</v>
      </c>
      <c r="R1877" s="28">
        <f t="shared" si="1192"/>
        <v>0</v>
      </c>
      <c r="S1877" s="28">
        <f t="shared" si="1192"/>
        <v>3</v>
      </c>
      <c r="T1877" s="28">
        <f t="shared" si="1192"/>
        <v>0</v>
      </c>
      <c r="U1877" s="77" t="s">
        <v>630</v>
      </c>
    </row>
    <row r="1878" spans="2:21" hidden="1" x14ac:dyDescent="0.2">
      <c r="C1878" s="427" t="s">
        <v>132</v>
      </c>
      <c r="D1878" s="428"/>
      <c r="E1878" s="428"/>
      <c r="F1878" s="428"/>
      <c r="G1878" s="428"/>
      <c r="H1878" s="428"/>
      <c r="I1878" s="428"/>
      <c r="J1878" s="428"/>
      <c r="K1878" s="428"/>
      <c r="L1878" s="428"/>
      <c r="M1878" s="429"/>
      <c r="U1878" s="77" t="s">
        <v>630</v>
      </c>
    </row>
    <row r="1879" spans="2:21" ht="12" hidden="1" thickBot="1" x14ac:dyDescent="0.25">
      <c r="C1879" s="430"/>
      <c r="D1879" s="431"/>
      <c r="E1879" s="431"/>
      <c r="F1879" s="431"/>
      <c r="G1879" s="431"/>
      <c r="H1879" s="431"/>
      <c r="I1879" s="431"/>
      <c r="J1879" s="431"/>
      <c r="K1879" s="431"/>
      <c r="L1879" s="431"/>
      <c r="M1879" s="432"/>
      <c r="U1879" s="77" t="s">
        <v>630</v>
      </c>
    </row>
    <row r="1880" spans="2:21" ht="12" hidden="1" thickBot="1" x14ac:dyDescent="0.25">
      <c r="C1880" s="444" t="s">
        <v>79</v>
      </c>
      <c r="D1880" s="437"/>
      <c r="E1880" s="445" t="s">
        <v>133</v>
      </c>
      <c r="F1880" s="446"/>
      <c r="G1880" s="80" t="s">
        <v>134</v>
      </c>
      <c r="H1880" s="447" t="s">
        <v>135</v>
      </c>
      <c r="I1880" s="448"/>
      <c r="J1880" s="448"/>
      <c r="K1880" s="448"/>
      <c r="L1880" s="448"/>
      <c r="M1880" s="449"/>
      <c r="R1880" s="81"/>
      <c r="S1880" s="82"/>
      <c r="T1880" s="83"/>
      <c r="U1880" s="83" t="s">
        <v>630</v>
      </c>
    </row>
    <row r="1881" spans="2:21" ht="12" hidden="1" thickBot="1" x14ac:dyDescent="0.25">
      <c r="C1881" s="433">
        <v>45092</v>
      </c>
      <c r="D1881" s="434"/>
      <c r="E1881" s="435" t="s">
        <v>262</v>
      </c>
      <c r="F1881" s="409"/>
      <c r="G1881" s="84"/>
      <c r="H1881" s="435"/>
      <c r="I1881" s="408"/>
      <c r="J1881" s="408"/>
      <c r="K1881" s="408"/>
      <c r="L1881" s="408"/>
      <c r="M1881" s="409"/>
      <c r="U1881" s="77" t="s">
        <v>630</v>
      </c>
    </row>
    <row r="1882" spans="2:21" ht="12" hidden="1" thickBot="1" x14ac:dyDescent="0.25">
      <c r="C1882" s="435"/>
      <c r="D1882" s="408"/>
      <c r="E1882" s="408"/>
      <c r="F1882" s="408"/>
      <c r="G1882" s="408"/>
      <c r="H1882" s="408"/>
      <c r="I1882" s="408"/>
      <c r="J1882" s="408"/>
      <c r="K1882" s="408"/>
      <c r="L1882" s="408"/>
      <c r="M1882" s="409"/>
      <c r="U1882" s="77" t="s">
        <v>630</v>
      </c>
    </row>
    <row r="1883" spans="2:21" ht="12" hidden="1" thickBot="1" x14ac:dyDescent="0.25">
      <c r="C1883" s="85" t="s">
        <v>87</v>
      </c>
      <c r="D1883" s="86"/>
      <c r="E1883" s="85" t="s">
        <v>136</v>
      </c>
      <c r="F1883" s="86" t="s">
        <v>137</v>
      </c>
      <c r="G1883" s="85" t="s">
        <v>136</v>
      </c>
      <c r="H1883" s="436" t="s">
        <v>108</v>
      </c>
      <c r="I1883" s="436"/>
      <c r="J1883" s="436"/>
      <c r="K1883" s="436"/>
      <c r="L1883" s="436"/>
      <c r="M1883" s="437"/>
      <c r="U1883" s="77" t="s">
        <v>630</v>
      </c>
    </row>
    <row r="1884" spans="2:21" ht="12" hidden="1" thickBot="1" x14ac:dyDescent="0.25">
      <c r="C1884" s="87"/>
      <c r="D1884" s="88">
        <v>18</v>
      </c>
      <c r="E1884" s="275" t="s">
        <v>215</v>
      </c>
      <c r="F1884" s="88"/>
      <c r="G1884" s="275" t="s">
        <v>268</v>
      </c>
      <c r="H1884" s="438">
        <f t="shared" ref="H1884" si="1193">S1891</f>
        <v>3</v>
      </c>
      <c r="I1884" s="439"/>
      <c r="J1884" s="440"/>
      <c r="K1884" s="441">
        <f t="shared" ref="K1884" si="1194">T1891</f>
        <v>0</v>
      </c>
      <c r="L1884" s="442"/>
      <c r="M1884" s="443"/>
      <c r="U1884" s="77" t="str">
        <f>IF(H1884+K1884=3,"BİTTİ","DEVAM")</f>
        <v>BİTTİ</v>
      </c>
    </row>
    <row r="1885" spans="2:21" ht="12" hidden="1" thickBot="1" x14ac:dyDescent="0.25">
      <c r="C1885" s="91" t="s">
        <v>80</v>
      </c>
      <c r="D1885" s="92" t="s">
        <v>138</v>
      </c>
      <c r="E1885" s="91" t="s">
        <v>139</v>
      </c>
      <c r="F1885" s="92"/>
      <c r="G1885" s="91" t="s">
        <v>139</v>
      </c>
      <c r="H1885" s="408" t="s">
        <v>140</v>
      </c>
      <c r="I1885" s="409"/>
      <c r="J1885" s="408" t="s">
        <v>141</v>
      </c>
      <c r="K1885" s="409"/>
      <c r="L1885" s="410" t="s">
        <v>142</v>
      </c>
      <c r="M1885" s="411"/>
      <c r="O1885" s="412" t="s">
        <v>143</v>
      </c>
      <c r="P1885" s="413"/>
      <c r="Q1885" s="412" t="s">
        <v>144</v>
      </c>
      <c r="R1885" s="413"/>
      <c r="S1885" s="412" t="s">
        <v>138</v>
      </c>
      <c r="T1885" s="413"/>
      <c r="U1885" s="77" t="s">
        <v>630</v>
      </c>
    </row>
    <row r="1886" spans="2:21" ht="12" hidden="1" thickBot="1" x14ac:dyDescent="0.25">
      <c r="C1886" s="266">
        <v>0.4375</v>
      </c>
      <c r="D1886" s="94" t="s">
        <v>145</v>
      </c>
      <c r="E1886" s="84" t="s">
        <v>442</v>
      </c>
      <c r="F1886" s="94"/>
      <c r="G1886" s="84" t="s">
        <v>349</v>
      </c>
      <c r="H1886" s="95">
        <v>6</v>
      </c>
      <c r="I1886" s="94">
        <v>1</v>
      </c>
      <c r="J1886" s="95">
        <v>6</v>
      </c>
      <c r="K1886" s="94">
        <v>0</v>
      </c>
      <c r="L1886" s="95"/>
      <c r="M1886" s="94"/>
      <c r="O1886" s="96">
        <f t="shared" ref="O1886:O1888" si="1195">H1886+J1886+L1886</f>
        <v>12</v>
      </c>
      <c r="P1886" s="96">
        <f t="shared" ref="P1886:P1888" si="1196">I1886+K1886+M1886</f>
        <v>1</v>
      </c>
      <c r="Q1886" s="96">
        <f t="shared" ref="Q1886:Q1888" si="1197">IF(H1886&gt;I1886,1,0)+IF(J1886&gt;K1886,1,0)+IF(L1886&gt;M1886,1,0)</f>
        <v>2</v>
      </c>
      <c r="R1886" s="97">
        <f t="shared" ref="R1886:R1888" si="1198">IF(H1886&lt;I1886,1,0)+IF(J1886&lt;K1886,1,0)+IF(L1886&lt;M1886,1,0)</f>
        <v>0</v>
      </c>
      <c r="S1886" s="97">
        <f t="shared" ref="S1886:S1888" si="1199">IF(Q1886&gt;R1886,1,0)</f>
        <v>1</v>
      </c>
      <c r="T1886" s="97">
        <f t="shared" ref="T1886:T1888" si="1200">IF(Q1886&lt;R1886,1,0)</f>
        <v>0</v>
      </c>
      <c r="U1886" s="77" t="s">
        <v>630</v>
      </c>
    </row>
    <row r="1887" spans="2:21" ht="12" hidden="1" thickBot="1" x14ac:dyDescent="0.25">
      <c r="C1887" s="84"/>
      <c r="D1887" s="94" t="s">
        <v>146</v>
      </c>
      <c r="E1887" s="84" t="s">
        <v>913</v>
      </c>
      <c r="F1887" s="94"/>
      <c r="G1887" s="284" t="s">
        <v>981</v>
      </c>
      <c r="H1887" s="95">
        <v>6</v>
      </c>
      <c r="I1887" s="94">
        <v>2</v>
      </c>
      <c r="J1887" s="95">
        <v>6</v>
      </c>
      <c r="K1887" s="94">
        <v>0</v>
      </c>
      <c r="L1887" s="95"/>
      <c r="M1887" s="94"/>
      <c r="O1887" s="29">
        <f t="shared" si="1195"/>
        <v>12</v>
      </c>
      <c r="P1887" s="29">
        <f t="shared" si="1196"/>
        <v>2</v>
      </c>
      <c r="Q1887" s="29">
        <f t="shared" si="1197"/>
        <v>2</v>
      </c>
      <c r="R1887" s="28">
        <f t="shared" si="1198"/>
        <v>0</v>
      </c>
      <c r="S1887" s="28">
        <f t="shared" si="1199"/>
        <v>1</v>
      </c>
      <c r="T1887" s="28">
        <f t="shared" si="1200"/>
        <v>0</v>
      </c>
      <c r="U1887" s="77" t="s">
        <v>630</v>
      </c>
    </row>
    <row r="1888" spans="2:21" ht="12" hidden="1" customHeight="1" thickBot="1" x14ac:dyDescent="0.25">
      <c r="C1888" s="414"/>
      <c r="D1888" s="416" t="s">
        <v>147</v>
      </c>
      <c r="E1888" s="84" t="s">
        <v>442</v>
      </c>
      <c r="F1888" s="98"/>
      <c r="G1888" s="284" t="s">
        <v>349</v>
      </c>
      <c r="H1888" s="418">
        <v>6</v>
      </c>
      <c r="I1888" s="421">
        <v>2</v>
      </c>
      <c r="J1888" s="418">
        <v>6</v>
      </c>
      <c r="K1888" s="421">
        <v>0</v>
      </c>
      <c r="L1888" s="418"/>
      <c r="M1888" s="421"/>
      <c r="O1888" s="424">
        <f t="shared" si="1195"/>
        <v>12</v>
      </c>
      <c r="P1888" s="424">
        <f t="shared" si="1196"/>
        <v>2</v>
      </c>
      <c r="Q1888" s="424">
        <f t="shared" si="1197"/>
        <v>2</v>
      </c>
      <c r="R1888" s="424">
        <f t="shared" si="1198"/>
        <v>0</v>
      </c>
      <c r="S1888" s="424">
        <f t="shared" si="1199"/>
        <v>1</v>
      </c>
      <c r="T1888" s="424">
        <f t="shared" si="1200"/>
        <v>0</v>
      </c>
      <c r="U1888" s="77" t="s">
        <v>630</v>
      </c>
    </row>
    <row r="1889" spans="2:21" ht="12" hidden="1" thickBot="1" x14ac:dyDescent="0.25">
      <c r="C1889" s="414"/>
      <c r="D1889" s="416"/>
      <c r="E1889" s="99" t="s">
        <v>137</v>
      </c>
      <c r="F1889" s="100"/>
      <c r="G1889" s="283" t="s">
        <v>137</v>
      </c>
      <c r="H1889" s="419"/>
      <c r="I1889" s="422"/>
      <c r="J1889" s="419"/>
      <c r="K1889" s="422"/>
      <c r="L1889" s="419"/>
      <c r="M1889" s="422"/>
      <c r="O1889" s="425"/>
      <c r="P1889" s="425"/>
      <c r="Q1889" s="425"/>
      <c r="R1889" s="425"/>
      <c r="S1889" s="425"/>
      <c r="T1889" s="425"/>
      <c r="U1889" s="77" t="s">
        <v>630</v>
      </c>
    </row>
    <row r="1890" spans="2:21" ht="12" hidden="1" thickBot="1" x14ac:dyDescent="0.25">
      <c r="C1890" s="415"/>
      <c r="D1890" s="417"/>
      <c r="E1890" s="84" t="s">
        <v>913</v>
      </c>
      <c r="F1890" s="101"/>
      <c r="G1890" s="84" t="s">
        <v>981</v>
      </c>
      <c r="H1890" s="420"/>
      <c r="I1890" s="423"/>
      <c r="J1890" s="420"/>
      <c r="K1890" s="423"/>
      <c r="L1890" s="420"/>
      <c r="M1890" s="423"/>
      <c r="O1890" s="426"/>
      <c r="P1890" s="426"/>
      <c r="Q1890" s="426"/>
      <c r="R1890" s="426"/>
      <c r="S1890" s="426"/>
      <c r="T1890" s="426"/>
      <c r="U1890" s="77" t="s">
        <v>630</v>
      </c>
    </row>
    <row r="1891" spans="2:21" ht="12" hidden="1" thickBot="1" x14ac:dyDescent="0.25">
      <c r="B1891" s="295" t="str">
        <f>E1884&amp;G1884</f>
        <v xml:space="preserve">MİDYAT BELEDİYESİ SPOR KULÜBÜMİDYAT PERFORMANS SPOR KULÜBÜ </v>
      </c>
      <c r="G1891" s="102"/>
      <c r="H1891" s="102"/>
      <c r="O1891" s="28">
        <f t="shared" ref="O1891:T1891" si="1201">O1886+O1887+O1888</f>
        <v>36</v>
      </c>
      <c r="P1891" s="28">
        <f t="shared" si="1201"/>
        <v>5</v>
      </c>
      <c r="Q1891" s="29">
        <f t="shared" si="1201"/>
        <v>6</v>
      </c>
      <c r="R1891" s="28">
        <f t="shared" si="1201"/>
        <v>0</v>
      </c>
      <c r="S1891" s="28">
        <f t="shared" si="1201"/>
        <v>3</v>
      </c>
      <c r="T1891" s="28">
        <f t="shared" si="1201"/>
        <v>0</v>
      </c>
      <c r="U1891" s="77" t="s">
        <v>630</v>
      </c>
    </row>
    <row r="1892" spans="2:21" hidden="1" x14ac:dyDescent="0.2">
      <c r="C1892" s="427" t="s">
        <v>132</v>
      </c>
      <c r="D1892" s="428"/>
      <c r="E1892" s="428"/>
      <c r="F1892" s="428"/>
      <c r="G1892" s="428"/>
      <c r="H1892" s="428"/>
      <c r="I1892" s="428"/>
      <c r="J1892" s="428"/>
      <c r="K1892" s="428"/>
      <c r="L1892" s="428"/>
      <c r="M1892" s="429"/>
      <c r="U1892" s="77" t="s">
        <v>630</v>
      </c>
    </row>
    <row r="1893" spans="2:21" ht="12" hidden="1" thickBot="1" x14ac:dyDescent="0.25">
      <c r="C1893" s="430"/>
      <c r="D1893" s="431"/>
      <c r="E1893" s="431"/>
      <c r="F1893" s="431"/>
      <c r="G1893" s="431"/>
      <c r="H1893" s="431"/>
      <c r="I1893" s="431"/>
      <c r="J1893" s="431"/>
      <c r="K1893" s="431"/>
      <c r="L1893" s="431"/>
      <c r="M1893" s="432"/>
      <c r="U1893" s="77" t="s">
        <v>630</v>
      </c>
    </row>
    <row r="1894" spans="2:21" ht="12" hidden="1" thickBot="1" x14ac:dyDescent="0.25">
      <c r="C1894" s="444" t="s">
        <v>79</v>
      </c>
      <c r="D1894" s="437"/>
      <c r="E1894" s="445" t="s">
        <v>133</v>
      </c>
      <c r="F1894" s="446"/>
      <c r="G1894" s="80" t="s">
        <v>134</v>
      </c>
      <c r="H1894" s="447" t="s">
        <v>135</v>
      </c>
      <c r="I1894" s="448"/>
      <c r="J1894" s="448"/>
      <c r="K1894" s="448"/>
      <c r="L1894" s="448"/>
      <c r="M1894" s="449"/>
      <c r="R1894" s="81"/>
      <c r="S1894" s="82"/>
      <c r="T1894" s="83"/>
      <c r="U1894" s="83" t="s">
        <v>630</v>
      </c>
    </row>
    <row r="1895" spans="2:21" ht="12" hidden="1" thickBot="1" x14ac:dyDescent="0.25">
      <c r="C1895" s="433">
        <v>45092</v>
      </c>
      <c r="D1895" s="434"/>
      <c r="E1895" s="435" t="s">
        <v>264</v>
      </c>
      <c r="F1895" s="409"/>
      <c r="G1895" s="84"/>
      <c r="H1895" s="435"/>
      <c r="I1895" s="408"/>
      <c r="J1895" s="408"/>
      <c r="K1895" s="408"/>
      <c r="L1895" s="408"/>
      <c r="M1895" s="409"/>
      <c r="U1895" s="77" t="s">
        <v>630</v>
      </c>
    </row>
    <row r="1896" spans="2:21" ht="12" hidden="1" thickBot="1" x14ac:dyDescent="0.25">
      <c r="C1896" s="435"/>
      <c r="D1896" s="408"/>
      <c r="E1896" s="408"/>
      <c r="F1896" s="408"/>
      <c r="G1896" s="408"/>
      <c r="H1896" s="408"/>
      <c r="I1896" s="408"/>
      <c r="J1896" s="408"/>
      <c r="K1896" s="408"/>
      <c r="L1896" s="408"/>
      <c r="M1896" s="409"/>
      <c r="U1896" s="77" t="s">
        <v>630</v>
      </c>
    </row>
    <row r="1897" spans="2:21" ht="12" hidden="1" thickBot="1" x14ac:dyDescent="0.25">
      <c r="C1897" s="85" t="s">
        <v>87</v>
      </c>
      <c r="D1897" s="86"/>
      <c r="E1897" s="85" t="s">
        <v>136</v>
      </c>
      <c r="F1897" s="86" t="s">
        <v>137</v>
      </c>
      <c r="G1897" s="85" t="s">
        <v>136</v>
      </c>
      <c r="H1897" s="436" t="s">
        <v>108</v>
      </c>
      <c r="I1897" s="436"/>
      <c r="J1897" s="436"/>
      <c r="K1897" s="436"/>
      <c r="L1897" s="436"/>
      <c r="M1897" s="437"/>
      <c r="U1897" s="77" t="s">
        <v>630</v>
      </c>
    </row>
    <row r="1898" spans="2:21" ht="12" hidden="1" thickBot="1" x14ac:dyDescent="0.25">
      <c r="C1898" s="87"/>
      <c r="D1898" s="88">
        <v>19</v>
      </c>
      <c r="E1898" s="275" t="s">
        <v>32</v>
      </c>
      <c r="F1898" s="88"/>
      <c r="G1898" s="275" t="s">
        <v>197</v>
      </c>
      <c r="H1898" s="438">
        <f t="shared" ref="H1898" si="1202">S1905</f>
        <v>3</v>
      </c>
      <c r="I1898" s="439"/>
      <c r="J1898" s="440"/>
      <c r="K1898" s="441">
        <f t="shared" ref="K1898" si="1203">T1905</f>
        <v>0</v>
      </c>
      <c r="L1898" s="442"/>
      <c r="M1898" s="443"/>
      <c r="U1898" s="77" t="str">
        <f>IF(H1898+K1898=3,"BİTTİ","DEVAM")</f>
        <v>BİTTİ</v>
      </c>
    </row>
    <row r="1899" spans="2:21" ht="12" hidden="1" thickBot="1" x14ac:dyDescent="0.25">
      <c r="C1899" s="91" t="s">
        <v>80</v>
      </c>
      <c r="D1899" s="92" t="s">
        <v>138</v>
      </c>
      <c r="E1899" s="91" t="s">
        <v>139</v>
      </c>
      <c r="F1899" s="92"/>
      <c r="G1899" s="91" t="s">
        <v>139</v>
      </c>
      <c r="H1899" s="408" t="s">
        <v>140</v>
      </c>
      <c r="I1899" s="409"/>
      <c r="J1899" s="408" t="s">
        <v>141</v>
      </c>
      <c r="K1899" s="409"/>
      <c r="L1899" s="410" t="s">
        <v>142</v>
      </c>
      <c r="M1899" s="411"/>
      <c r="O1899" s="412" t="s">
        <v>143</v>
      </c>
      <c r="P1899" s="413"/>
      <c r="Q1899" s="412" t="s">
        <v>144</v>
      </c>
      <c r="R1899" s="413"/>
      <c r="S1899" s="412" t="s">
        <v>138</v>
      </c>
      <c r="T1899" s="413"/>
      <c r="U1899" s="77" t="s">
        <v>630</v>
      </c>
    </row>
    <row r="1900" spans="2:21" ht="12" hidden="1" thickBot="1" x14ac:dyDescent="0.25">
      <c r="C1900" s="266">
        <v>0.4375</v>
      </c>
      <c r="D1900" s="94" t="s">
        <v>145</v>
      </c>
      <c r="E1900" s="84" t="s">
        <v>997</v>
      </c>
      <c r="F1900" s="94"/>
      <c r="G1900" s="84" t="s">
        <v>999</v>
      </c>
      <c r="H1900" s="95">
        <v>6</v>
      </c>
      <c r="I1900" s="94">
        <v>0</v>
      </c>
      <c r="J1900" s="95">
        <v>6</v>
      </c>
      <c r="K1900" s="94">
        <v>1</v>
      </c>
      <c r="L1900" s="95"/>
      <c r="M1900" s="94"/>
      <c r="O1900" s="96">
        <f t="shared" ref="O1900:O1902" si="1204">H1900+J1900+L1900</f>
        <v>12</v>
      </c>
      <c r="P1900" s="96">
        <f t="shared" ref="P1900:P1902" si="1205">I1900+K1900+M1900</f>
        <v>1</v>
      </c>
      <c r="Q1900" s="96">
        <f t="shared" ref="Q1900:Q1902" si="1206">IF(H1900&gt;I1900,1,0)+IF(J1900&gt;K1900,1,0)+IF(L1900&gt;M1900,1,0)</f>
        <v>2</v>
      </c>
      <c r="R1900" s="97">
        <f t="shared" ref="R1900:R1902" si="1207">IF(H1900&lt;I1900,1,0)+IF(J1900&lt;K1900,1,0)+IF(L1900&lt;M1900,1,0)</f>
        <v>0</v>
      </c>
      <c r="S1900" s="97">
        <f t="shared" ref="S1900:S1902" si="1208">IF(Q1900&gt;R1900,1,0)</f>
        <v>1</v>
      </c>
      <c r="T1900" s="97">
        <f t="shared" ref="T1900:T1902" si="1209">IF(Q1900&lt;R1900,1,0)</f>
        <v>0</v>
      </c>
      <c r="U1900" s="77" t="s">
        <v>630</v>
      </c>
    </row>
    <row r="1901" spans="2:21" ht="12" hidden="1" thickBot="1" x14ac:dyDescent="0.25">
      <c r="C1901" s="84"/>
      <c r="D1901" s="94" t="s">
        <v>146</v>
      </c>
      <c r="E1901" s="84" t="s">
        <v>998</v>
      </c>
      <c r="F1901" s="94"/>
      <c r="G1901" s="284" t="s">
        <v>1000</v>
      </c>
      <c r="H1901" s="95">
        <v>6</v>
      </c>
      <c r="I1901" s="94">
        <v>0</v>
      </c>
      <c r="J1901" s="95">
        <v>6</v>
      </c>
      <c r="K1901" s="94">
        <v>0</v>
      </c>
      <c r="L1901" s="95"/>
      <c r="M1901" s="94"/>
      <c r="O1901" s="29">
        <f t="shared" si="1204"/>
        <v>12</v>
      </c>
      <c r="P1901" s="29">
        <f t="shared" si="1205"/>
        <v>0</v>
      </c>
      <c r="Q1901" s="29">
        <f t="shared" si="1206"/>
        <v>2</v>
      </c>
      <c r="R1901" s="28">
        <f t="shared" si="1207"/>
        <v>0</v>
      </c>
      <c r="S1901" s="28">
        <f t="shared" si="1208"/>
        <v>1</v>
      </c>
      <c r="T1901" s="28">
        <f t="shared" si="1209"/>
        <v>0</v>
      </c>
      <c r="U1901" s="77" t="s">
        <v>630</v>
      </c>
    </row>
    <row r="1902" spans="2:21" ht="12" hidden="1" customHeight="1" thickBot="1" x14ac:dyDescent="0.25">
      <c r="C1902" s="414"/>
      <c r="D1902" s="416" t="s">
        <v>147</v>
      </c>
      <c r="E1902" s="84" t="s">
        <v>997</v>
      </c>
      <c r="F1902" s="98"/>
      <c r="G1902" s="284" t="s">
        <v>999</v>
      </c>
      <c r="H1902" s="418">
        <v>6</v>
      </c>
      <c r="I1902" s="421">
        <v>0</v>
      </c>
      <c r="J1902" s="418">
        <v>6</v>
      </c>
      <c r="K1902" s="421">
        <v>1</v>
      </c>
      <c r="L1902" s="418"/>
      <c r="M1902" s="421"/>
      <c r="O1902" s="424">
        <f t="shared" si="1204"/>
        <v>12</v>
      </c>
      <c r="P1902" s="424">
        <f t="shared" si="1205"/>
        <v>1</v>
      </c>
      <c r="Q1902" s="424">
        <f t="shared" si="1206"/>
        <v>2</v>
      </c>
      <c r="R1902" s="424">
        <f t="shared" si="1207"/>
        <v>0</v>
      </c>
      <c r="S1902" s="424">
        <f t="shared" si="1208"/>
        <v>1</v>
      </c>
      <c r="T1902" s="424">
        <f t="shared" si="1209"/>
        <v>0</v>
      </c>
      <c r="U1902" s="77" t="s">
        <v>630</v>
      </c>
    </row>
    <row r="1903" spans="2:21" ht="12" hidden="1" thickBot="1" x14ac:dyDescent="0.25">
      <c r="C1903" s="414"/>
      <c r="D1903" s="416"/>
      <c r="E1903" s="99" t="s">
        <v>137</v>
      </c>
      <c r="F1903" s="100"/>
      <c r="G1903" s="283" t="s">
        <v>137</v>
      </c>
      <c r="H1903" s="419"/>
      <c r="I1903" s="422"/>
      <c r="J1903" s="419"/>
      <c r="K1903" s="422"/>
      <c r="L1903" s="419"/>
      <c r="M1903" s="422"/>
      <c r="O1903" s="425"/>
      <c r="P1903" s="425"/>
      <c r="Q1903" s="425"/>
      <c r="R1903" s="425"/>
      <c r="S1903" s="425"/>
      <c r="T1903" s="425"/>
      <c r="U1903" s="77" t="s">
        <v>630</v>
      </c>
    </row>
    <row r="1904" spans="2:21" ht="12" hidden="1" thickBot="1" x14ac:dyDescent="0.25">
      <c r="C1904" s="415"/>
      <c r="D1904" s="417"/>
      <c r="E1904" s="84" t="s">
        <v>998</v>
      </c>
      <c r="F1904" s="101"/>
      <c r="G1904" s="84" t="s">
        <v>1000</v>
      </c>
      <c r="H1904" s="420"/>
      <c r="I1904" s="423"/>
      <c r="J1904" s="420"/>
      <c r="K1904" s="423"/>
      <c r="L1904" s="420"/>
      <c r="M1904" s="423"/>
      <c r="O1904" s="426"/>
      <c r="P1904" s="426"/>
      <c r="Q1904" s="426"/>
      <c r="R1904" s="426"/>
      <c r="S1904" s="426"/>
      <c r="T1904" s="426"/>
      <c r="U1904" s="77" t="s">
        <v>630</v>
      </c>
    </row>
    <row r="1905" spans="2:21" ht="12" hidden="1" thickBot="1" x14ac:dyDescent="0.25">
      <c r="B1905" s="295" t="str">
        <f>E1898&amp;G1898</f>
        <v>SAMSUN TENİS İHTİSAS KULÜBÜPELİTKÖY SPOR KULÜBÜ</v>
      </c>
      <c r="G1905" s="102"/>
      <c r="H1905" s="102"/>
      <c r="O1905" s="28">
        <f t="shared" ref="O1905:T1905" si="1210">O1900+O1901+O1902</f>
        <v>36</v>
      </c>
      <c r="P1905" s="28">
        <f t="shared" si="1210"/>
        <v>2</v>
      </c>
      <c r="Q1905" s="29">
        <f t="shared" si="1210"/>
        <v>6</v>
      </c>
      <c r="R1905" s="28">
        <f t="shared" si="1210"/>
        <v>0</v>
      </c>
      <c r="S1905" s="28">
        <f t="shared" si="1210"/>
        <v>3</v>
      </c>
      <c r="T1905" s="28">
        <f t="shared" si="1210"/>
        <v>0</v>
      </c>
      <c r="U1905" s="77" t="s">
        <v>630</v>
      </c>
    </row>
    <row r="1906" spans="2:21" hidden="1" x14ac:dyDescent="0.2">
      <c r="C1906" s="427" t="s">
        <v>132</v>
      </c>
      <c r="D1906" s="428"/>
      <c r="E1906" s="428"/>
      <c r="F1906" s="428"/>
      <c r="G1906" s="428"/>
      <c r="H1906" s="428"/>
      <c r="I1906" s="428"/>
      <c r="J1906" s="428"/>
      <c r="K1906" s="428"/>
      <c r="L1906" s="428"/>
      <c r="M1906" s="429"/>
      <c r="U1906" s="77" t="s">
        <v>630</v>
      </c>
    </row>
    <row r="1907" spans="2:21" ht="12" hidden="1" thickBot="1" x14ac:dyDescent="0.25">
      <c r="C1907" s="430"/>
      <c r="D1907" s="431"/>
      <c r="E1907" s="431"/>
      <c r="F1907" s="431"/>
      <c r="G1907" s="431"/>
      <c r="H1907" s="431"/>
      <c r="I1907" s="431"/>
      <c r="J1907" s="431"/>
      <c r="K1907" s="431"/>
      <c r="L1907" s="431"/>
      <c r="M1907" s="432"/>
      <c r="U1907" s="77" t="s">
        <v>630</v>
      </c>
    </row>
    <row r="1908" spans="2:21" ht="12" hidden="1" thickBot="1" x14ac:dyDescent="0.25">
      <c r="C1908" s="444" t="s">
        <v>79</v>
      </c>
      <c r="D1908" s="437"/>
      <c r="E1908" s="445" t="s">
        <v>133</v>
      </c>
      <c r="F1908" s="446"/>
      <c r="G1908" s="80" t="s">
        <v>134</v>
      </c>
      <c r="H1908" s="447" t="s">
        <v>135</v>
      </c>
      <c r="I1908" s="448"/>
      <c r="J1908" s="448"/>
      <c r="K1908" s="448"/>
      <c r="L1908" s="448"/>
      <c r="M1908" s="449"/>
      <c r="R1908" s="81"/>
      <c r="S1908" s="82"/>
      <c r="T1908" s="83"/>
      <c r="U1908" s="83" t="s">
        <v>630</v>
      </c>
    </row>
    <row r="1909" spans="2:21" ht="12" hidden="1" thickBot="1" x14ac:dyDescent="0.25">
      <c r="C1909" s="433">
        <v>45092</v>
      </c>
      <c r="D1909" s="434"/>
      <c r="E1909" s="435" t="s">
        <v>58</v>
      </c>
      <c r="F1909" s="409"/>
      <c r="G1909" s="84"/>
      <c r="H1909" s="435"/>
      <c r="I1909" s="408"/>
      <c r="J1909" s="408"/>
      <c r="K1909" s="408"/>
      <c r="L1909" s="408"/>
      <c r="M1909" s="409"/>
      <c r="U1909" s="77" t="s">
        <v>630</v>
      </c>
    </row>
    <row r="1910" spans="2:21" ht="12" hidden="1" thickBot="1" x14ac:dyDescent="0.25">
      <c r="C1910" s="435"/>
      <c r="D1910" s="408"/>
      <c r="E1910" s="408"/>
      <c r="F1910" s="408"/>
      <c r="G1910" s="408"/>
      <c r="H1910" s="408"/>
      <c r="I1910" s="408"/>
      <c r="J1910" s="408"/>
      <c r="K1910" s="408"/>
      <c r="L1910" s="408"/>
      <c r="M1910" s="409"/>
      <c r="U1910" s="77" t="s">
        <v>630</v>
      </c>
    </row>
    <row r="1911" spans="2:21" ht="12" hidden="1" thickBot="1" x14ac:dyDescent="0.25">
      <c r="C1911" s="85" t="s">
        <v>87</v>
      </c>
      <c r="D1911" s="86"/>
      <c r="E1911" s="85" t="s">
        <v>136</v>
      </c>
      <c r="F1911" s="86" t="s">
        <v>137</v>
      </c>
      <c r="G1911" s="85" t="s">
        <v>136</v>
      </c>
      <c r="H1911" s="436" t="s">
        <v>108</v>
      </c>
      <c r="I1911" s="436"/>
      <c r="J1911" s="436"/>
      <c r="K1911" s="436"/>
      <c r="L1911" s="436"/>
      <c r="M1911" s="437"/>
      <c r="U1911" s="77" t="s">
        <v>630</v>
      </c>
    </row>
    <row r="1912" spans="2:21" ht="12" hidden="1" thickBot="1" x14ac:dyDescent="0.25">
      <c r="C1912" s="87"/>
      <c r="D1912" s="88">
        <v>20</v>
      </c>
      <c r="E1912" s="275" t="s">
        <v>37</v>
      </c>
      <c r="F1912" s="88"/>
      <c r="G1912" s="275" t="s">
        <v>202</v>
      </c>
      <c r="H1912" s="438">
        <f t="shared" ref="H1912" si="1211">S1919</f>
        <v>3</v>
      </c>
      <c r="I1912" s="439"/>
      <c r="J1912" s="440"/>
      <c r="K1912" s="441">
        <f t="shared" ref="K1912" si="1212">T1919</f>
        <v>0</v>
      </c>
      <c r="L1912" s="442"/>
      <c r="M1912" s="443"/>
      <c r="U1912" s="77" t="str">
        <f>IF(H1912+K1912=3,"BİTTİ","DEVAM")</f>
        <v>BİTTİ</v>
      </c>
    </row>
    <row r="1913" spans="2:21" ht="12" hidden="1" thickBot="1" x14ac:dyDescent="0.25">
      <c r="C1913" s="91" t="s">
        <v>80</v>
      </c>
      <c r="D1913" s="92" t="s">
        <v>138</v>
      </c>
      <c r="E1913" s="91" t="s">
        <v>139</v>
      </c>
      <c r="F1913" s="92"/>
      <c r="G1913" s="91" t="s">
        <v>139</v>
      </c>
      <c r="H1913" s="408" t="s">
        <v>140</v>
      </c>
      <c r="I1913" s="409"/>
      <c r="J1913" s="408" t="s">
        <v>141</v>
      </c>
      <c r="K1913" s="409"/>
      <c r="L1913" s="410" t="s">
        <v>142</v>
      </c>
      <c r="M1913" s="411"/>
      <c r="O1913" s="412" t="s">
        <v>143</v>
      </c>
      <c r="P1913" s="413"/>
      <c r="Q1913" s="412" t="s">
        <v>144</v>
      </c>
      <c r="R1913" s="413"/>
      <c r="S1913" s="412" t="s">
        <v>138</v>
      </c>
      <c r="T1913" s="413"/>
      <c r="U1913" s="77" t="s">
        <v>630</v>
      </c>
    </row>
    <row r="1914" spans="2:21" ht="12" hidden="1" thickBot="1" x14ac:dyDescent="0.25">
      <c r="C1914" s="266">
        <v>0.4375</v>
      </c>
      <c r="D1914" s="94" t="s">
        <v>145</v>
      </c>
      <c r="E1914" s="84" t="s">
        <v>699</v>
      </c>
      <c r="F1914" s="94"/>
      <c r="G1914" s="84" t="s">
        <v>517</v>
      </c>
      <c r="H1914" s="95">
        <v>6</v>
      </c>
      <c r="I1914" s="94">
        <v>1</v>
      </c>
      <c r="J1914" s="95">
        <v>6</v>
      </c>
      <c r="K1914" s="94">
        <v>0</v>
      </c>
      <c r="L1914" s="95"/>
      <c r="M1914" s="94"/>
      <c r="O1914" s="96">
        <f t="shared" ref="O1914:O1916" si="1213">H1914+J1914+L1914</f>
        <v>12</v>
      </c>
      <c r="P1914" s="96">
        <f t="shared" ref="P1914:P1916" si="1214">I1914+K1914+M1914</f>
        <v>1</v>
      </c>
      <c r="Q1914" s="96">
        <f t="shared" ref="Q1914:Q1916" si="1215">IF(H1914&gt;I1914,1,0)+IF(J1914&gt;K1914,1,0)+IF(L1914&gt;M1914,1,0)</f>
        <v>2</v>
      </c>
      <c r="R1914" s="97">
        <f t="shared" ref="R1914:R1916" si="1216">IF(H1914&lt;I1914,1,0)+IF(J1914&lt;K1914,1,0)+IF(L1914&lt;M1914,1,0)</f>
        <v>0</v>
      </c>
      <c r="S1914" s="97">
        <f t="shared" ref="S1914:S1916" si="1217">IF(Q1914&gt;R1914,1,0)</f>
        <v>1</v>
      </c>
      <c r="T1914" s="97">
        <f t="shared" ref="T1914:T1916" si="1218">IF(Q1914&lt;R1914,1,0)</f>
        <v>0</v>
      </c>
      <c r="U1914" s="77" t="s">
        <v>630</v>
      </c>
    </row>
    <row r="1915" spans="2:21" ht="12" hidden="1" thickBot="1" x14ac:dyDescent="0.25">
      <c r="C1915" s="84"/>
      <c r="D1915" s="94" t="s">
        <v>146</v>
      </c>
      <c r="E1915" s="84" t="s">
        <v>700</v>
      </c>
      <c r="F1915" s="94"/>
      <c r="G1915" s="84" t="s">
        <v>518</v>
      </c>
      <c r="H1915" s="95">
        <v>6</v>
      </c>
      <c r="I1915" s="94">
        <v>0</v>
      </c>
      <c r="J1915" s="95">
        <v>6</v>
      </c>
      <c r="K1915" s="94">
        <v>0</v>
      </c>
      <c r="L1915" s="95"/>
      <c r="M1915" s="94"/>
      <c r="O1915" s="29">
        <f t="shared" si="1213"/>
        <v>12</v>
      </c>
      <c r="P1915" s="29">
        <f t="shared" si="1214"/>
        <v>0</v>
      </c>
      <c r="Q1915" s="29">
        <f t="shared" si="1215"/>
        <v>2</v>
      </c>
      <c r="R1915" s="28">
        <f t="shared" si="1216"/>
        <v>0</v>
      </c>
      <c r="S1915" s="28">
        <f t="shared" si="1217"/>
        <v>1</v>
      </c>
      <c r="T1915" s="28">
        <f t="shared" si="1218"/>
        <v>0</v>
      </c>
      <c r="U1915" s="77" t="s">
        <v>630</v>
      </c>
    </row>
    <row r="1916" spans="2:21" ht="12" hidden="1" customHeight="1" thickBot="1" x14ac:dyDescent="0.25">
      <c r="C1916" s="414"/>
      <c r="D1916" s="416" t="s">
        <v>147</v>
      </c>
      <c r="E1916" s="84" t="s">
        <v>701</v>
      </c>
      <c r="F1916" s="98"/>
      <c r="G1916" s="84" t="s">
        <v>518</v>
      </c>
      <c r="H1916" s="418">
        <v>6</v>
      </c>
      <c r="I1916" s="421">
        <v>2</v>
      </c>
      <c r="J1916" s="418">
        <v>6</v>
      </c>
      <c r="K1916" s="421">
        <v>1</v>
      </c>
      <c r="L1916" s="418"/>
      <c r="M1916" s="421"/>
      <c r="O1916" s="424">
        <f t="shared" si="1213"/>
        <v>12</v>
      </c>
      <c r="P1916" s="424">
        <f t="shared" si="1214"/>
        <v>3</v>
      </c>
      <c r="Q1916" s="424">
        <f t="shared" si="1215"/>
        <v>2</v>
      </c>
      <c r="R1916" s="424">
        <f t="shared" si="1216"/>
        <v>0</v>
      </c>
      <c r="S1916" s="424">
        <f t="shared" si="1217"/>
        <v>1</v>
      </c>
      <c r="T1916" s="424">
        <f t="shared" si="1218"/>
        <v>0</v>
      </c>
      <c r="U1916" s="77" t="s">
        <v>630</v>
      </c>
    </row>
    <row r="1917" spans="2:21" ht="12" hidden="1" thickBot="1" x14ac:dyDescent="0.25">
      <c r="C1917" s="414"/>
      <c r="D1917" s="416"/>
      <c r="E1917" s="99" t="s">
        <v>137</v>
      </c>
      <c r="F1917" s="100"/>
      <c r="G1917" s="99" t="s">
        <v>137</v>
      </c>
      <c r="H1917" s="419"/>
      <c r="I1917" s="422"/>
      <c r="J1917" s="419"/>
      <c r="K1917" s="422"/>
      <c r="L1917" s="419"/>
      <c r="M1917" s="422"/>
      <c r="O1917" s="425"/>
      <c r="P1917" s="425"/>
      <c r="Q1917" s="425"/>
      <c r="R1917" s="425"/>
      <c r="S1917" s="425"/>
      <c r="T1917" s="425"/>
      <c r="U1917" s="77" t="s">
        <v>630</v>
      </c>
    </row>
    <row r="1918" spans="2:21" ht="12" hidden="1" thickBot="1" x14ac:dyDescent="0.25">
      <c r="C1918" s="415"/>
      <c r="D1918" s="417"/>
      <c r="E1918" s="84" t="s">
        <v>702</v>
      </c>
      <c r="F1918" s="101"/>
      <c r="G1918" s="84" t="s">
        <v>519</v>
      </c>
      <c r="H1918" s="420"/>
      <c r="I1918" s="423"/>
      <c r="J1918" s="420"/>
      <c r="K1918" s="423"/>
      <c r="L1918" s="420"/>
      <c r="M1918" s="423"/>
      <c r="O1918" s="426"/>
      <c r="P1918" s="426"/>
      <c r="Q1918" s="426"/>
      <c r="R1918" s="426"/>
      <c r="S1918" s="426"/>
      <c r="T1918" s="426"/>
      <c r="U1918" s="77" t="s">
        <v>630</v>
      </c>
    </row>
    <row r="1919" spans="2:21" ht="12" hidden="1" thickBot="1" x14ac:dyDescent="0.25">
      <c r="B1919" s="295" t="str">
        <f>E1912&amp;G1912</f>
        <v>YENİGÜN TENİS SPOR KULÜBÜEVRENSEL TENİS SPOR KULÜBÜ</v>
      </c>
      <c r="G1919" s="102"/>
      <c r="H1919" s="102"/>
      <c r="O1919" s="28">
        <f t="shared" ref="O1919:T1919" si="1219">O1914+O1915+O1916</f>
        <v>36</v>
      </c>
      <c r="P1919" s="28">
        <f t="shared" si="1219"/>
        <v>4</v>
      </c>
      <c r="Q1919" s="29">
        <f t="shared" si="1219"/>
        <v>6</v>
      </c>
      <c r="R1919" s="28">
        <f t="shared" si="1219"/>
        <v>0</v>
      </c>
      <c r="S1919" s="28">
        <f t="shared" si="1219"/>
        <v>3</v>
      </c>
      <c r="T1919" s="28">
        <f t="shared" si="1219"/>
        <v>0</v>
      </c>
      <c r="U1919" s="77" t="s">
        <v>630</v>
      </c>
    </row>
    <row r="1920" spans="2:21" hidden="1" x14ac:dyDescent="0.2">
      <c r="C1920" s="427" t="s">
        <v>132</v>
      </c>
      <c r="D1920" s="428"/>
      <c r="E1920" s="428"/>
      <c r="F1920" s="428"/>
      <c r="G1920" s="428"/>
      <c r="H1920" s="428"/>
      <c r="I1920" s="428"/>
      <c r="J1920" s="428"/>
      <c r="K1920" s="428"/>
      <c r="L1920" s="428"/>
      <c r="M1920" s="429"/>
      <c r="U1920" s="77" t="s">
        <v>630</v>
      </c>
    </row>
    <row r="1921" spans="2:21" ht="12" hidden="1" thickBot="1" x14ac:dyDescent="0.25">
      <c r="C1921" s="430"/>
      <c r="D1921" s="431"/>
      <c r="E1921" s="431"/>
      <c r="F1921" s="431"/>
      <c r="G1921" s="431"/>
      <c r="H1921" s="431"/>
      <c r="I1921" s="431"/>
      <c r="J1921" s="431"/>
      <c r="K1921" s="431"/>
      <c r="L1921" s="431"/>
      <c r="M1921" s="432"/>
      <c r="U1921" s="77" t="s">
        <v>630</v>
      </c>
    </row>
    <row r="1922" spans="2:21" ht="12" hidden="1" thickBot="1" x14ac:dyDescent="0.25">
      <c r="C1922" s="444" t="s">
        <v>79</v>
      </c>
      <c r="D1922" s="437"/>
      <c r="E1922" s="445" t="s">
        <v>133</v>
      </c>
      <c r="F1922" s="446"/>
      <c r="G1922" s="80" t="s">
        <v>134</v>
      </c>
      <c r="H1922" s="447" t="s">
        <v>135</v>
      </c>
      <c r="I1922" s="448"/>
      <c r="J1922" s="448"/>
      <c r="K1922" s="448"/>
      <c r="L1922" s="448"/>
      <c r="M1922" s="449"/>
      <c r="R1922" s="81"/>
      <c r="S1922" s="82"/>
      <c r="T1922" s="83"/>
      <c r="U1922" s="83" t="s">
        <v>630</v>
      </c>
    </row>
    <row r="1923" spans="2:21" ht="12" hidden="1" thickBot="1" x14ac:dyDescent="0.25">
      <c r="C1923" s="433">
        <v>45092</v>
      </c>
      <c r="D1923" s="434"/>
      <c r="E1923" s="435" t="s">
        <v>58</v>
      </c>
      <c r="F1923" s="409"/>
      <c r="G1923" s="84"/>
      <c r="H1923" s="435"/>
      <c r="I1923" s="408"/>
      <c r="J1923" s="408"/>
      <c r="K1923" s="408"/>
      <c r="L1923" s="408"/>
      <c r="M1923" s="409"/>
      <c r="U1923" s="77" t="s">
        <v>630</v>
      </c>
    </row>
    <row r="1924" spans="2:21" ht="12" hidden="1" thickBot="1" x14ac:dyDescent="0.25">
      <c r="C1924" s="435"/>
      <c r="D1924" s="408"/>
      <c r="E1924" s="408"/>
      <c r="F1924" s="408"/>
      <c r="G1924" s="408"/>
      <c r="H1924" s="408"/>
      <c r="I1924" s="408"/>
      <c r="J1924" s="408"/>
      <c r="K1924" s="408"/>
      <c r="L1924" s="408"/>
      <c r="M1924" s="409"/>
      <c r="U1924" s="77" t="s">
        <v>630</v>
      </c>
    </row>
    <row r="1925" spans="2:21" ht="12" hidden="1" thickBot="1" x14ac:dyDescent="0.25">
      <c r="C1925" s="85" t="s">
        <v>87</v>
      </c>
      <c r="D1925" s="86"/>
      <c r="E1925" s="85" t="s">
        <v>136</v>
      </c>
      <c r="F1925" s="86" t="s">
        <v>137</v>
      </c>
      <c r="G1925" s="85" t="s">
        <v>136</v>
      </c>
      <c r="H1925" s="436" t="s">
        <v>108</v>
      </c>
      <c r="I1925" s="436"/>
      <c r="J1925" s="436"/>
      <c r="K1925" s="436"/>
      <c r="L1925" s="436"/>
      <c r="M1925" s="437"/>
      <c r="U1925" s="77" t="s">
        <v>630</v>
      </c>
    </row>
    <row r="1926" spans="2:21" ht="12" hidden="1" thickBot="1" x14ac:dyDescent="0.25">
      <c r="C1926" s="87"/>
      <c r="D1926" s="88">
        <v>21</v>
      </c>
      <c r="E1926" s="275" t="s">
        <v>201</v>
      </c>
      <c r="F1926" s="88"/>
      <c r="G1926" s="275" t="s">
        <v>224</v>
      </c>
      <c r="H1926" s="438">
        <f t="shared" ref="H1926" si="1220">S1933</f>
        <v>0</v>
      </c>
      <c r="I1926" s="439"/>
      <c r="J1926" s="440"/>
      <c r="K1926" s="441">
        <f t="shared" ref="K1926" si="1221">T1933</f>
        <v>3</v>
      </c>
      <c r="L1926" s="442"/>
      <c r="M1926" s="443"/>
      <c r="U1926" s="77" t="str">
        <f>IF(H1926+K1926=3,"BİTTİ","DEVAM")</f>
        <v>BİTTİ</v>
      </c>
    </row>
    <row r="1927" spans="2:21" ht="12" hidden="1" thickBot="1" x14ac:dyDescent="0.25">
      <c r="C1927" s="91" t="s">
        <v>80</v>
      </c>
      <c r="D1927" s="92" t="s">
        <v>138</v>
      </c>
      <c r="E1927" s="91" t="s">
        <v>139</v>
      </c>
      <c r="F1927" s="92"/>
      <c r="G1927" s="91" t="s">
        <v>139</v>
      </c>
      <c r="H1927" s="408" t="s">
        <v>140</v>
      </c>
      <c r="I1927" s="409"/>
      <c r="J1927" s="408" t="s">
        <v>141</v>
      </c>
      <c r="K1927" s="409"/>
      <c r="L1927" s="410" t="s">
        <v>142</v>
      </c>
      <c r="M1927" s="411"/>
      <c r="O1927" s="412" t="s">
        <v>143</v>
      </c>
      <c r="P1927" s="413"/>
      <c r="Q1927" s="412" t="s">
        <v>144</v>
      </c>
      <c r="R1927" s="413"/>
      <c r="S1927" s="412" t="s">
        <v>138</v>
      </c>
      <c r="T1927" s="413"/>
      <c r="U1927" s="77" t="s">
        <v>630</v>
      </c>
    </row>
    <row r="1928" spans="2:21" ht="12" hidden="1" thickBot="1" x14ac:dyDescent="0.25">
      <c r="C1928" s="266">
        <v>0.4375</v>
      </c>
      <c r="D1928" s="94" t="s">
        <v>145</v>
      </c>
      <c r="E1928" s="84" t="s">
        <v>869</v>
      </c>
      <c r="F1928" s="94"/>
      <c r="G1928" s="84" t="s">
        <v>531</v>
      </c>
      <c r="H1928" s="95">
        <v>1</v>
      </c>
      <c r="I1928" s="94">
        <v>6</v>
      </c>
      <c r="J1928" s="95">
        <v>0</v>
      </c>
      <c r="K1928" s="94">
        <v>6</v>
      </c>
      <c r="L1928" s="95"/>
      <c r="M1928" s="94"/>
      <c r="O1928" s="96">
        <f t="shared" ref="O1928:O1930" si="1222">H1928+J1928+L1928</f>
        <v>1</v>
      </c>
      <c r="P1928" s="96">
        <f t="shared" ref="P1928:P1930" si="1223">I1928+K1928+M1928</f>
        <v>12</v>
      </c>
      <c r="Q1928" s="96">
        <f t="shared" ref="Q1928:Q1930" si="1224">IF(H1928&gt;I1928,1,0)+IF(J1928&gt;K1928,1,0)+IF(L1928&gt;M1928,1,0)</f>
        <v>0</v>
      </c>
      <c r="R1928" s="97">
        <f t="shared" ref="R1928:R1930" si="1225">IF(H1928&lt;I1928,1,0)+IF(J1928&lt;K1928,1,0)+IF(L1928&lt;M1928,1,0)</f>
        <v>2</v>
      </c>
      <c r="S1928" s="97">
        <f t="shared" ref="S1928:S1930" si="1226">IF(Q1928&gt;R1928,1,0)</f>
        <v>0</v>
      </c>
      <c r="T1928" s="97">
        <f t="shared" ref="T1928:T1930" si="1227">IF(Q1928&lt;R1928,1,0)</f>
        <v>1</v>
      </c>
      <c r="U1928" s="77" t="s">
        <v>630</v>
      </c>
    </row>
    <row r="1929" spans="2:21" ht="12" hidden="1" thickBot="1" x14ac:dyDescent="0.25">
      <c r="C1929" s="84"/>
      <c r="D1929" s="94" t="s">
        <v>146</v>
      </c>
      <c r="E1929" s="84" t="s">
        <v>521</v>
      </c>
      <c r="F1929" s="94"/>
      <c r="G1929" s="84" t="s">
        <v>530</v>
      </c>
      <c r="H1929" s="95">
        <v>0</v>
      </c>
      <c r="I1929" s="94">
        <v>6</v>
      </c>
      <c r="J1929" s="95">
        <v>0</v>
      </c>
      <c r="K1929" s="94">
        <v>6</v>
      </c>
      <c r="L1929" s="95"/>
      <c r="M1929" s="94"/>
      <c r="O1929" s="29">
        <f t="shared" si="1222"/>
        <v>0</v>
      </c>
      <c r="P1929" s="29">
        <f t="shared" si="1223"/>
        <v>12</v>
      </c>
      <c r="Q1929" s="29">
        <f t="shared" si="1224"/>
        <v>0</v>
      </c>
      <c r="R1929" s="28">
        <f t="shared" si="1225"/>
        <v>2</v>
      </c>
      <c r="S1929" s="28">
        <f t="shared" si="1226"/>
        <v>0</v>
      </c>
      <c r="T1929" s="28">
        <f t="shared" si="1227"/>
        <v>1</v>
      </c>
      <c r="U1929" s="77" t="s">
        <v>630</v>
      </c>
    </row>
    <row r="1930" spans="2:21" ht="12" hidden="1" customHeight="1" thickBot="1" x14ac:dyDescent="0.25">
      <c r="C1930" s="414"/>
      <c r="D1930" s="416" t="s">
        <v>147</v>
      </c>
      <c r="E1930" s="84" t="s">
        <v>521</v>
      </c>
      <c r="F1930" s="98"/>
      <c r="G1930" s="84" t="s">
        <v>529</v>
      </c>
      <c r="H1930" s="418">
        <v>2</v>
      </c>
      <c r="I1930" s="421">
        <v>6</v>
      </c>
      <c r="J1930" s="418">
        <v>1</v>
      </c>
      <c r="K1930" s="421">
        <v>6</v>
      </c>
      <c r="L1930" s="418"/>
      <c r="M1930" s="421"/>
      <c r="O1930" s="424">
        <f t="shared" si="1222"/>
        <v>3</v>
      </c>
      <c r="P1930" s="424">
        <f t="shared" si="1223"/>
        <v>12</v>
      </c>
      <c r="Q1930" s="424">
        <f t="shared" si="1224"/>
        <v>0</v>
      </c>
      <c r="R1930" s="424">
        <f t="shared" si="1225"/>
        <v>2</v>
      </c>
      <c r="S1930" s="424">
        <f t="shared" si="1226"/>
        <v>0</v>
      </c>
      <c r="T1930" s="424">
        <f t="shared" si="1227"/>
        <v>1</v>
      </c>
      <c r="U1930" s="77" t="s">
        <v>630</v>
      </c>
    </row>
    <row r="1931" spans="2:21" ht="12" hidden="1" thickBot="1" x14ac:dyDescent="0.25">
      <c r="C1931" s="414"/>
      <c r="D1931" s="416"/>
      <c r="E1931" s="99" t="s">
        <v>137</v>
      </c>
      <c r="F1931" s="100"/>
      <c r="G1931" s="99" t="s">
        <v>866</v>
      </c>
      <c r="H1931" s="419"/>
      <c r="I1931" s="422"/>
      <c r="J1931" s="419"/>
      <c r="K1931" s="422"/>
      <c r="L1931" s="419"/>
      <c r="M1931" s="422"/>
      <c r="O1931" s="425"/>
      <c r="P1931" s="425"/>
      <c r="Q1931" s="425"/>
      <c r="R1931" s="425"/>
      <c r="S1931" s="425"/>
      <c r="T1931" s="425"/>
      <c r="U1931" s="77" t="s">
        <v>630</v>
      </c>
    </row>
    <row r="1932" spans="2:21" ht="12" hidden="1" thickBot="1" x14ac:dyDescent="0.25">
      <c r="C1932" s="415"/>
      <c r="D1932" s="417"/>
      <c r="E1932" s="84" t="s">
        <v>522</v>
      </c>
      <c r="F1932" s="101"/>
      <c r="G1932" s="84" t="s">
        <v>696</v>
      </c>
      <c r="H1932" s="420"/>
      <c r="I1932" s="423"/>
      <c r="J1932" s="420"/>
      <c r="K1932" s="423"/>
      <c r="L1932" s="420"/>
      <c r="M1932" s="423"/>
      <c r="O1932" s="426"/>
      <c r="P1932" s="426"/>
      <c r="Q1932" s="426"/>
      <c r="R1932" s="426"/>
      <c r="S1932" s="426"/>
      <c r="T1932" s="426"/>
      <c r="U1932" s="77" t="s">
        <v>630</v>
      </c>
    </row>
    <row r="1933" spans="2:21" ht="12" hidden="1" thickBot="1" x14ac:dyDescent="0.25">
      <c r="B1933" s="295" t="str">
        <f>E1926&amp;G1926</f>
        <v>BURSA BÜYÜKŞEHİR B.SPOR K.PODYUM TENİS KULÜBÜ</v>
      </c>
      <c r="G1933" s="102"/>
      <c r="H1933" s="102"/>
      <c r="O1933" s="28">
        <f t="shared" ref="O1933:T1933" si="1228">O1928+O1929+O1930</f>
        <v>4</v>
      </c>
      <c r="P1933" s="28">
        <f t="shared" si="1228"/>
        <v>36</v>
      </c>
      <c r="Q1933" s="29">
        <f t="shared" si="1228"/>
        <v>0</v>
      </c>
      <c r="R1933" s="28">
        <f t="shared" si="1228"/>
        <v>6</v>
      </c>
      <c r="S1933" s="28">
        <f t="shared" si="1228"/>
        <v>0</v>
      </c>
      <c r="T1933" s="28">
        <f t="shared" si="1228"/>
        <v>3</v>
      </c>
      <c r="U1933" s="77" t="s">
        <v>630</v>
      </c>
    </row>
    <row r="1934" spans="2:21" hidden="1" x14ac:dyDescent="0.2">
      <c r="C1934" s="427" t="s">
        <v>132</v>
      </c>
      <c r="D1934" s="428"/>
      <c r="E1934" s="428"/>
      <c r="F1934" s="428"/>
      <c r="G1934" s="428"/>
      <c r="H1934" s="428"/>
      <c r="I1934" s="428"/>
      <c r="J1934" s="428"/>
      <c r="K1934" s="428"/>
      <c r="L1934" s="428"/>
      <c r="M1934" s="429"/>
      <c r="U1934" s="77" t="s">
        <v>630</v>
      </c>
    </row>
    <row r="1935" spans="2:21" ht="12" hidden="1" thickBot="1" x14ac:dyDescent="0.25">
      <c r="C1935" s="430"/>
      <c r="D1935" s="431"/>
      <c r="E1935" s="431"/>
      <c r="F1935" s="431"/>
      <c r="G1935" s="431"/>
      <c r="H1935" s="431"/>
      <c r="I1935" s="431"/>
      <c r="J1935" s="431"/>
      <c r="K1935" s="431"/>
      <c r="L1935" s="431"/>
      <c r="M1935" s="432"/>
      <c r="U1935" s="77" t="s">
        <v>630</v>
      </c>
    </row>
    <row r="1936" spans="2:21" ht="12" hidden="1" thickBot="1" x14ac:dyDescent="0.25">
      <c r="C1936" s="444" t="s">
        <v>79</v>
      </c>
      <c r="D1936" s="437"/>
      <c r="E1936" s="445" t="s">
        <v>133</v>
      </c>
      <c r="F1936" s="446"/>
      <c r="G1936" s="80" t="s">
        <v>134</v>
      </c>
      <c r="H1936" s="447" t="s">
        <v>135</v>
      </c>
      <c r="I1936" s="448"/>
      <c r="J1936" s="448"/>
      <c r="K1936" s="448"/>
      <c r="L1936" s="448"/>
      <c r="M1936" s="449"/>
      <c r="R1936" s="81"/>
      <c r="S1936" s="82"/>
      <c r="T1936" s="83"/>
      <c r="U1936" s="83" t="s">
        <v>630</v>
      </c>
    </row>
    <row r="1937" spans="2:21" ht="12" hidden="1" thickBot="1" x14ac:dyDescent="0.25">
      <c r="C1937" s="433">
        <v>45092</v>
      </c>
      <c r="D1937" s="434"/>
      <c r="E1937" s="435" t="s">
        <v>265</v>
      </c>
      <c r="F1937" s="409"/>
      <c r="G1937" s="84"/>
      <c r="H1937" s="435"/>
      <c r="I1937" s="408"/>
      <c r="J1937" s="408"/>
      <c r="K1937" s="408"/>
      <c r="L1937" s="408"/>
      <c r="M1937" s="409"/>
      <c r="U1937" s="77" t="s">
        <v>630</v>
      </c>
    </row>
    <row r="1938" spans="2:21" ht="12" hidden="1" thickBot="1" x14ac:dyDescent="0.25">
      <c r="C1938" s="435"/>
      <c r="D1938" s="408"/>
      <c r="E1938" s="408"/>
      <c r="F1938" s="408"/>
      <c r="G1938" s="408"/>
      <c r="H1938" s="408"/>
      <c r="I1938" s="408"/>
      <c r="J1938" s="408"/>
      <c r="K1938" s="408"/>
      <c r="L1938" s="408"/>
      <c r="M1938" s="409"/>
      <c r="U1938" s="77" t="s">
        <v>630</v>
      </c>
    </row>
    <row r="1939" spans="2:21" ht="12" hidden="1" thickBot="1" x14ac:dyDescent="0.25">
      <c r="C1939" s="85" t="s">
        <v>87</v>
      </c>
      <c r="D1939" s="86"/>
      <c r="E1939" s="85" t="s">
        <v>136</v>
      </c>
      <c r="F1939" s="86" t="s">
        <v>137</v>
      </c>
      <c r="G1939" s="85" t="s">
        <v>136</v>
      </c>
      <c r="H1939" s="436" t="s">
        <v>108</v>
      </c>
      <c r="I1939" s="436"/>
      <c r="J1939" s="436"/>
      <c r="K1939" s="436"/>
      <c r="L1939" s="436"/>
      <c r="M1939" s="437"/>
      <c r="U1939" s="77" t="s">
        <v>630</v>
      </c>
    </row>
    <row r="1940" spans="2:21" ht="12" hidden="1" thickBot="1" x14ac:dyDescent="0.25">
      <c r="C1940" s="87"/>
      <c r="D1940" s="88">
        <v>22</v>
      </c>
      <c r="E1940" s="275" t="s">
        <v>19</v>
      </c>
      <c r="F1940" s="88"/>
      <c r="G1940" s="275" t="s">
        <v>95</v>
      </c>
      <c r="H1940" s="438">
        <f t="shared" ref="H1940" si="1229">S1947</f>
        <v>3</v>
      </c>
      <c r="I1940" s="439"/>
      <c r="J1940" s="440"/>
      <c r="K1940" s="441">
        <f t="shared" ref="K1940" si="1230">T1947</f>
        <v>0</v>
      </c>
      <c r="L1940" s="442"/>
      <c r="M1940" s="443"/>
      <c r="U1940" s="77" t="str">
        <f>IF(H1940+K1940=3,"BİTTİ","DEVAM")</f>
        <v>BİTTİ</v>
      </c>
    </row>
    <row r="1941" spans="2:21" ht="12" hidden="1" thickBot="1" x14ac:dyDescent="0.25">
      <c r="C1941" s="91" t="s">
        <v>80</v>
      </c>
      <c r="D1941" s="92" t="s">
        <v>138</v>
      </c>
      <c r="E1941" s="91" t="s">
        <v>139</v>
      </c>
      <c r="F1941" s="92"/>
      <c r="G1941" s="91" t="s">
        <v>139</v>
      </c>
      <c r="H1941" s="408" t="s">
        <v>140</v>
      </c>
      <c r="I1941" s="409"/>
      <c r="J1941" s="408" t="s">
        <v>141</v>
      </c>
      <c r="K1941" s="409"/>
      <c r="L1941" s="410" t="s">
        <v>142</v>
      </c>
      <c r="M1941" s="411"/>
      <c r="O1941" s="412" t="s">
        <v>143</v>
      </c>
      <c r="P1941" s="413"/>
      <c r="Q1941" s="412" t="s">
        <v>144</v>
      </c>
      <c r="R1941" s="413"/>
      <c r="S1941" s="412" t="s">
        <v>138</v>
      </c>
      <c r="T1941" s="413"/>
      <c r="U1941" s="77" t="s">
        <v>630</v>
      </c>
    </row>
    <row r="1942" spans="2:21" ht="12" hidden="1" thickBot="1" x14ac:dyDescent="0.25">
      <c r="C1942" s="266">
        <v>0.4375</v>
      </c>
      <c r="D1942" s="94" t="s">
        <v>145</v>
      </c>
      <c r="E1942" s="84" t="s">
        <v>808</v>
      </c>
      <c r="F1942" s="94"/>
      <c r="G1942" s="84" t="s">
        <v>879</v>
      </c>
      <c r="H1942" s="95">
        <v>6</v>
      </c>
      <c r="I1942" s="94">
        <v>1</v>
      </c>
      <c r="J1942" s="95">
        <v>6</v>
      </c>
      <c r="K1942" s="94">
        <v>2</v>
      </c>
      <c r="L1942" s="95"/>
      <c r="M1942" s="94"/>
      <c r="O1942" s="96">
        <f t="shared" ref="O1942:O1944" si="1231">H1942+J1942+L1942</f>
        <v>12</v>
      </c>
      <c r="P1942" s="96">
        <f t="shared" ref="P1942:P1944" si="1232">I1942+K1942+M1942</f>
        <v>3</v>
      </c>
      <c r="Q1942" s="96">
        <f t="shared" ref="Q1942:Q1944" si="1233">IF(H1942&gt;I1942,1,0)+IF(J1942&gt;K1942,1,0)+IF(L1942&gt;M1942,1,0)</f>
        <v>2</v>
      </c>
      <c r="R1942" s="97">
        <f t="shared" ref="R1942:R1944" si="1234">IF(H1942&lt;I1942,1,0)+IF(J1942&lt;K1942,1,0)+IF(L1942&lt;M1942,1,0)</f>
        <v>0</v>
      </c>
      <c r="S1942" s="97">
        <f t="shared" ref="S1942:S1944" si="1235">IF(Q1942&gt;R1942,1,0)</f>
        <v>1</v>
      </c>
      <c r="T1942" s="97">
        <f t="shared" ref="T1942:T1944" si="1236">IF(Q1942&lt;R1942,1,0)</f>
        <v>0</v>
      </c>
      <c r="U1942" s="77" t="s">
        <v>630</v>
      </c>
    </row>
    <row r="1943" spans="2:21" ht="12" hidden="1" thickBot="1" x14ac:dyDescent="0.25">
      <c r="C1943" s="84"/>
      <c r="D1943" s="94" t="s">
        <v>146</v>
      </c>
      <c r="E1943" s="84" t="s">
        <v>810</v>
      </c>
      <c r="F1943" s="94"/>
      <c r="G1943" s="84" t="s">
        <v>817</v>
      </c>
      <c r="H1943" s="95">
        <v>6</v>
      </c>
      <c r="I1943" s="94">
        <v>4</v>
      </c>
      <c r="J1943" s="95">
        <v>6</v>
      </c>
      <c r="K1943" s="94">
        <v>3</v>
      </c>
      <c r="L1943" s="95"/>
      <c r="M1943" s="94"/>
      <c r="O1943" s="29">
        <f t="shared" si="1231"/>
        <v>12</v>
      </c>
      <c r="P1943" s="29">
        <f t="shared" si="1232"/>
        <v>7</v>
      </c>
      <c r="Q1943" s="29">
        <f t="shared" si="1233"/>
        <v>2</v>
      </c>
      <c r="R1943" s="28">
        <f t="shared" si="1234"/>
        <v>0</v>
      </c>
      <c r="S1943" s="28">
        <f t="shared" si="1235"/>
        <v>1</v>
      </c>
      <c r="T1943" s="28">
        <f t="shared" si="1236"/>
        <v>0</v>
      </c>
      <c r="U1943" s="77" t="s">
        <v>630</v>
      </c>
    </row>
    <row r="1944" spans="2:21" ht="12" hidden="1" customHeight="1" thickBot="1" x14ac:dyDescent="0.25">
      <c r="C1944" s="414"/>
      <c r="D1944" s="416" t="s">
        <v>147</v>
      </c>
      <c r="E1944" s="84" t="s">
        <v>808</v>
      </c>
      <c r="F1944" s="98"/>
      <c r="G1944" s="84" t="s">
        <v>818</v>
      </c>
      <c r="H1944" s="418">
        <v>6</v>
      </c>
      <c r="I1944" s="421">
        <v>0</v>
      </c>
      <c r="J1944" s="418">
        <v>6</v>
      </c>
      <c r="K1944" s="421">
        <v>0</v>
      </c>
      <c r="L1944" s="418"/>
      <c r="M1944" s="421"/>
      <c r="O1944" s="424">
        <f t="shared" si="1231"/>
        <v>12</v>
      </c>
      <c r="P1944" s="424">
        <f t="shared" si="1232"/>
        <v>0</v>
      </c>
      <c r="Q1944" s="424">
        <f t="shared" si="1233"/>
        <v>2</v>
      </c>
      <c r="R1944" s="424">
        <f t="shared" si="1234"/>
        <v>0</v>
      </c>
      <c r="S1944" s="424">
        <f t="shared" si="1235"/>
        <v>1</v>
      </c>
      <c r="T1944" s="424">
        <f t="shared" si="1236"/>
        <v>0</v>
      </c>
      <c r="U1944" s="77" t="s">
        <v>630</v>
      </c>
    </row>
    <row r="1945" spans="2:21" ht="12" hidden="1" thickBot="1" x14ac:dyDescent="0.25">
      <c r="C1945" s="414"/>
      <c r="D1945" s="416"/>
      <c r="E1945" s="99" t="s">
        <v>137</v>
      </c>
      <c r="F1945" s="100"/>
      <c r="G1945" s="99" t="s">
        <v>137</v>
      </c>
      <c r="H1945" s="419"/>
      <c r="I1945" s="422"/>
      <c r="J1945" s="419"/>
      <c r="K1945" s="422"/>
      <c r="L1945" s="419"/>
      <c r="M1945" s="422"/>
      <c r="O1945" s="425"/>
      <c r="P1945" s="425"/>
      <c r="Q1945" s="425"/>
      <c r="R1945" s="425"/>
      <c r="S1945" s="425"/>
      <c r="T1945" s="425"/>
      <c r="U1945" s="77" t="s">
        <v>630</v>
      </c>
    </row>
    <row r="1946" spans="2:21" ht="12" hidden="1" thickBot="1" x14ac:dyDescent="0.25">
      <c r="C1946" s="415"/>
      <c r="D1946" s="417"/>
      <c r="E1946" s="84" t="s">
        <v>810</v>
      </c>
      <c r="F1946" s="101"/>
      <c r="G1946" s="84" t="s">
        <v>818</v>
      </c>
      <c r="H1946" s="420"/>
      <c r="I1946" s="423"/>
      <c r="J1946" s="420"/>
      <c r="K1946" s="423"/>
      <c r="L1946" s="420"/>
      <c r="M1946" s="423"/>
      <c r="O1946" s="426"/>
      <c r="P1946" s="426"/>
      <c r="Q1946" s="426"/>
      <c r="R1946" s="426"/>
      <c r="S1946" s="426"/>
      <c r="T1946" s="426"/>
      <c r="U1946" s="77" t="s">
        <v>630</v>
      </c>
    </row>
    <row r="1947" spans="2:21" ht="12" hidden="1" thickBot="1" x14ac:dyDescent="0.25">
      <c r="B1947" s="295" t="str">
        <f>E1940&amp;G1940</f>
        <v>ENKA SPOR KULÜBÜTED SPOR KULÜBÜ</v>
      </c>
      <c r="G1947" s="102"/>
      <c r="H1947" s="102"/>
      <c r="O1947" s="28">
        <f t="shared" ref="O1947:T1947" si="1237">O1942+O1943+O1944</f>
        <v>36</v>
      </c>
      <c r="P1947" s="28">
        <f t="shared" si="1237"/>
        <v>10</v>
      </c>
      <c r="Q1947" s="29">
        <f t="shared" si="1237"/>
        <v>6</v>
      </c>
      <c r="R1947" s="28">
        <f t="shared" si="1237"/>
        <v>0</v>
      </c>
      <c r="S1947" s="28">
        <f t="shared" si="1237"/>
        <v>3</v>
      </c>
      <c r="T1947" s="28">
        <f t="shared" si="1237"/>
        <v>0</v>
      </c>
      <c r="U1947" s="77" t="s">
        <v>630</v>
      </c>
    </row>
    <row r="1948" spans="2:21" hidden="1" x14ac:dyDescent="0.2">
      <c r="C1948" s="427" t="s">
        <v>132</v>
      </c>
      <c r="D1948" s="428"/>
      <c r="E1948" s="428"/>
      <c r="F1948" s="428"/>
      <c r="G1948" s="428"/>
      <c r="H1948" s="428"/>
      <c r="I1948" s="428"/>
      <c r="J1948" s="428"/>
      <c r="K1948" s="428"/>
      <c r="L1948" s="428"/>
      <c r="M1948" s="429"/>
      <c r="U1948" s="77" t="s">
        <v>630</v>
      </c>
    </row>
    <row r="1949" spans="2:21" ht="12" hidden="1" thickBot="1" x14ac:dyDescent="0.25">
      <c r="C1949" s="430"/>
      <c r="D1949" s="431"/>
      <c r="E1949" s="431"/>
      <c r="F1949" s="431"/>
      <c r="G1949" s="431"/>
      <c r="H1949" s="431"/>
      <c r="I1949" s="431"/>
      <c r="J1949" s="431"/>
      <c r="K1949" s="431"/>
      <c r="L1949" s="431"/>
      <c r="M1949" s="432"/>
      <c r="U1949" s="77" t="s">
        <v>630</v>
      </c>
    </row>
    <row r="1950" spans="2:21" ht="12" hidden="1" thickBot="1" x14ac:dyDescent="0.25">
      <c r="C1950" s="444" t="s">
        <v>79</v>
      </c>
      <c r="D1950" s="437"/>
      <c r="E1950" s="445" t="s">
        <v>133</v>
      </c>
      <c r="F1950" s="446"/>
      <c r="G1950" s="80" t="s">
        <v>134</v>
      </c>
      <c r="H1950" s="447" t="s">
        <v>135</v>
      </c>
      <c r="I1950" s="448"/>
      <c r="J1950" s="448"/>
      <c r="K1950" s="448"/>
      <c r="L1950" s="448"/>
      <c r="M1950" s="449"/>
      <c r="R1950" s="81"/>
      <c r="S1950" s="82"/>
      <c r="T1950" s="83"/>
      <c r="U1950" s="83" t="s">
        <v>630</v>
      </c>
    </row>
    <row r="1951" spans="2:21" ht="12" hidden="1" thickBot="1" x14ac:dyDescent="0.25">
      <c r="C1951" s="433">
        <v>45092</v>
      </c>
      <c r="D1951" s="434"/>
      <c r="E1951" s="435" t="s">
        <v>265</v>
      </c>
      <c r="F1951" s="409"/>
      <c r="G1951" s="84"/>
      <c r="H1951" s="435"/>
      <c r="I1951" s="408"/>
      <c r="J1951" s="408"/>
      <c r="K1951" s="408"/>
      <c r="L1951" s="408"/>
      <c r="M1951" s="409"/>
      <c r="U1951" s="77" t="s">
        <v>630</v>
      </c>
    </row>
    <row r="1952" spans="2:21" ht="12" hidden="1" thickBot="1" x14ac:dyDescent="0.25">
      <c r="C1952" s="435"/>
      <c r="D1952" s="408"/>
      <c r="E1952" s="408"/>
      <c r="F1952" s="408"/>
      <c r="G1952" s="408"/>
      <c r="H1952" s="408"/>
      <c r="I1952" s="408"/>
      <c r="J1952" s="408"/>
      <c r="K1952" s="408"/>
      <c r="L1952" s="408"/>
      <c r="M1952" s="409"/>
      <c r="U1952" s="77" t="s">
        <v>630</v>
      </c>
    </row>
    <row r="1953" spans="2:21" ht="12" hidden="1" thickBot="1" x14ac:dyDescent="0.25">
      <c r="C1953" s="85" t="s">
        <v>87</v>
      </c>
      <c r="D1953" s="86"/>
      <c r="E1953" s="85" t="s">
        <v>136</v>
      </c>
      <c r="F1953" s="86" t="s">
        <v>137</v>
      </c>
      <c r="G1953" s="85" t="s">
        <v>136</v>
      </c>
      <c r="H1953" s="436" t="s">
        <v>108</v>
      </c>
      <c r="I1953" s="436"/>
      <c r="J1953" s="436"/>
      <c r="K1953" s="436"/>
      <c r="L1953" s="436"/>
      <c r="M1953" s="437"/>
      <c r="U1953" s="77" t="s">
        <v>630</v>
      </c>
    </row>
    <row r="1954" spans="2:21" ht="12" hidden="1" thickBot="1" x14ac:dyDescent="0.25">
      <c r="C1954" s="87"/>
      <c r="D1954" s="88">
        <v>23</v>
      </c>
      <c r="E1954" s="275" t="s">
        <v>16</v>
      </c>
      <c r="F1954" s="88"/>
      <c r="G1954" s="275" t="s">
        <v>40</v>
      </c>
      <c r="H1954" s="438">
        <f t="shared" ref="H1954" si="1238">S1961</f>
        <v>0</v>
      </c>
      <c r="I1954" s="439"/>
      <c r="J1954" s="440"/>
      <c r="K1954" s="441">
        <f t="shared" ref="K1954" si="1239">T1961</f>
        <v>3</v>
      </c>
      <c r="L1954" s="442"/>
      <c r="M1954" s="443"/>
      <c r="U1954" s="77" t="str">
        <f>IF(H1954+K1954=3,"BİTTİ","DEVAM")</f>
        <v>BİTTİ</v>
      </c>
    </row>
    <row r="1955" spans="2:21" ht="12" hidden="1" thickBot="1" x14ac:dyDescent="0.25">
      <c r="C1955" s="91" t="s">
        <v>80</v>
      </c>
      <c r="D1955" s="92" t="s">
        <v>138</v>
      </c>
      <c r="E1955" s="91" t="s">
        <v>139</v>
      </c>
      <c r="F1955" s="92"/>
      <c r="G1955" s="91" t="s">
        <v>139</v>
      </c>
      <c r="H1955" s="408" t="s">
        <v>140</v>
      </c>
      <c r="I1955" s="409"/>
      <c r="J1955" s="408" t="s">
        <v>141</v>
      </c>
      <c r="K1955" s="409"/>
      <c r="L1955" s="410" t="s">
        <v>142</v>
      </c>
      <c r="M1955" s="411"/>
      <c r="O1955" s="412" t="s">
        <v>143</v>
      </c>
      <c r="P1955" s="413"/>
      <c r="Q1955" s="412" t="s">
        <v>144</v>
      </c>
      <c r="R1955" s="413"/>
      <c r="S1955" s="412" t="s">
        <v>138</v>
      </c>
      <c r="T1955" s="413"/>
      <c r="U1955" s="77" t="s">
        <v>630</v>
      </c>
    </row>
    <row r="1956" spans="2:21" ht="12" hidden="1" thickBot="1" x14ac:dyDescent="0.25">
      <c r="C1956" s="266">
        <v>0.4375</v>
      </c>
      <c r="D1956" s="94" t="s">
        <v>145</v>
      </c>
      <c r="E1956" s="84" t="s">
        <v>818</v>
      </c>
      <c r="F1956" s="94"/>
      <c r="G1956" s="84" t="s">
        <v>814</v>
      </c>
      <c r="H1956" s="95">
        <v>0</v>
      </c>
      <c r="I1956" s="94">
        <v>6</v>
      </c>
      <c r="J1956" s="95">
        <v>0</v>
      </c>
      <c r="K1956" s="94">
        <v>6</v>
      </c>
      <c r="L1956" s="95"/>
      <c r="M1956" s="94"/>
      <c r="O1956" s="96">
        <f t="shared" ref="O1956:O1958" si="1240">H1956+J1956+L1956</f>
        <v>0</v>
      </c>
      <c r="P1956" s="96">
        <f t="shared" ref="P1956:P1958" si="1241">I1956+K1956+M1956</f>
        <v>12</v>
      </c>
      <c r="Q1956" s="96">
        <f t="shared" ref="Q1956:Q1958" si="1242">IF(H1956&gt;I1956,1,0)+IF(J1956&gt;K1956,1,0)+IF(L1956&gt;M1956,1,0)</f>
        <v>0</v>
      </c>
      <c r="R1956" s="97">
        <f t="shared" ref="R1956:R1958" si="1243">IF(H1956&lt;I1956,1,0)+IF(J1956&lt;K1956,1,0)+IF(L1956&lt;M1956,1,0)</f>
        <v>2</v>
      </c>
      <c r="S1956" s="97">
        <f t="shared" ref="S1956:S1958" si="1244">IF(Q1956&gt;R1956,1,0)</f>
        <v>0</v>
      </c>
      <c r="T1956" s="97">
        <f t="shared" ref="T1956:T1958" si="1245">IF(Q1956&lt;R1956,1,0)</f>
        <v>1</v>
      </c>
      <c r="U1956" s="77" t="s">
        <v>630</v>
      </c>
    </row>
    <row r="1957" spans="2:21" ht="12" hidden="1" thickBot="1" x14ac:dyDescent="0.25">
      <c r="C1957" s="84"/>
      <c r="D1957" s="94" t="s">
        <v>146</v>
      </c>
      <c r="E1957" s="84" t="s">
        <v>818</v>
      </c>
      <c r="F1957" s="94"/>
      <c r="G1957" s="84" t="s">
        <v>538</v>
      </c>
      <c r="H1957" s="95">
        <v>0</v>
      </c>
      <c r="I1957" s="94">
        <v>6</v>
      </c>
      <c r="J1957" s="95">
        <v>0</v>
      </c>
      <c r="K1957" s="94">
        <v>6</v>
      </c>
      <c r="L1957" s="95"/>
      <c r="M1957" s="94"/>
      <c r="O1957" s="29">
        <f t="shared" si="1240"/>
        <v>0</v>
      </c>
      <c r="P1957" s="29">
        <f t="shared" si="1241"/>
        <v>12</v>
      </c>
      <c r="Q1957" s="29">
        <f t="shared" si="1242"/>
        <v>0</v>
      </c>
      <c r="R1957" s="28">
        <f t="shared" si="1243"/>
        <v>2</v>
      </c>
      <c r="S1957" s="28">
        <f t="shared" si="1244"/>
        <v>0</v>
      </c>
      <c r="T1957" s="28">
        <f t="shared" si="1245"/>
        <v>1</v>
      </c>
      <c r="U1957" s="77" t="s">
        <v>630</v>
      </c>
    </row>
    <row r="1958" spans="2:21" ht="12" hidden="1" customHeight="1" thickBot="1" x14ac:dyDescent="0.25">
      <c r="C1958" s="414"/>
      <c r="D1958" s="416" t="s">
        <v>147</v>
      </c>
      <c r="E1958" s="84" t="s">
        <v>818</v>
      </c>
      <c r="F1958" s="98"/>
      <c r="G1958" s="84" t="s">
        <v>814</v>
      </c>
      <c r="H1958" s="418">
        <v>0</v>
      </c>
      <c r="I1958" s="421">
        <v>6</v>
      </c>
      <c r="J1958" s="418">
        <v>0</v>
      </c>
      <c r="K1958" s="421">
        <v>6</v>
      </c>
      <c r="L1958" s="418"/>
      <c r="M1958" s="421"/>
      <c r="O1958" s="424">
        <f t="shared" si="1240"/>
        <v>0</v>
      </c>
      <c r="P1958" s="424">
        <f t="shared" si="1241"/>
        <v>12</v>
      </c>
      <c r="Q1958" s="424">
        <f t="shared" si="1242"/>
        <v>0</v>
      </c>
      <c r="R1958" s="424">
        <f t="shared" si="1243"/>
        <v>2</v>
      </c>
      <c r="S1958" s="424">
        <f t="shared" si="1244"/>
        <v>0</v>
      </c>
      <c r="T1958" s="424">
        <f t="shared" si="1245"/>
        <v>1</v>
      </c>
      <c r="U1958" s="77" t="s">
        <v>630</v>
      </c>
    </row>
    <row r="1959" spans="2:21" ht="12" hidden="1" thickBot="1" x14ac:dyDescent="0.25">
      <c r="C1959" s="414"/>
      <c r="D1959" s="416"/>
      <c r="E1959" s="99" t="s">
        <v>137</v>
      </c>
      <c r="F1959" s="100"/>
      <c r="G1959" s="99" t="s">
        <v>137</v>
      </c>
      <c r="H1959" s="419"/>
      <c r="I1959" s="422"/>
      <c r="J1959" s="419"/>
      <c r="K1959" s="422"/>
      <c r="L1959" s="419"/>
      <c r="M1959" s="422"/>
      <c r="O1959" s="425"/>
      <c r="P1959" s="425"/>
      <c r="Q1959" s="425"/>
      <c r="R1959" s="425"/>
      <c r="S1959" s="425"/>
      <c r="T1959" s="425"/>
      <c r="U1959" s="77" t="s">
        <v>630</v>
      </c>
    </row>
    <row r="1960" spans="2:21" ht="12" hidden="1" thickBot="1" x14ac:dyDescent="0.25">
      <c r="C1960" s="415"/>
      <c r="D1960" s="417"/>
      <c r="E1960" s="84" t="s">
        <v>818</v>
      </c>
      <c r="F1960" s="101"/>
      <c r="G1960" s="84" t="s">
        <v>538</v>
      </c>
      <c r="H1960" s="420"/>
      <c r="I1960" s="423"/>
      <c r="J1960" s="420"/>
      <c r="K1960" s="423"/>
      <c r="L1960" s="420"/>
      <c r="M1960" s="423"/>
      <c r="O1960" s="426"/>
      <c r="P1960" s="426"/>
      <c r="Q1960" s="426"/>
      <c r="R1960" s="426"/>
      <c r="S1960" s="426"/>
      <c r="T1960" s="426"/>
      <c r="U1960" s="77" t="s">
        <v>630</v>
      </c>
    </row>
    <row r="1961" spans="2:21" ht="12" hidden="1" thickBot="1" x14ac:dyDescent="0.25">
      <c r="B1961" s="295" t="str">
        <f>E1954&amp;G1954</f>
        <v>BÜLENT DURAN TENİS SPOR KULUBUTAÇSPOR</v>
      </c>
      <c r="G1961" s="102"/>
      <c r="H1961" s="102"/>
      <c r="O1961" s="28">
        <f t="shared" ref="O1961:T1961" si="1246">O1956+O1957+O1958</f>
        <v>0</v>
      </c>
      <c r="P1961" s="28">
        <f t="shared" si="1246"/>
        <v>36</v>
      </c>
      <c r="Q1961" s="29">
        <f t="shared" si="1246"/>
        <v>0</v>
      </c>
      <c r="R1961" s="28">
        <f t="shared" si="1246"/>
        <v>6</v>
      </c>
      <c r="S1961" s="28">
        <f t="shared" si="1246"/>
        <v>0</v>
      </c>
      <c r="T1961" s="28">
        <f t="shared" si="1246"/>
        <v>3</v>
      </c>
      <c r="U1961" s="77" t="s">
        <v>630</v>
      </c>
    </row>
    <row r="1962" spans="2:21" hidden="1" x14ac:dyDescent="0.2">
      <c r="C1962" s="427" t="s">
        <v>132</v>
      </c>
      <c r="D1962" s="428"/>
      <c r="E1962" s="428"/>
      <c r="F1962" s="428"/>
      <c r="G1962" s="428"/>
      <c r="H1962" s="428"/>
      <c r="I1962" s="428"/>
      <c r="J1962" s="428"/>
      <c r="K1962" s="428"/>
      <c r="L1962" s="428"/>
      <c r="M1962" s="429"/>
      <c r="U1962" s="77" t="s">
        <v>630</v>
      </c>
    </row>
    <row r="1963" spans="2:21" ht="12" hidden="1" thickBot="1" x14ac:dyDescent="0.25">
      <c r="C1963" s="430"/>
      <c r="D1963" s="431"/>
      <c r="E1963" s="431"/>
      <c r="F1963" s="431"/>
      <c r="G1963" s="431"/>
      <c r="H1963" s="431"/>
      <c r="I1963" s="431"/>
      <c r="J1963" s="431"/>
      <c r="K1963" s="431"/>
      <c r="L1963" s="431"/>
      <c r="M1963" s="432"/>
      <c r="U1963" s="77" t="s">
        <v>630</v>
      </c>
    </row>
    <row r="1964" spans="2:21" ht="12" hidden="1" thickBot="1" x14ac:dyDescent="0.25">
      <c r="C1964" s="444" t="s">
        <v>79</v>
      </c>
      <c r="D1964" s="437"/>
      <c r="E1964" s="445" t="s">
        <v>133</v>
      </c>
      <c r="F1964" s="446"/>
      <c r="G1964" s="80" t="s">
        <v>134</v>
      </c>
      <c r="H1964" s="447" t="s">
        <v>135</v>
      </c>
      <c r="I1964" s="448"/>
      <c r="J1964" s="448"/>
      <c r="K1964" s="448"/>
      <c r="L1964" s="448"/>
      <c r="M1964" s="449"/>
      <c r="R1964" s="81"/>
      <c r="S1964" s="82"/>
      <c r="T1964" s="83"/>
      <c r="U1964" s="83" t="s">
        <v>630</v>
      </c>
    </row>
    <row r="1965" spans="2:21" ht="12" hidden="1" thickBot="1" x14ac:dyDescent="0.25">
      <c r="C1965" s="433">
        <v>45092</v>
      </c>
      <c r="D1965" s="434"/>
      <c r="E1965" s="435" t="s">
        <v>265</v>
      </c>
      <c r="F1965" s="409"/>
      <c r="G1965" s="84"/>
      <c r="H1965" s="435"/>
      <c r="I1965" s="408"/>
      <c r="J1965" s="408"/>
      <c r="K1965" s="408"/>
      <c r="L1965" s="408"/>
      <c r="M1965" s="409"/>
      <c r="U1965" s="77" t="s">
        <v>630</v>
      </c>
    </row>
    <row r="1966" spans="2:21" ht="12" hidden="1" thickBot="1" x14ac:dyDescent="0.25">
      <c r="C1966" s="435"/>
      <c r="D1966" s="408"/>
      <c r="E1966" s="408"/>
      <c r="F1966" s="408"/>
      <c r="G1966" s="408"/>
      <c r="H1966" s="408"/>
      <c r="I1966" s="408"/>
      <c r="J1966" s="408"/>
      <c r="K1966" s="408"/>
      <c r="L1966" s="408"/>
      <c r="M1966" s="409"/>
      <c r="U1966" s="77" t="s">
        <v>630</v>
      </c>
    </row>
    <row r="1967" spans="2:21" ht="12" hidden="1" thickBot="1" x14ac:dyDescent="0.25">
      <c r="C1967" s="85" t="s">
        <v>87</v>
      </c>
      <c r="D1967" s="86"/>
      <c r="E1967" s="85" t="s">
        <v>136</v>
      </c>
      <c r="F1967" s="86" t="s">
        <v>137</v>
      </c>
      <c r="G1967" s="85" t="s">
        <v>136</v>
      </c>
      <c r="H1967" s="436" t="s">
        <v>108</v>
      </c>
      <c r="I1967" s="436"/>
      <c r="J1967" s="436"/>
      <c r="K1967" s="436"/>
      <c r="L1967" s="436"/>
      <c r="M1967" s="437"/>
      <c r="U1967" s="77" t="s">
        <v>630</v>
      </c>
    </row>
    <row r="1968" spans="2:21" ht="12" hidden="1" thickBot="1" x14ac:dyDescent="0.25">
      <c r="C1968" s="87"/>
      <c r="D1968" s="88">
        <v>24</v>
      </c>
      <c r="E1968" s="275" t="s">
        <v>29</v>
      </c>
      <c r="F1968" s="88"/>
      <c r="G1968" s="275" t="s">
        <v>204</v>
      </c>
      <c r="H1968" s="438">
        <f t="shared" ref="H1968" si="1247">S1975</f>
        <v>3</v>
      </c>
      <c r="I1968" s="439"/>
      <c r="J1968" s="440"/>
      <c r="K1968" s="441">
        <f t="shared" ref="K1968" si="1248">T1975</f>
        <v>0</v>
      </c>
      <c r="L1968" s="442"/>
      <c r="M1968" s="443"/>
      <c r="U1968" s="77" t="str">
        <f>IF(H1968+K1968=3,"BİTTİ","DEVAM")</f>
        <v>BİTTİ</v>
      </c>
    </row>
    <row r="1969" spans="2:21" ht="12" hidden="1" thickBot="1" x14ac:dyDescent="0.25">
      <c r="C1969" s="91" t="s">
        <v>80</v>
      </c>
      <c r="D1969" s="92" t="s">
        <v>138</v>
      </c>
      <c r="E1969" s="91" t="s">
        <v>139</v>
      </c>
      <c r="F1969" s="92"/>
      <c r="G1969" s="91" t="s">
        <v>139</v>
      </c>
      <c r="H1969" s="408" t="s">
        <v>140</v>
      </c>
      <c r="I1969" s="409"/>
      <c r="J1969" s="408" t="s">
        <v>141</v>
      </c>
      <c r="K1969" s="409"/>
      <c r="L1969" s="410" t="s">
        <v>142</v>
      </c>
      <c r="M1969" s="411"/>
      <c r="O1969" s="412" t="s">
        <v>143</v>
      </c>
      <c r="P1969" s="413"/>
      <c r="Q1969" s="412" t="s">
        <v>144</v>
      </c>
      <c r="R1969" s="413"/>
      <c r="S1969" s="412" t="s">
        <v>138</v>
      </c>
      <c r="T1969" s="413"/>
      <c r="U1969" s="77" t="s">
        <v>630</v>
      </c>
    </row>
    <row r="1970" spans="2:21" ht="12" hidden="1" thickBot="1" x14ac:dyDescent="0.25">
      <c r="C1970" s="266">
        <v>0.4375</v>
      </c>
      <c r="D1970" s="94" t="s">
        <v>145</v>
      </c>
      <c r="E1970" s="84" t="s">
        <v>543</v>
      </c>
      <c r="F1970" s="94"/>
      <c r="G1970" s="84" t="s">
        <v>818</v>
      </c>
      <c r="H1970" s="95">
        <v>6</v>
      </c>
      <c r="I1970" s="94">
        <v>0</v>
      </c>
      <c r="J1970" s="95">
        <v>6</v>
      </c>
      <c r="K1970" s="94">
        <v>0</v>
      </c>
      <c r="L1970" s="95"/>
      <c r="M1970" s="94"/>
      <c r="O1970" s="96">
        <f t="shared" ref="O1970:O1972" si="1249">H1970+J1970+L1970</f>
        <v>12</v>
      </c>
      <c r="P1970" s="96">
        <f t="shared" ref="P1970:P1972" si="1250">I1970+K1970+M1970</f>
        <v>0</v>
      </c>
      <c r="Q1970" s="96">
        <f t="shared" ref="Q1970:Q1972" si="1251">IF(H1970&gt;I1970,1,0)+IF(J1970&gt;K1970,1,0)+IF(L1970&gt;M1970,1,0)</f>
        <v>2</v>
      </c>
      <c r="R1970" s="97">
        <f t="shared" ref="R1970:R1972" si="1252">IF(H1970&lt;I1970,1,0)+IF(J1970&lt;K1970,1,0)+IF(L1970&lt;M1970,1,0)</f>
        <v>0</v>
      </c>
      <c r="S1970" s="97">
        <f t="shared" ref="S1970:S1972" si="1253">IF(Q1970&gt;R1970,1,0)</f>
        <v>1</v>
      </c>
      <c r="T1970" s="97">
        <f t="shared" ref="T1970:T1972" si="1254">IF(Q1970&lt;R1970,1,0)</f>
        <v>0</v>
      </c>
      <c r="U1970" s="77" t="s">
        <v>630</v>
      </c>
    </row>
    <row r="1971" spans="2:21" ht="12" hidden="1" thickBot="1" x14ac:dyDescent="0.25">
      <c r="C1971" s="84"/>
      <c r="D1971" s="94" t="s">
        <v>146</v>
      </c>
      <c r="E1971" s="84" t="s">
        <v>972</v>
      </c>
      <c r="F1971" s="94"/>
      <c r="G1971" s="84" t="s">
        <v>818</v>
      </c>
      <c r="H1971" s="95">
        <v>6</v>
      </c>
      <c r="I1971" s="94">
        <v>0</v>
      </c>
      <c r="J1971" s="95">
        <v>6</v>
      </c>
      <c r="K1971" s="94">
        <v>0</v>
      </c>
      <c r="L1971" s="95"/>
      <c r="M1971" s="94"/>
      <c r="O1971" s="29">
        <f t="shared" si="1249"/>
        <v>12</v>
      </c>
      <c r="P1971" s="29">
        <f t="shared" si="1250"/>
        <v>0</v>
      </c>
      <c r="Q1971" s="29">
        <f t="shared" si="1251"/>
        <v>2</v>
      </c>
      <c r="R1971" s="28">
        <f t="shared" si="1252"/>
        <v>0</v>
      </c>
      <c r="S1971" s="28">
        <f t="shared" si="1253"/>
        <v>1</v>
      </c>
      <c r="T1971" s="28">
        <f t="shared" si="1254"/>
        <v>0</v>
      </c>
      <c r="U1971" s="77" t="s">
        <v>630</v>
      </c>
    </row>
    <row r="1972" spans="2:21" ht="12" hidden="1" customHeight="1" thickBot="1" x14ac:dyDescent="0.25">
      <c r="C1972" s="414"/>
      <c r="D1972" s="416" t="s">
        <v>147</v>
      </c>
      <c r="E1972" s="84" t="s">
        <v>543</v>
      </c>
      <c r="F1972" s="98"/>
      <c r="G1972" s="84" t="s">
        <v>818</v>
      </c>
      <c r="H1972" s="418">
        <v>6</v>
      </c>
      <c r="I1972" s="421">
        <v>0</v>
      </c>
      <c r="J1972" s="418">
        <v>6</v>
      </c>
      <c r="K1972" s="421">
        <v>0</v>
      </c>
      <c r="L1972" s="418"/>
      <c r="M1972" s="421"/>
      <c r="O1972" s="424">
        <f t="shared" si="1249"/>
        <v>12</v>
      </c>
      <c r="P1972" s="424">
        <f t="shared" si="1250"/>
        <v>0</v>
      </c>
      <c r="Q1972" s="424">
        <f t="shared" si="1251"/>
        <v>2</v>
      </c>
      <c r="R1972" s="424">
        <f t="shared" si="1252"/>
        <v>0</v>
      </c>
      <c r="S1972" s="424">
        <f t="shared" si="1253"/>
        <v>1</v>
      </c>
      <c r="T1972" s="424">
        <f t="shared" si="1254"/>
        <v>0</v>
      </c>
      <c r="U1972" s="77" t="s">
        <v>630</v>
      </c>
    </row>
    <row r="1973" spans="2:21" ht="12" hidden="1" thickBot="1" x14ac:dyDescent="0.25">
      <c r="C1973" s="414"/>
      <c r="D1973" s="416"/>
      <c r="E1973" s="99" t="s">
        <v>137</v>
      </c>
      <c r="F1973" s="100"/>
      <c r="G1973" s="99" t="s">
        <v>137</v>
      </c>
      <c r="H1973" s="419"/>
      <c r="I1973" s="422"/>
      <c r="J1973" s="419"/>
      <c r="K1973" s="422"/>
      <c r="L1973" s="419"/>
      <c r="M1973" s="422"/>
      <c r="O1973" s="425"/>
      <c r="P1973" s="425"/>
      <c r="Q1973" s="425"/>
      <c r="R1973" s="425"/>
      <c r="S1973" s="425"/>
      <c r="T1973" s="425"/>
      <c r="U1973" s="77" t="s">
        <v>630</v>
      </c>
    </row>
    <row r="1974" spans="2:21" ht="12" hidden="1" thickBot="1" x14ac:dyDescent="0.25">
      <c r="C1974" s="415"/>
      <c r="D1974" s="417"/>
      <c r="E1974" s="84" t="s">
        <v>972</v>
      </c>
      <c r="F1974" s="101"/>
      <c r="G1974" s="84" t="s">
        <v>818</v>
      </c>
      <c r="H1974" s="420"/>
      <c r="I1974" s="423"/>
      <c r="J1974" s="420"/>
      <c r="K1974" s="423"/>
      <c r="L1974" s="420"/>
      <c r="M1974" s="423"/>
      <c r="O1974" s="426"/>
      <c r="P1974" s="426"/>
      <c r="Q1974" s="426"/>
      <c r="R1974" s="426"/>
      <c r="S1974" s="426"/>
      <c r="T1974" s="426"/>
      <c r="U1974" s="77" t="s">
        <v>630</v>
      </c>
    </row>
    <row r="1975" spans="2:21" ht="12" hidden="1" thickBot="1" x14ac:dyDescent="0.25">
      <c r="B1975" s="295" t="str">
        <f>E1968&amp;G1968</f>
        <v>İSTANBUL AVCILIK VE ATICILIK SPOR KULUBUATAŞEHİR TENİS SPOR KULÜBÜ</v>
      </c>
      <c r="G1975" s="102"/>
      <c r="H1975" s="102"/>
      <c r="O1975" s="28">
        <f t="shared" ref="O1975:T1975" si="1255">O1970+O1971+O1972</f>
        <v>36</v>
      </c>
      <c r="P1975" s="28">
        <f t="shared" si="1255"/>
        <v>0</v>
      </c>
      <c r="Q1975" s="29">
        <f t="shared" si="1255"/>
        <v>6</v>
      </c>
      <c r="R1975" s="28">
        <f t="shared" si="1255"/>
        <v>0</v>
      </c>
      <c r="S1975" s="28">
        <f t="shared" si="1255"/>
        <v>3</v>
      </c>
      <c r="T1975" s="28">
        <f t="shared" si="1255"/>
        <v>0</v>
      </c>
      <c r="U1975" s="77" t="s">
        <v>630</v>
      </c>
    </row>
    <row r="1976" spans="2:21" hidden="1" x14ac:dyDescent="0.2">
      <c r="C1976" s="427" t="s">
        <v>132</v>
      </c>
      <c r="D1976" s="428"/>
      <c r="E1976" s="428"/>
      <c r="F1976" s="428"/>
      <c r="G1976" s="428"/>
      <c r="H1976" s="428"/>
      <c r="I1976" s="428"/>
      <c r="J1976" s="428"/>
      <c r="K1976" s="428"/>
      <c r="L1976" s="428"/>
      <c r="M1976" s="429"/>
      <c r="U1976" s="77" t="s">
        <v>630</v>
      </c>
    </row>
    <row r="1977" spans="2:21" ht="12" hidden="1" thickBot="1" x14ac:dyDescent="0.25">
      <c r="C1977" s="430"/>
      <c r="D1977" s="431"/>
      <c r="E1977" s="431"/>
      <c r="F1977" s="431"/>
      <c r="G1977" s="431"/>
      <c r="H1977" s="431"/>
      <c r="I1977" s="431"/>
      <c r="J1977" s="431"/>
      <c r="K1977" s="431"/>
      <c r="L1977" s="431"/>
      <c r="M1977" s="432"/>
      <c r="U1977" s="77" t="s">
        <v>630</v>
      </c>
    </row>
    <row r="1978" spans="2:21" ht="12" hidden="1" thickBot="1" x14ac:dyDescent="0.25">
      <c r="C1978" s="444" t="s">
        <v>79</v>
      </c>
      <c r="D1978" s="437"/>
      <c r="E1978" s="445" t="s">
        <v>133</v>
      </c>
      <c r="F1978" s="446"/>
      <c r="G1978" s="80" t="s">
        <v>134</v>
      </c>
      <c r="H1978" s="447" t="s">
        <v>135</v>
      </c>
      <c r="I1978" s="448"/>
      <c r="J1978" s="448"/>
      <c r="K1978" s="448"/>
      <c r="L1978" s="448"/>
      <c r="M1978" s="449"/>
      <c r="R1978" s="81"/>
      <c r="S1978" s="82"/>
      <c r="T1978" s="83"/>
      <c r="U1978" s="83" t="s">
        <v>630</v>
      </c>
    </row>
    <row r="1979" spans="2:21" ht="12" hidden="1" thickBot="1" x14ac:dyDescent="0.25">
      <c r="C1979" s="433">
        <v>45092</v>
      </c>
      <c r="D1979" s="434"/>
      <c r="E1979" s="435" t="s">
        <v>265</v>
      </c>
      <c r="F1979" s="409"/>
      <c r="G1979" s="84"/>
      <c r="H1979" s="435"/>
      <c r="I1979" s="408"/>
      <c r="J1979" s="408"/>
      <c r="K1979" s="408"/>
      <c r="L1979" s="408"/>
      <c r="M1979" s="409"/>
      <c r="U1979" s="77" t="s">
        <v>630</v>
      </c>
    </row>
    <row r="1980" spans="2:21" ht="12" hidden="1" thickBot="1" x14ac:dyDescent="0.25">
      <c r="C1980" s="435"/>
      <c r="D1980" s="408"/>
      <c r="E1980" s="408"/>
      <c r="F1980" s="408"/>
      <c r="G1980" s="408"/>
      <c r="H1980" s="408"/>
      <c r="I1980" s="408"/>
      <c r="J1980" s="408"/>
      <c r="K1980" s="408"/>
      <c r="L1980" s="408"/>
      <c r="M1980" s="409"/>
      <c r="U1980" s="77" t="s">
        <v>630</v>
      </c>
    </row>
    <row r="1981" spans="2:21" ht="12" hidden="1" thickBot="1" x14ac:dyDescent="0.25">
      <c r="C1981" s="85" t="s">
        <v>87</v>
      </c>
      <c r="D1981" s="86"/>
      <c r="E1981" s="85" t="s">
        <v>136</v>
      </c>
      <c r="F1981" s="86" t="s">
        <v>137</v>
      </c>
      <c r="G1981" s="85" t="s">
        <v>136</v>
      </c>
      <c r="H1981" s="436" t="s">
        <v>108</v>
      </c>
      <c r="I1981" s="436"/>
      <c r="J1981" s="436"/>
      <c r="K1981" s="436"/>
      <c r="L1981" s="436"/>
      <c r="M1981" s="437"/>
      <c r="U1981" s="77" t="s">
        <v>630</v>
      </c>
    </row>
    <row r="1982" spans="2:21" ht="12" hidden="1" thickBot="1" x14ac:dyDescent="0.25">
      <c r="C1982" s="87"/>
      <c r="D1982" s="88">
        <v>25</v>
      </c>
      <c r="E1982" s="275" t="s">
        <v>94</v>
      </c>
      <c r="F1982" s="88"/>
      <c r="G1982" s="275" t="s">
        <v>13</v>
      </c>
      <c r="H1982" s="438">
        <f t="shared" ref="H1982" si="1256">S1989</f>
        <v>0</v>
      </c>
      <c r="I1982" s="439"/>
      <c r="J1982" s="440"/>
      <c r="K1982" s="441">
        <f t="shared" ref="K1982" si="1257">T1989</f>
        <v>0</v>
      </c>
      <c r="L1982" s="442"/>
      <c r="M1982" s="443"/>
      <c r="U1982" s="77" t="s">
        <v>973</v>
      </c>
    </row>
    <row r="1983" spans="2:21" ht="12" hidden="1" thickBot="1" x14ac:dyDescent="0.25">
      <c r="C1983" s="91" t="s">
        <v>80</v>
      </c>
      <c r="D1983" s="92" t="s">
        <v>138</v>
      </c>
      <c r="E1983" s="91" t="s">
        <v>139</v>
      </c>
      <c r="F1983" s="92"/>
      <c r="G1983" s="91" t="s">
        <v>139</v>
      </c>
      <c r="H1983" s="408" t="s">
        <v>140</v>
      </c>
      <c r="I1983" s="409"/>
      <c r="J1983" s="408" t="s">
        <v>141</v>
      </c>
      <c r="K1983" s="409"/>
      <c r="L1983" s="410" t="s">
        <v>142</v>
      </c>
      <c r="M1983" s="411"/>
      <c r="O1983" s="412" t="s">
        <v>143</v>
      </c>
      <c r="P1983" s="413"/>
      <c r="Q1983" s="412" t="s">
        <v>144</v>
      </c>
      <c r="R1983" s="413"/>
      <c r="S1983" s="412" t="s">
        <v>138</v>
      </c>
      <c r="T1983" s="413"/>
      <c r="U1983" s="77" t="s">
        <v>630</v>
      </c>
    </row>
    <row r="1984" spans="2:21" ht="12" hidden="1" thickBot="1" x14ac:dyDescent="0.25">
      <c r="C1984" s="266">
        <v>0.4375</v>
      </c>
      <c r="D1984" s="94" t="s">
        <v>145</v>
      </c>
      <c r="E1984" s="84" t="s">
        <v>818</v>
      </c>
      <c r="F1984" s="94"/>
      <c r="G1984" s="84" t="s">
        <v>818</v>
      </c>
      <c r="H1984" s="95"/>
      <c r="I1984" s="94"/>
      <c r="J1984" s="95"/>
      <c r="K1984" s="94"/>
      <c r="L1984" s="95"/>
      <c r="M1984" s="94"/>
      <c r="O1984" s="96">
        <f t="shared" ref="O1984:O1986" si="1258">H1984+J1984+L1984</f>
        <v>0</v>
      </c>
      <c r="P1984" s="96">
        <f t="shared" ref="P1984:P1986" si="1259">I1984+K1984+M1984</f>
        <v>0</v>
      </c>
      <c r="Q1984" s="96">
        <f t="shared" ref="Q1984:Q1986" si="1260">IF(H1984&gt;I1984,1,0)+IF(J1984&gt;K1984,1,0)+IF(L1984&gt;M1984,1,0)</f>
        <v>0</v>
      </c>
      <c r="R1984" s="97">
        <f t="shared" ref="R1984:R1986" si="1261">IF(H1984&lt;I1984,1,0)+IF(J1984&lt;K1984,1,0)+IF(L1984&lt;M1984,1,0)</f>
        <v>0</v>
      </c>
      <c r="S1984" s="97">
        <f t="shared" ref="S1984:S1986" si="1262">IF(Q1984&gt;R1984,1,0)</f>
        <v>0</v>
      </c>
      <c r="T1984" s="97">
        <f t="shared" ref="T1984:T1986" si="1263">IF(Q1984&lt;R1984,1,0)</f>
        <v>0</v>
      </c>
      <c r="U1984" s="77" t="s">
        <v>630</v>
      </c>
    </row>
    <row r="1985" spans="2:21" ht="12" hidden="1" thickBot="1" x14ac:dyDescent="0.25">
      <c r="C1985" s="84"/>
      <c r="D1985" s="94" t="s">
        <v>146</v>
      </c>
      <c r="E1985" s="84" t="s">
        <v>818</v>
      </c>
      <c r="F1985" s="94"/>
      <c r="G1985" s="84" t="s">
        <v>818</v>
      </c>
      <c r="H1985" s="95"/>
      <c r="I1985" s="94"/>
      <c r="J1985" s="95"/>
      <c r="K1985" s="94"/>
      <c r="L1985" s="95"/>
      <c r="M1985" s="94"/>
      <c r="O1985" s="29">
        <f t="shared" si="1258"/>
        <v>0</v>
      </c>
      <c r="P1985" s="29">
        <f t="shared" si="1259"/>
        <v>0</v>
      </c>
      <c r="Q1985" s="29">
        <f t="shared" si="1260"/>
        <v>0</v>
      </c>
      <c r="R1985" s="28">
        <f t="shared" si="1261"/>
        <v>0</v>
      </c>
      <c r="S1985" s="28">
        <f t="shared" si="1262"/>
        <v>0</v>
      </c>
      <c r="T1985" s="28">
        <f t="shared" si="1263"/>
        <v>0</v>
      </c>
      <c r="U1985" s="77" t="s">
        <v>630</v>
      </c>
    </row>
    <row r="1986" spans="2:21" ht="12" hidden="1" customHeight="1" thickBot="1" x14ac:dyDescent="0.25">
      <c r="C1986" s="414"/>
      <c r="D1986" s="416" t="s">
        <v>147</v>
      </c>
      <c r="E1986" s="84" t="s">
        <v>818</v>
      </c>
      <c r="F1986" s="98"/>
      <c r="G1986" s="84" t="s">
        <v>818</v>
      </c>
      <c r="H1986" s="418"/>
      <c r="I1986" s="421"/>
      <c r="J1986" s="418"/>
      <c r="K1986" s="421"/>
      <c r="L1986" s="418"/>
      <c r="M1986" s="421"/>
      <c r="O1986" s="424">
        <f t="shared" si="1258"/>
        <v>0</v>
      </c>
      <c r="P1986" s="424">
        <f t="shared" si="1259"/>
        <v>0</v>
      </c>
      <c r="Q1986" s="424">
        <f t="shared" si="1260"/>
        <v>0</v>
      </c>
      <c r="R1986" s="424">
        <f t="shared" si="1261"/>
        <v>0</v>
      </c>
      <c r="S1986" s="424">
        <f t="shared" si="1262"/>
        <v>0</v>
      </c>
      <c r="T1986" s="424">
        <f t="shared" si="1263"/>
        <v>0</v>
      </c>
      <c r="U1986" s="77" t="s">
        <v>630</v>
      </c>
    </row>
    <row r="1987" spans="2:21" ht="12" hidden="1" thickBot="1" x14ac:dyDescent="0.25">
      <c r="C1987" s="414"/>
      <c r="D1987" s="416"/>
      <c r="E1987" s="99" t="s">
        <v>137</v>
      </c>
      <c r="F1987" s="100"/>
      <c r="G1987" s="99" t="s">
        <v>137</v>
      </c>
      <c r="H1987" s="419"/>
      <c r="I1987" s="422"/>
      <c r="J1987" s="419"/>
      <c r="K1987" s="422"/>
      <c r="L1987" s="419"/>
      <c r="M1987" s="422"/>
      <c r="O1987" s="425"/>
      <c r="P1987" s="425"/>
      <c r="Q1987" s="425"/>
      <c r="R1987" s="425"/>
      <c r="S1987" s="425"/>
      <c r="T1987" s="425"/>
      <c r="U1987" s="77" t="s">
        <v>630</v>
      </c>
    </row>
    <row r="1988" spans="2:21" ht="12" hidden="1" thickBot="1" x14ac:dyDescent="0.25">
      <c r="C1988" s="415"/>
      <c r="D1988" s="417"/>
      <c r="E1988" s="84" t="s">
        <v>818</v>
      </c>
      <c r="F1988" s="101"/>
      <c r="G1988" s="84" t="s">
        <v>818</v>
      </c>
      <c r="H1988" s="420"/>
      <c r="I1988" s="423"/>
      <c r="J1988" s="420"/>
      <c r="K1988" s="423"/>
      <c r="L1988" s="420"/>
      <c r="M1988" s="423"/>
      <c r="O1988" s="426"/>
      <c r="P1988" s="426"/>
      <c r="Q1988" s="426"/>
      <c r="R1988" s="426"/>
      <c r="S1988" s="426"/>
      <c r="T1988" s="426"/>
      <c r="U1988" s="77" t="s">
        <v>630</v>
      </c>
    </row>
    <row r="1989" spans="2:21" ht="12" hidden="1" thickBot="1" x14ac:dyDescent="0.25">
      <c r="B1989" s="295" t="str">
        <f>E1982&amp;G1982</f>
        <v>PERFORMANS TENİS AKADEMİSİAVRUPA YAKASI TENİS KULÜBÜ</v>
      </c>
      <c r="G1989" s="102"/>
      <c r="H1989" s="102"/>
      <c r="O1989" s="28">
        <f t="shared" ref="O1989:T1989" si="1264">O1984+O1985+O1986</f>
        <v>0</v>
      </c>
      <c r="P1989" s="28">
        <f t="shared" si="1264"/>
        <v>0</v>
      </c>
      <c r="Q1989" s="29">
        <f t="shared" si="1264"/>
        <v>0</v>
      </c>
      <c r="R1989" s="28">
        <f t="shared" si="1264"/>
        <v>0</v>
      </c>
      <c r="S1989" s="28">
        <f t="shared" si="1264"/>
        <v>0</v>
      </c>
      <c r="T1989" s="28">
        <f t="shared" si="1264"/>
        <v>0</v>
      </c>
      <c r="U1989" s="77" t="s">
        <v>630</v>
      </c>
    </row>
    <row r="1990" spans="2:21" hidden="1" x14ac:dyDescent="0.2">
      <c r="C1990" s="427" t="s">
        <v>132</v>
      </c>
      <c r="D1990" s="428"/>
      <c r="E1990" s="428"/>
      <c r="F1990" s="428"/>
      <c r="G1990" s="428"/>
      <c r="H1990" s="428"/>
      <c r="I1990" s="428"/>
      <c r="J1990" s="428"/>
      <c r="K1990" s="428"/>
      <c r="L1990" s="428"/>
      <c r="M1990" s="429"/>
      <c r="U1990" s="77" t="s">
        <v>630</v>
      </c>
    </row>
    <row r="1991" spans="2:21" ht="12" hidden="1" thickBot="1" x14ac:dyDescent="0.25">
      <c r="C1991" s="430"/>
      <c r="D1991" s="431"/>
      <c r="E1991" s="431"/>
      <c r="F1991" s="431"/>
      <c r="G1991" s="431"/>
      <c r="H1991" s="431"/>
      <c r="I1991" s="431"/>
      <c r="J1991" s="431"/>
      <c r="K1991" s="431"/>
      <c r="L1991" s="431"/>
      <c r="M1991" s="432"/>
      <c r="U1991" s="77" t="s">
        <v>630</v>
      </c>
    </row>
    <row r="1992" spans="2:21" ht="12" hidden="1" thickBot="1" x14ac:dyDescent="0.25">
      <c r="C1992" s="444" t="s">
        <v>79</v>
      </c>
      <c r="D1992" s="437"/>
      <c r="E1992" s="445" t="s">
        <v>133</v>
      </c>
      <c r="F1992" s="446"/>
      <c r="G1992" s="80" t="s">
        <v>134</v>
      </c>
      <c r="H1992" s="447" t="s">
        <v>135</v>
      </c>
      <c r="I1992" s="448"/>
      <c r="J1992" s="448"/>
      <c r="K1992" s="448"/>
      <c r="L1992" s="448"/>
      <c r="M1992" s="449"/>
      <c r="R1992" s="81"/>
      <c r="S1992" s="82"/>
      <c r="T1992" s="83"/>
      <c r="U1992" s="83" t="s">
        <v>630</v>
      </c>
    </row>
    <row r="1993" spans="2:21" ht="12" hidden="1" thickBot="1" x14ac:dyDescent="0.25">
      <c r="C1993" s="433">
        <v>45092</v>
      </c>
      <c r="D1993" s="434"/>
      <c r="E1993" s="435" t="s">
        <v>265</v>
      </c>
      <c r="F1993" s="409"/>
      <c r="G1993" s="84"/>
      <c r="H1993" s="435"/>
      <c r="I1993" s="408"/>
      <c r="J1993" s="408"/>
      <c r="K1993" s="408"/>
      <c r="L1993" s="408"/>
      <c r="M1993" s="409"/>
      <c r="U1993" s="77" t="s">
        <v>630</v>
      </c>
    </row>
    <row r="1994" spans="2:21" ht="12" hidden="1" thickBot="1" x14ac:dyDescent="0.25">
      <c r="C1994" s="435"/>
      <c r="D1994" s="408"/>
      <c r="E1994" s="408"/>
      <c r="F1994" s="408"/>
      <c r="G1994" s="408"/>
      <c r="H1994" s="408"/>
      <c r="I1994" s="408"/>
      <c r="J1994" s="408"/>
      <c r="K1994" s="408"/>
      <c r="L1994" s="408"/>
      <c r="M1994" s="409"/>
      <c r="U1994" s="77" t="s">
        <v>630</v>
      </c>
    </row>
    <row r="1995" spans="2:21" ht="12" hidden="1" thickBot="1" x14ac:dyDescent="0.25">
      <c r="C1995" s="85" t="s">
        <v>87</v>
      </c>
      <c r="D1995" s="86"/>
      <c r="E1995" s="85" t="s">
        <v>136</v>
      </c>
      <c r="F1995" s="86" t="s">
        <v>137</v>
      </c>
      <c r="G1995" s="85" t="s">
        <v>136</v>
      </c>
      <c r="H1995" s="436" t="s">
        <v>108</v>
      </c>
      <c r="I1995" s="436"/>
      <c r="J1995" s="436"/>
      <c r="K1995" s="436"/>
      <c r="L1995" s="436"/>
      <c r="M1995" s="437"/>
      <c r="U1995" s="77" t="s">
        <v>630</v>
      </c>
    </row>
    <row r="1996" spans="2:21" ht="12" hidden="1" thickBot="1" x14ac:dyDescent="0.25">
      <c r="C1996" s="87"/>
      <c r="D1996" s="88">
        <v>26</v>
      </c>
      <c r="E1996" s="275" t="s">
        <v>153</v>
      </c>
      <c r="F1996" s="88"/>
      <c r="G1996" s="275" t="s">
        <v>30</v>
      </c>
      <c r="H1996" s="438">
        <f t="shared" ref="H1996" si="1265">S2003</f>
        <v>3</v>
      </c>
      <c r="I1996" s="439"/>
      <c r="J1996" s="440"/>
      <c r="K1996" s="441">
        <f t="shared" ref="K1996" si="1266">T2003</f>
        <v>0</v>
      </c>
      <c r="L1996" s="442"/>
      <c r="M1996" s="443"/>
      <c r="U1996" s="77" t="str">
        <f>IF(H1996+K1996=3,"BİTTİ","DEVAM")</f>
        <v>BİTTİ</v>
      </c>
    </row>
    <row r="1997" spans="2:21" ht="12" hidden="1" thickBot="1" x14ac:dyDescent="0.25">
      <c r="C1997" s="91" t="s">
        <v>80</v>
      </c>
      <c r="D1997" s="92" t="s">
        <v>138</v>
      </c>
      <c r="E1997" s="91" t="s">
        <v>139</v>
      </c>
      <c r="F1997" s="92"/>
      <c r="G1997" s="91" t="s">
        <v>139</v>
      </c>
      <c r="H1997" s="408" t="s">
        <v>140</v>
      </c>
      <c r="I1997" s="409"/>
      <c r="J1997" s="408" t="s">
        <v>141</v>
      </c>
      <c r="K1997" s="409"/>
      <c r="L1997" s="410" t="s">
        <v>142</v>
      </c>
      <c r="M1997" s="411"/>
      <c r="O1997" s="412" t="s">
        <v>143</v>
      </c>
      <c r="P1997" s="413"/>
      <c r="Q1997" s="412" t="s">
        <v>144</v>
      </c>
      <c r="R1997" s="413"/>
      <c r="S1997" s="412" t="s">
        <v>138</v>
      </c>
      <c r="T1997" s="413"/>
      <c r="U1997" s="77" t="s">
        <v>630</v>
      </c>
    </row>
    <row r="1998" spans="2:21" ht="12" hidden="1" thickBot="1" x14ac:dyDescent="0.25">
      <c r="C1998" s="266">
        <v>0.4375</v>
      </c>
      <c r="D1998" s="94" t="s">
        <v>145</v>
      </c>
      <c r="E1998" s="84" t="s">
        <v>550</v>
      </c>
      <c r="F1998" s="94"/>
      <c r="G1998" s="84" t="s">
        <v>544</v>
      </c>
      <c r="H1998" s="95">
        <v>6</v>
      </c>
      <c r="I1998" s="94">
        <v>2</v>
      </c>
      <c r="J1998" s="95">
        <v>6</v>
      </c>
      <c r="K1998" s="94">
        <v>0</v>
      </c>
      <c r="L1998" s="95"/>
      <c r="M1998" s="94"/>
      <c r="O1998" s="96">
        <f t="shared" ref="O1998:O2000" si="1267">H1998+J1998+L1998</f>
        <v>12</v>
      </c>
      <c r="P1998" s="96">
        <f t="shared" ref="P1998:P2000" si="1268">I1998+K1998+M1998</f>
        <v>2</v>
      </c>
      <c r="Q1998" s="96">
        <f t="shared" ref="Q1998:Q2000" si="1269">IF(H1998&gt;I1998,1,0)+IF(J1998&gt;K1998,1,0)+IF(L1998&gt;M1998,1,0)</f>
        <v>2</v>
      </c>
      <c r="R1998" s="97">
        <f t="shared" ref="R1998:R2000" si="1270">IF(H1998&lt;I1998,1,0)+IF(J1998&lt;K1998,1,0)+IF(L1998&lt;M1998,1,0)</f>
        <v>0</v>
      </c>
      <c r="S1998" s="97">
        <f t="shared" ref="S1998:S2000" si="1271">IF(Q1998&gt;R1998,1,0)</f>
        <v>1</v>
      </c>
      <c r="T1998" s="97">
        <f t="shared" ref="T1998:T2000" si="1272">IF(Q1998&lt;R1998,1,0)</f>
        <v>0</v>
      </c>
      <c r="U1998" s="77" t="s">
        <v>630</v>
      </c>
    </row>
    <row r="1999" spans="2:21" ht="12" hidden="1" thickBot="1" x14ac:dyDescent="0.25">
      <c r="C1999" s="84"/>
      <c r="D1999" s="94" t="s">
        <v>146</v>
      </c>
      <c r="E1999" s="84" t="s">
        <v>549</v>
      </c>
      <c r="F1999" s="94"/>
      <c r="G1999" s="84" t="s">
        <v>545</v>
      </c>
      <c r="H1999" s="95">
        <v>7</v>
      </c>
      <c r="I1999" s="94">
        <v>5</v>
      </c>
      <c r="J1999" s="95">
        <v>6</v>
      </c>
      <c r="K1999" s="94">
        <v>2</v>
      </c>
      <c r="L1999" s="95"/>
      <c r="M1999" s="94"/>
      <c r="O1999" s="29">
        <f t="shared" si="1267"/>
        <v>13</v>
      </c>
      <c r="P1999" s="29">
        <f t="shared" si="1268"/>
        <v>7</v>
      </c>
      <c r="Q1999" s="29">
        <f t="shared" si="1269"/>
        <v>2</v>
      </c>
      <c r="R1999" s="28">
        <f t="shared" si="1270"/>
        <v>0</v>
      </c>
      <c r="S1999" s="28">
        <f t="shared" si="1271"/>
        <v>1</v>
      </c>
      <c r="T1999" s="28">
        <f t="shared" si="1272"/>
        <v>0</v>
      </c>
      <c r="U1999" s="77" t="s">
        <v>630</v>
      </c>
    </row>
    <row r="2000" spans="2:21" ht="12" hidden="1" customHeight="1" thickBot="1" x14ac:dyDescent="0.25">
      <c r="C2000" s="414"/>
      <c r="D2000" s="416" t="s">
        <v>147</v>
      </c>
      <c r="E2000" s="84" t="s">
        <v>550</v>
      </c>
      <c r="F2000" s="98"/>
      <c r="G2000" s="84" t="s">
        <v>818</v>
      </c>
      <c r="H2000" s="418">
        <v>6</v>
      </c>
      <c r="I2000" s="421">
        <v>0</v>
      </c>
      <c r="J2000" s="418">
        <v>6</v>
      </c>
      <c r="K2000" s="421">
        <v>0</v>
      </c>
      <c r="L2000" s="418"/>
      <c r="M2000" s="421"/>
      <c r="O2000" s="424">
        <f t="shared" si="1267"/>
        <v>12</v>
      </c>
      <c r="P2000" s="424">
        <f t="shared" si="1268"/>
        <v>0</v>
      </c>
      <c r="Q2000" s="424">
        <f t="shared" si="1269"/>
        <v>2</v>
      </c>
      <c r="R2000" s="424">
        <f t="shared" si="1270"/>
        <v>0</v>
      </c>
      <c r="S2000" s="424">
        <f t="shared" si="1271"/>
        <v>1</v>
      </c>
      <c r="T2000" s="424">
        <f t="shared" si="1272"/>
        <v>0</v>
      </c>
      <c r="U2000" s="77" t="s">
        <v>630</v>
      </c>
    </row>
    <row r="2001" spans="2:23" ht="12" hidden="1" thickBot="1" x14ac:dyDescent="0.25">
      <c r="C2001" s="414"/>
      <c r="D2001" s="416"/>
      <c r="E2001" s="99" t="s">
        <v>137</v>
      </c>
      <c r="F2001" s="100"/>
      <c r="G2001" s="99" t="s">
        <v>137</v>
      </c>
      <c r="H2001" s="419"/>
      <c r="I2001" s="422"/>
      <c r="J2001" s="419"/>
      <c r="K2001" s="422"/>
      <c r="L2001" s="419"/>
      <c r="M2001" s="422"/>
      <c r="O2001" s="425"/>
      <c r="P2001" s="425"/>
      <c r="Q2001" s="425"/>
      <c r="R2001" s="425"/>
      <c r="S2001" s="425"/>
      <c r="T2001" s="425"/>
      <c r="U2001" s="77" t="s">
        <v>630</v>
      </c>
    </row>
    <row r="2002" spans="2:23" ht="12" hidden="1" thickBot="1" x14ac:dyDescent="0.25">
      <c r="C2002" s="415"/>
      <c r="D2002" s="417"/>
      <c r="E2002" s="84" t="s">
        <v>549</v>
      </c>
      <c r="F2002" s="101"/>
      <c r="G2002" s="84" t="s">
        <v>818</v>
      </c>
      <c r="H2002" s="420"/>
      <c r="I2002" s="423"/>
      <c r="J2002" s="420"/>
      <c r="K2002" s="423"/>
      <c r="L2002" s="420"/>
      <c r="M2002" s="423"/>
      <c r="O2002" s="426"/>
      <c r="P2002" s="426"/>
      <c r="Q2002" s="426"/>
      <c r="R2002" s="426"/>
      <c r="S2002" s="426"/>
      <c r="T2002" s="426"/>
      <c r="U2002" s="77" t="s">
        <v>630</v>
      </c>
    </row>
    <row r="2003" spans="2:23" ht="12" hidden="1" thickBot="1" x14ac:dyDescent="0.25">
      <c r="B2003" s="295" t="str">
        <f>E1996&amp;G1996</f>
        <v>İSTANBUL ATAŞEHİR TENİS SPOR KULÜBÜİSTANBUL TENİS EĞİTİM SPOR KULÜBÜ</v>
      </c>
      <c r="G2003" s="102"/>
      <c r="H2003" s="102"/>
      <c r="O2003" s="28">
        <f t="shared" ref="O2003:T2003" si="1273">O1998+O1999+O2000</f>
        <v>37</v>
      </c>
      <c r="P2003" s="28">
        <f t="shared" si="1273"/>
        <v>9</v>
      </c>
      <c r="Q2003" s="29">
        <f t="shared" si="1273"/>
        <v>6</v>
      </c>
      <c r="R2003" s="28">
        <f t="shared" si="1273"/>
        <v>0</v>
      </c>
      <c r="S2003" s="28">
        <f t="shared" si="1273"/>
        <v>3</v>
      </c>
      <c r="T2003" s="28">
        <f t="shared" si="1273"/>
        <v>0</v>
      </c>
      <c r="U2003" s="77" t="s">
        <v>630</v>
      </c>
    </row>
    <row r="2004" spans="2:23" x14ac:dyDescent="0.2">
      <c r="C2004" s="427" t="s">
        <v>132</v>
      </c>
      <c r="D2004" s="428"/>
      <c r="E2004" s="428"/>
      <c r="F2004" s="428"/>
      <c r="G2004" s="428"/>
      <c r="H2004" s="428"/>
      <c r="I2004" s="428"/>
      <c r="J2004" s="428"/>
      <c r="K2004" s="428"/>
      <c r="L2004" s="428"/>
      <c r="M2004" s="429"/>
      <c r="U2004" s="77" t="s">
        <v>630</v>
      </c>
      <c r="V2004" s="77" t="s">
        <v>973</v>
      </c>
      <c r="W2004" s="77" t="s">
        <v>674</v>
      </c>
    </row>
    <row r="2005" spans="2:23" ht="12" thickBot="1" x14ac:dyDescent="0.25">
      <c r="C2005" s="430"/>
      <c r="D2005" s="431"/>
      <c r="E2005" s="431"/>
      <c r="F2005" s="431"/>
      <c r="G2005" s="431"/>
      <c r="H2005" s="431"/>
      <c r="I2005" s="431"/>
      <c r="J2005" s="431"/>
      <c r="K2005" s="431"/>
      <c r="L2005" s="431"/>
      <c r="M2005" s="432"/>
      <c r="U2005" s="77" t="s">
        <v>630</v>
      </c>
      <c r="V2005" s="77">
        <f>COUNTIF(U2004:U2311,V2004)</f>
        <v>22</v>
      </c>
      <c r="W2005" s="77">
        <f>COUNTIF(U2004:U2311,W2004)</f>
        <v>0</v>
      </c>
    </row>
    <row r="2006" spans="2:23" ht="12" thickBot="1" x14ac:dyDescent="0.25">
      <c r="C2006" s="444" t="s">
        <v>79</v>
      </c>
      <c r="D2006" s="437"/>
      <c r="E2006" s="445" t="s">
        <v>133</v>
      </c>
      <c r="F2006" s="446"/>
      <c r="G2006" s="80" t="s">
        <v>134</v>
      </c>
      <c r="H2006" s="447" t="s">
        <v>135</v>
      </c>
      <c r="I2006" s="448"/>
      <c r="J2006" s="448"/>
      <c r="K2006" s="448"/>
      <c r="L2006" s="448"/>
      <c r="M2006" s="449"/>
      <c r="R2006" s="81"/>
      <c r="S2006" s="82"/>
      <c r="T2006" s="83"/>
      <c r="U2006" s="83" t="s">
        <v>630</v>
      </c>
    </row>
    <row r="2007" spans="2:23" ht="12" thickBot="1" x14ac:dyDescent="0.25">
      <c r="C2007" s="433">
        <v>45093</v>
      </c>
      <c r="D2007" s="434"/>
      <c r="E2007" s="435" t="s">
        <v>69</v>
      </c>
      <c r="F2007" s="409"/>
      <c r="G2007" s="84"/>
      <c r="H2007" s="435"/>
      <c r="I2007" s="408"/>
      <c r="J2007" s="408"/>
      <c r="K2007" s="408"/>
      <c r="L2007" s="408"/>
      <c r="M2007" s="409"/>
      <c r="U2007" s="77" t="s">
        <v>630</v>
      </c>
    </row>
    <row r="2008" spans="2:23" ht="12" thickBot="1" x14ac:dyDescent="0.25">
      <c r="C2008" s="435"/>
      <c r="D2008" s="408"/>
      <c r="E2008" s="408"/>
      <c r="F2008" s="408"/>
      <c r="G2008" s="408"/>
      <c r="H2008" s="408"/>
      <c r="I2008" s="408"/>
      <c r="J2008" s="408"/>
      <c r="K2008" s="408"/>
      <c r="L2008" s="408"/>
      <c r="M2008" s="409"/>
      <c r="U2008" s="77" t="s">
        <v>630</v>
      </c>
    </row>
    <row r="2009" spans="2:23" ht="12" thickBot="1" x14ac:dyDescent="0.25">
      <c r="C2009" s="85" t="s">
        <v>87</v>
      </c>
      <c r="D2009" s="86"/>
      <c r="E2009" s="85" t="s">
        <v>136</v>
      </c>
      <c r="F2009" s="86" t="s">
        <v>137</v>
      </c>
      <c r="G2009" s="85" t="s">
        <v>136</v>
      </c>
      <c r="H2009" s="436" t="s">
        <v>108</v>
      </c>
      <c r="I2009" s="436"/>
      <c r="J2009" s="436"/>
      <c r="K2009" s="436"/>
      <c r="L2009" s="436"/>
      <c r="M2009" s="437"/>
      <c r="U2009" s="77" t="s">
        <v>630</v>
      </c>
    </row>
    <row r="2010" spans="2:23" ht="12" thickBot="1" x14ac:dyDescent="0.25">
      <c r="C2010" s="87"/>
      <c r="D2010" s="88">
        <v>1</v>
      </c>
      <c r="E2010" s="275" t="s">
        <v>24</v>
      </c>
      <c r="F2010" s="88"/>
      <c r="G2010" s="275" t="s">
        <v>162</v>
      </c>
      <c r="H2010" s="438">
        <f t="shared" ref="H2010" si="1274">S2017</f>
        <v>3</v>
      </c>
      <c r="I2010" s="439"/>
      <c r="J2010" s="440"/>
      <c r="K2010" s="441">
        <f t="shared" ref="K2010" si="1275">T2017</f>
        <v>0</v>
      </c>
      <c r="L2010" s="442"/>
      <c r="M2010" s="443"/>
      <c r="U2010" s="77" t="str">
        <f>IF(H2010+K2010=3,"BİTTİ","DEVAM")</f>
        <v>BİTTİ</v>
      </c>
    </row>
    <row r="2011" spans="2:23" ht="12" thickBot="1" x14ac:dyDescent="0.25">
      <c r="C2011" s="91" t="s">
        <v>80</v>
      </c>
      <c r="D2011" s="92" t="s">
        <v>138</v>
      </c>
      <c r="E2011" s="91" t="s">
        <v>139</v>
      </c>
      <c r="F2011" s="92"/>
      <c r="G2011" s="91" t="s">
        <v>139</v>
      </c>
      <c r="H2011" s="408" t="s">
        <v>140</v>
      </c>
      <c r="I2011" s="409"/>
      <c r="J2011" s="408" t="s">
        <v>141</v>
      </c>
      <c r="K2011" s="409"/>
      <c r="L2011" s="410" t="s">
        <v>142</v>
      </c>
      <c r="M2011" s="411"/>
      <c r="O2011" s="412" t="s">
        <v>143</v>
      </c>
      <c r="P2011" s="413"/>
      <c r="Q2011" s="412" t="s">
        <v>144</v>
      </c>
      <c r="R2011" s="413"/>
      <c r="S2011" s="412" t="s">
        <v>138</v>
      </c>
      <c r="T2011" s="413"/>
      <c r="U2011" s="77" t="s">
        <v>630</v>
      </c>
    </row>
    <row r="2012" spans="2:23" ht="12" thickBot="1" x14ac:dyDescent="0.25">
      <c r="C2012" s="266">
        <v>0.4375</v>
      </c>
      <c r="D2012" s="94" t="s">
        <v>145</v>
      </c>
      <c r="E2012" s="84" t="s">
        <v>500</v>
      </c>
      <c r="F2012" s="94"/>
      <c r="G2012" s="84" t="s">
        <v>1016</v>
      </c>
      <c r="H2012" s="95">
        <v>6</v>
      </c>
      <c r="I2012" s="94">
        <v>0</v>
      </c>
      <c r="J2012" s="95">
        <v>6</v>
      </c>
      <c r="K2012" s="94">
        <v>0</v>
      </c>
      <c r="L2012" s="95"/>
      <c r="M2012" s="94"/>
      <c r="O2012" s="96">
        <f t="shared" ref="O2012:O2014" si="1276">H2012+J2012+L2012</f>
        <v>12</v>
      </c>
      <c r="P2012" s="96">
        <f t="shared" ref="P2012:P2014" si="1277">I2012+K2012+M2012</f>
        <v>0</v>
      </c>
      <c r="Q2012" s="96">
        <f t="shared" ref="Q2012:Q2014" si="1278">IF(H2012&gt;I2012,1,0)+IF(J2012&gt;K2012,1,0)+IF(L2012&gt;M2012,1,0)</f>
        <v>2</v>
      </c>
      <c r="R2012" s="97">
        <f t="shared" ref="R2012:R2014" si="1279">IF(H2012&lt;I2012,1,0)+IF(J2012&lt;K2012,1,0)+IF(L2012&lt;M2012,1,0)</f>
        <v>0</v>
      </c>
      <c r="S2012" s="97">
        <f t="shared" ref="S2012:S2014" si="1280">IF(Q2012&gt;R2012,1,0)</f>
        <v>1</v>
      </c>
      <c r="T2012" s="97">
        <f t="shared" ref="T2012:T2014" si="1281">IF(Q2012&lt;R2012,1,0)</f>
        <v>0</v>
      </c>
      <c r="U2012" s="77" t="s">
        <v>630</v>
      </c>
    </row>
    <row r="2013" spans="2:23" ht="12" thickBot="1" x14ac:dyDescent="0.25">
      <c r="C2013" s="84"/>
      <c r="D2013" s="94" t="s">
        <v>146</v>
      </c>
      <c r="E2013" s="84" t="s">
        <v>663</v>
      </c>
      <c r="F2013" s="94"/>
      <c r="G2013" s="84" t="s">
        <v>1016</v>
      </c>
      <c r="H2013" s="95">
        <v>6</v>
      </c>
      <c r="I2013" s="94">
        <v>0</v>
      </c>
      <c r="J2013" s="95">
        <v>6</v>
      </c>
      <c r="K2013" s="94">
        <v>0</v>
      </c>
      <c r="L2013" s="95"/>
      <c r="M2013" s="94"/>
      <c r="O2013" s="29">
        <f t="shared" si="1276"/>
        <v>12</v>
      </c>
      <c r="P2013" s="29">
        <f t="shared" si="1277"/>
        <v>0</v>
      </c>
      <c r="Q2013" s="29">
        <f t="shared" si="1278"/>
        <v>2</v>
      </c>
      <c r="R2013" s="28">
        <f t="shared" si="1279"/>
        <v>0</v>
      </c>
      <c r="S2013" s="28">
        <f t="shared" si="1280"/>
        <v>1</v>
      </c>
      <c r="T2013" s="28">
        <f t="shared" si="1281"/>
        <v>0</v>
      </c>
      <c r="U2013" s="77" t="s">
        <v>630</v>
      </c>
    </row>
    <row r="2014" spans="2:23" ht="12" customHeight="1" thickBot="1" x14ac:dyDescent="0.25">
      <c r="C2014" s="414"/>
      <c r="D2014" s="416" t="s">
        <v>147</v>
      </c>
      <c r="E2014" s="84" t="s">
        <v>663</v>
      </c>
      <c r="F2014" s="98"/>
      <c r="G2014" s="84" t="s">
        <v>1016</v>
      </c>
      <c r="H2014" s="418">
        <v>6</v>
      </c>
      <c r="I2014" s="421">
        <v>0</v>
      </c>
      <c r="J2014" s="418">
        <v>6</v>
      </c>
      <c r="K2014" s="421">
        <v>0</v>
      </c>
      <c r="L2014" s="418"/>
      <c r="M2014" s="421"/>
      <c r="O2014" s="424">
        <f t="shared" si="1276"/>
        <v>12</v>
      </c>
      <c r="P2014" s="424">
        <f t="shared" si="1277"/>
        <v>0</v>
      </c>
      <c r="Q2014" s="424">
        <f t="shared" si="1278"/>
        <v>2</v>
      </c>
      <c r="R2014" s="424">
        <f t="shared" si="1279"/>
        <v>0</v>
      </c>
      <c r="S2014" s="424">
        <f t="shared" si="1280"/>
        <v>1</v>
      </c>
      <c r="T2014" s="424">
        <f t="shared" si="1281"/>
        <v>0</v>
      </c>
      <c r="U2014" s="77" t="s">
        <v>630</v>
      </c>
    </row>
    <row r="2015" spans="2:23" ht="12" thickBot="1" x14ac:dyDescent="0.25">
      <c r="C2015" s="414"/>
      <c r="D2015" s="416"/>
      <c r="E2015" s="99" t="s">
        <v>137</v>
      </c>
      <c r="F2015" s="100"/>
      <c r="G2015" s="99" t="s">
        <v>137</v>
      </c>
      <c r="H2015" s="419"/>
      <c r="I2015" s="422"/>
      <c r="J2015" s="419"/>
      <c r="K2015" s="422"/>
      <c r="L2015" s="419"/>
      <c r="M2015" s="422"/>
      <c r="O2015" s="425"/>
      <c r="P2015" s="425"/>
      <c r="Q2015" s="425"/>
      <c r="R2015" s="425"/>
      <c r="S2015" s="425"/>
      <c r="T2015" s="425"/>
      <c r="U2015" s="77" t="s">
        <v>630</v>
      </c>
    </row>
    <row r="2016" spans="2:23" ht="12" thickBot="1" x14ac:dyDescent="0.25">
      <c r="C2016" s="415"/>
      <c r="D2016" s="417"/>
      <c r="E2016" s="84" t="s">
        <v>500</v>
      </c>
      <c r="F2016" s="101"/>
      <c r="G2016" s="84" t="s">
        <v>1016</v>
      </c>
      <c r="H2016" s="420"/>
      <c r="I2016" s="423"/>
      <c r="J2016" s="420"/>
      <c r="K2016" s="423"/>
      <c r="L2016" s="420"/>
      <c r="M2016" s="423"/>
      <c r="O2016" s="426"/>
      <c r="P2016" s="426"/>
      <c r="Q2016" s="426"/>
      <c r="R2016" s="426"/>
      <c r="S2016" s="426"/>
      <c r="T2016" s="426"/>
      <c r="U2016" s="77" t="s">
        <v>630</v>
      </c>
    </row>
    <row r="2017" spans="2:21" ht="12" thickBot="1" x14ac:dyDescent="0.25">
      <c r="B2017" s="295" t="str">
        <f>E2010&amp;G2010</f>
        <v>FETHİYE TENİS AKADEMİ SPOR KULÜBÜMARMARİS TENİS AKADEMİSİ</v>
      </c>
      <c r="G2017" s="102"/>
      <c r="H2017" s="102"/>
      <c r="O2017" s="28">
        <f t="shared" ref="O2017:T2017" si="1282">O2012+O2013+O2014</f>
        <v>36</v>
      </c>
      <c r="P2017" s="28">
        <f t="shared" si="1282"/>
        <v>0</v>
      </c>
      <c r="Q2017" s="29">
        <f t="shared" si="1282"/>
        <v>6</v>
      </c>
      <c r="R2017" s="28">
        <f t="shared" si="1282"/>
        <v>0</v>
      </c>
      <c r="S2017" s="28">
        <f t="shared" si="1282"/>
        <v>3</v>
      </c>
      <c r="T2017" s="28">
        <f t="shared" si="1282"/>
        <v>0</v>
      </c>
      <c r="U2017" s="77" t="s">
        <v>630</v>
      </c>
    </row>
    <row r="2018" spans="2:21" x14ac:dyDescent="0.2">
      <c r="C2018" s="427" t="s">
        <v>132</v>
      </c>
      <c r="D2018" s="428"/>
      <c r="E2018" s="428"/>
      <c r="F2018" s="428"/>
      <c r="G2018" s="428"/>
      <c r="H2018" s="428"/>
      <c r="I2018" s="428"/>
      <c r="J2018" s="428"/>
      <c r="K2018" s="428"/>
      <c r="L2018" s="428"/>
      <c r="M2018" s="429"/>
      <c r="U2018" s="77" t="s">
        <v>630</v>
      </c>
    </row>
    <row r="2019" spans="2:21" ht="12" thickBot="1" x14ac:dyDescent="0.25">
      <c r="C2019" s="430"/>
      <c r="D2019" s="431"/>
      <c r="E2019" s="431"/>
      <c r="F2019" s="431"/>
      <c r="G2019" s="431"/>
      <c r="H2019" s="431"/>
      <c r="I2019" s="431"/>
      <c r="J2019" s="431"/>
      <c r="K2019" s="431"/>
      <c r="L2019" s="431"/>
      <c r="M2019" s="432"/>
      <c r="U2019" s="77" t="s">
        <v>630</v>
      </c>
    </row>
    <row r="2020" spans="2:21" ht="12" thickBot="1" x14ac:dyDescent="0.25">
      <c r="C2020" s="444" t="s">
        <v>79</v>
      </c>
      <c r="D2020" s="437"/>
      <c r="E2020" s="445" t="s">
        <v>133</v>
      </c>
      <c r="F2020" s="446"/>
      <c r="G2020" s="80" t="s">
        <v>134</v>
      </c>
      <c r="H2020" s="447" t="s">
        <v>135</v>
      </c>
      <c r="I2020" s="448"/>
      <c r="J2020" s="448"/>
      <c r="K2020" s="448"/>
      <c r="L2020" s="448"/>
      <c r="M2020" s="449"/>
      <c r="R2020" s="81"/>
      <c r="S2020" s="82"/>
      <c r="T2020" s="83"/>
      <c r="U2020" s="83" t="s">
        <v>630</v>
      </c>
    </row>
    <row r="2021" spans="2:21" ht="12" thickBot="1" x14ac:dyDescent="0.25">
      <c r="C2021" s="433">
        <v>45093</v>
      </c>
      <c r="D2021" s="434"/>
      <c r="E2021" s="435" t="s">
        <v>69</v>
      </c>
      <c r="F2021" s="409"/>
      <c r="G2021" s="84"/>
      <c r="H2021" s="435"/>
      <c r="I2021" s="408"/>
      <c r="J2021" s="408"/>
      <c r="K2021" s="408"/>
      <c r="L2021" s="408"/>
      <c r="M2021" s="409"/>
      <c r="U2021" s="77" t="s">
        <v>630</v>
      </c>
    </row>
    <row r="2022" spans="2:21" ht="12" thickBot="1" x14ac:dyDescent="0.25">
      <c r="C2022" s="435"/>
      <c r="D2022" s="408"/>
      <c r="E2022" s="408"/>
      <c r="F2022" s="408"/>
      <c r="G2022" s="408"/>
      <c r="H2022" s="408"/>
      <c r="I2022" s="408"/>
      <c r="J2022" s="408"/>
      <c r="K2022" s="408"/>
      <c r="L2022" s="408"/>
      <c r="M2022" s="409"/>
      <c r="U2022" s="77" t="s">
        <v>630</v>
      </c>
    </row>
    <row r="2023" spans="2:21" ht="12" thickBot="1" x14ac:dyDescent="0.25">
      <c r="C2023" s="85" t="s">
        <v>87</v>
      </c>
      <c r="D2023" s="86"/>
      <c r="E2023" s="85" t="s">
        <v>136</v>
      </c>
      <c r="F2023" s="86" t="s">
        <v>137</v>
      </c>
      <c r="G2023" s="85" t="s">
        <v>136</v>
      </c>
      <c r="H2023" s="436" t="s">
        <v>108</v>
      </c>
      <c r="I2023" s="436"/>
      <c r="J2023" s="436"/>
      <c r="K2023" s="436"/>
      <c r="L2023" s="436"/>
      <c r="M2023" s="437"/>
      <c r="U2023" s="77" t="s">
        <v>630</v>
      </c>
    </row>
    <row r="2024" spans="2:21" ht="12" thickBot="1" x14ac:dyDescent="0.25">
      <c r="C2024" s="87"/>
      <c r="D2024" s="88">
        <v>2</v>
      </c>
      <c r="E2024" s="275" t="s">
        <v>17</v>
      </c>
      <c r="F2024" s="88"/>
      <c r="G2024" s="275" t="s">
        <v>42</v>
      </c>
      <c r="H2024" s="438">
        <f t="shared" ref="H2024" si="1283">S2031</f>
        <v>1</v>
      </c>
      <c r="I2024" s="439"/>
      <c r="J2024" s="440"/>
      <c r="K2024" s="441">
        <f t="shared" ref="K2024" si="1284">T2031</f>
        <v>2</v>
      </c>
      <c r="L2024" s="442"/>
      <c r="M2024" s="443"/>
      <c r="U2024" s="77" t="str">
        <f>IF(H2024+K2024=3,"BİTTİ","DEVAM")</f>
        <v>BİTTİ</v>
      </c>
    </row>
    <row r="2025" spans="2:21" ht="12" thickBot="1" x14ac:dyDescent="0.25">
      <c r="C2025" s="91" t="s">
        <v>80</v>
      </c>
      <c r="D2025" s="92" t="s">
        <v>138</v>
      </c>
      <c r="E2025" s="91" t="s">
        <v>139</v>
      </c>
      <c r="F2025" s="92"/>
      <c r="G2025" s="91" t="s">
        <v>139</v>
      </c>
      <c r="H2025" s="408" t="s">
        <v>140</v>
      </c>
      <c r="I2025" s="409"/>
      <c r="J2025" s="408" t="s">
        <v>141</v>
      </c>
      <c r="K2025" s="409"/>
      <c r="L2025" s="410" t="s">
        <v>142</v>
      </c>
      <c r="M2025" s="411"/>
      <c r="O2025" s="412" t="s">
        <v>143</v>
      </c>
      <c r="P2025" s="413"/>
      <c r="Q2025" s="412" t="s">
        <v>144</v>
      </c>
      <c r="R2025" s="413"/>
      <c r="S2025" s="412" t="s">
        <v>138</v>
      </c>
      <c r="T2025" s="413"/>
      <c r="U2025" s="77" t="s">
        <v>630</v>
      </c>
    </row>
    <row r="2026" spans="2:21" ht="12" thickBot="1" x14ac:dyDescent="0.25">
      <c r="C2026" s="266">
        <v>0.4375</v>
      </c>
      <c r="D2026" s="94" t="s">
        <v>145</v>
      </c>
      <c r="E2026" s="84" t="s">
        <v>862</v>
      </c>
      <c r="F2026" s="94"/>
      <c r="G2026" s="84" t="s">
        <v>504</v>
      </c>
      <c r="H2026" s="95">
        <v>1</v>
      </c>
      <c r="I2026" s="94">
        <v>6</v>
      </c>
      <c r="J2026" s="95">
        <v>1</v>
      </c>
      <c r="K2026" s="94">
        <v>6</v>
      </c>
      <c r="L2026" s="95"/>
      <c r="M2026" s="94"/>
      <c r="O2026" s="96">
        <f t="shared" ref="O2026:O2028" si="1285">H2026+J2026+L2026</f>
        <v>2</v>
      </c>
      <c r="P2026" s="96">
        <f t="shared" ref="P2026:P2028" si="1286">I2026+K2026+M2026</f>
        <v>12</v>
      </c>
      <c r="Q2026" s="96">
        <f t="shared" ref="Q2026:Q2028" si="1287">IF(H2026&gt;I2026,1,0)+IF(J2026&gt;K2026,1,0)+IF(L2026&gt;M2026,1,0)</f>
        <v>0</v>
      </c>
      <c r="R2026" s="97">
        <f t="shared" ref="R2026:R2028" si="1288">IF(H2026&lt;I2026,1,0)+IF(J2026&lt;K2026,1,0)+IF(L2026&lt;M2026,1,0)</f>
        <v>2</v>
      </c>
      <c r="S2026" s="97">
        <f t="shared" ref="S2026:S2028" si="1289">IF(Q2026&gt;R2026,1,0)</f>
        <v>0</v>
      </c>
      <c r="T2026" s="97">
        <f t="shared" ref="T2026:T2028" si="1290">IF(Q2026&lt;R2026,1,0)</f>
        <v>1</v>
      </c>
      <c r="U2026" s="77" t="s">
        <v>630</v>
      </c>
    </row>
    <row r="2027" spans="2:21" ht="12" thickBot="1" x14ac:dyDescent="0.25">
      <c r="C2027" s="84"/>
      <c r="D2027" s="94" t="s">
        <v>146</v>
      </c>
      <c r="E2027" s="84" t="s">
        <v>492</v>
      </c>
      <c r="F2027" s="94"/>
      <c r="G2027" s="84" t="s">
        <v>503</v>
      </c>
      <c r="H2027" s="95">
        <v>2</v>
      </c>
      <c r="I2027" s="94">
        <v>6</v>
      </c>
      <c r="J2027" s="95">
        <v>1</v>
      </c>
      <c r="K2027" s="94">
        <v>6</v>
      </c>
      <c r="L2027" s="95"/>
      <c r="M2027" s="94"/>
      <c r="O2027" s="29">
        <f t="shared" si="1285"/>
        <v>3</v>
      </c>
      <c r="P2027" s="29">
        <f t="shared" si="1286"/>
        <v>12</v>
      </c>
      <c r="Q2027" s="29">
        <f t="shared" si="1287"/>
        <v>0</v>
      </c>
      <c r="R2027" s="28">
        <f t="shared" si="1288"/>
        <v>2</v>
      </c>
      <c r="S2027" s="28">
        <f t="shared" si="1289"/>
        <v>0</v>
      </c>
      <c r="T2027" s="28">
        <f t="shared" si="1290"/>
        <v>1</v>
      </c>
      <c r="U2027" s="77" t="s">
        <v>630</v>
      </c>
    </row>
    <row r="2028" spans="2:21" ht="12" customHeight="1" thickBot="1" x14ac:dyDescent="0.25">
      <c r="C2028" s="414"/>
      <c r="D2028" s="416" t="s">
        <v>147</v>
      </c>
      <c r="E2028" s="84" t="s">
        <v>492</v>
      </c>
      <c r="F2028" s="98"/>
      <c r="G2028" s="84" t="s">
        <v>504</v>
      </c>
      <c r="H2028" s="418">
        <v>6</v>
      </c>
      <c r="I2028" s="421">
        <v>0</v>
      </c>
      <c r="J2028" s="418">
        <v>6</v>
      </c>
      <c r="K2028" s="421">
        <v>0</v>
      </c>
      <c r="L2028" s="418"/>
      <c r="M2028" s="421"/>
      <c r="O2028" s="424">
        <f t="shared" si="1285"/>
        <v>12</v>
      </c>
      <c r="P2028" s="424">
        <f t="shared" si="1286"/>
        <v>0</v>
      </c>
      <c r="Q2028" s="424">
        <f t="shared" si="1287"/>
        <v>2</v>
      </c>
      <c r="R2028" s="424">
        <f t="shared" si="1288"/>
        <v>0</v>
      </c>
      <c r="S2028" s="424">
        <f t="shared" si="1289"/>
        <v>1</v>
      </c>
      <c r="T2028" s="424">
        <f t="shared" si="1290"/>
        <v>0</v>
      </c>
      <c r="U2028" s="77" t="s">
        <v>630</v>
      </c>
    </row>
    <row r="2029" spans="2:21" ht="12" thickBot="1" x14ac:dyDescent="0.25">
      <c r="C2029" s="414"/>
      <c r="D2029" s="416"/>
      <c r="E2029" s="99" t="s">
        <v>137</v>
      </c>
      <c r="F2029" s="100"/>
      <c r="G2029" s="99" t="s">
        <v>137</v>
      </c>
      <c r="H2029" s="419"/>
      <c r="I2029" s="422"/>
      <c r="J2029" s="419"/>
      <c r="K2029" s="422"/>
      <c r="L2029" s="419"/>
      <c r="M2029" s="422"/>
      <c r="O2029" s="425"/>
      <c r="P2029" s="425"/>
      <c r="Q2029" s="425"/>
      <c r="R2029" s="425"/>
      <c r="S2029" s="425"/>
      <c r="T2029" s="425"/>
      <c r="U2029" s="77" t="s">
        <v>630</v>
      </c>
    </row>
    <row r="2030" spans="2:21" ht="12" thickBot="1" x14ac:dyDescent="0.25">
      <c r="C2030" s="415"/>
      <c r="D2030" s="417"/>
      <c r="E2030" s="84" t="s">
        <v>491</v>
      </c>
      <c r="F2030" s="101"/>
      <c r="G2030" s="84" t="s">
        <v>671</v>
      </c>
      <c r="H2030" s="420"/>
      <c r="I2030" s="423"/>
      <c r="J2030" s="420"/>
      <c r="K2030" s="423"/>
      <c r="L2030" s="420"/>
      <c r="M2030" s="423"/>
      <c r="O2030" s="426"/>
      <c r="P2030" s="426"/>
      <c r="Q2030" s="426"/>
      <c r="R2030" s="426"/>
      <c r="S2030" s="426"/>
      <c r="T2030" s="426"/>
      <c r="U2030" s="77" t="s">
        <v>630</v>
      </c>
    </row>
    <row r="2031" spans="2:21" ht="12" thickBot="1" x14ac:dyDescent="0.25">
      <c r="B2031" s="295" t="str">
        <f>E2024&amp;G2024</f>
        <v>DALAMAN TENİS SPOR KULÜBÜMUĞLA TENİS KULÜBÜ</v>
      </c>
      <c r="G2031" s="102"/>
      <c r="H2031" s="102"/>
      <c r="O2031" s="28">
        <f t="shared" ref="O2031:T2031" si="1291">O2026+O2027+O2028</f>
        <v>17</v>
      </c>
      <c r="P2031" s="28">
        <f t="shared" si="1291"/>
        <v>24</v>
      </c>
      <c r="Q2031" s="29">
        <f t="shared" si="1291"/>
        <v>2</v>
      </c>
      <c r="R2031" s="28">
        <f t="shared" si="1291"/>
        <v>4</v>
      </c>
      <c r="S2031" s="28">
        <f t="shared" si="1291"/>
        <v>1</v>
      </c>
      <c r="T2031" s="28">
        <f t="shared" si="1291"/>
        <v>2</v>
      </c>
      <c r="U2031" s="77" t="s">
        <v>630</v>
      </c>
    </row>
    <row r="2032" spans="2:21" x14ac:dyDescent="0.2">
      <c r="C2032" s="427" t="s">
        <v>132</v>
      </c>
      <c r="D2032" s="428"/>
      <c r="E2032" s="428"/>
      <c r="F2032" s="428"/>
      <c r="G2032" s="428"/>
      <c r="H2032" s="428"/>
      <c r="I2032" s="428"/>
      <c r="J2032" s="428"/>
      <c r="K2032" s="428"/>
      <c r="L2032" s="428"/>
      <c r="M2032" s="429"/>
      <c r="U2032" s="77" t="s">
        <v>630</v>
      </c>
    </row>
    <row r="2033" spans="2:21" ht="12" thickBot="1" x14ac:dyDescent="0.25">
      <c r="C2033" s="430"/>
      <c r="D2033" s="431"/>
      <c r="E2033" s="431"/>
      <c r="F2033" s="431"/>
      <c r="G2033" s="431"/>
      <c r="H2033" s="431"/>
      <c r="I2033" s="431"/>
      <c r="J2033" s="431"/>
      <c r="K2033" s="431"/>
      <c r="L2033" s="431"/>
      <c r="M2033" s="432"/>
      <c r="U2033" s="77" t="s">
        <v>630</v>
      </c>
    </row>
    <row r="2034" spans="2:21" ht="12" thickBot="1" x14ac:dyDescent="0.25">
      <c r="C2034" s="444" t="s">
        <v>79</v>
      </c>
      <c r="D2034" s="437"/>
      <c r="E2034" s="445" t="s">
        <v>133</v>
      </c>
      <c r="F2034" s="446"/>
      <c r="G2034" s="80" t="s">
        <v>134</v>
      </c>
      <c r="H2034" s="447" t="s">
        <v>135</v>
      </c>
      <c r="I2034" s="448"/>
      <c r="J2034" s="448"/>
      <c r="K2034" s="448"/>
      <c r="L2034" s="448"/>
      <c r="M2034" s="449"/>
      <c r="R2034" s="81"/>
      <c r="S2034" s="82"/>
      <c r="T2034" s="83"/>
      <c r="U2034" s="83" t="s">
        <v>630</v>
      </c>
    </row>
    <row r="2035" spans="2:21" ht="12" thickBot="1" x14ac:dyDescent="0.25">
      <c r="C2035" s="433">
        <v>45093</v>
      </c>
      <c r="D2035" s="434"/>
      <c r="E2035" s="435" t="s">
        <v>69</v>
      </c>
      <c r="F2035" s="409"/>
      <c r="G2035" s="84"/>
      <c r="H2035" s="435"/>
      <c r="I2035" s="408"/>
      <c r="J2035" s="408"/>
      <c r="K2035" s="408"/>
      <c r="L2035" s="408"/>
      <c r="M2035" s="409"/>
      <c r="U2035" s="77" t="s">
        <v>630</v>
      </c>
    </row>
    <row r="2036" spans="2:21" ht="12" thickBot="1" x14ac:dyDescent="0.25">
      <c r="C2036" s="435"/>
      <c r="D2036" s="408"/>
      <c r="E2036" s="408"/>
      <c r="F2036" s="408"/>
      <c r="G2036" s="408"/>
      <c r="H2036" s="408"/>
      <c r="I2036" s="408"/>
      <c r="J2036" s="408"/>
      <c r="K2036" s="408"/>
      <c r="L2036" s="408"/>
      <c r="M2036" s="409"/>
      <c r="U2036" s="77" t="s">
        <v>630</v>
      </c>
    </row>
    <row r="2037" spans="2:21" ht="12" thickBot="1" x14ac:dyDescent="0.25">
      <c r="C2037" s="85" t="s">
        <v>87</v>
      </c>
      <c r="D2037" s="86"/>
      <c r="E2037" s="85" t="s">
        <v>136</v>
      </c>
      <c r="F2037" s="86" t="s">
        <v>137</v>
      </c>
      <c r="G2037" s="85" t="s">
        <v>136</v>
      </c>
      <c r="H2037" s="436" t="s">
        <v>108</v>
      </c>
      <c r="I2037" s="436"/>
      <c r="J2037" s="436"/>
      <c r="K2037" s="436"/>
      <c r="L2037" s="436"/>
      <c r="M2037" s="437"/>
      <c r="U2037" s="77" t="s">
        <v>630</v>
      </c>
    </row>
    <row r="2038" spans="2:21" ht="12" thickBot="1" x14ac:dyDescent="0.25">
      <c r="C2038" s="87"/>
      <c r="D2038" s="88">
        <v>3</v>
      </c>
      <c r="E2038" s="275" t="s">
        <v>161</v>
      </c>
      <c r="F2038" s="88"/>
      <c r="G2038" s="275" t="s">
        <v>43</v>
      </c>
      <c r="H2038" s="438">
        <f t="shared" ref="H2038" si="1292">S2045</f>
        <v>0</v>
      </c>
      <c r="I2038" s="439"/>
      <c r="J2038" s="440"/>
      <c r="K2038" s="441">
        <f t="shared" ref="K2038" si="1293">T2045</f>
        <v>3</v>
      </c>
      <c r="L2038" s="442"/>
      <c r="M2038" s="443"/>
      <c r="U2038" s="77" t="str">
        <f>IF(H2038+K2038=3,"BİTTİ","DEVAM")</f>
        <v>BİTTİ</v>
      </c>
    </row>
    <row r="2039" spans="2:21" ht="12" thickBot="1" x14ac:dyDescent="0.25">
      <c r="C2039" s="91" t="s">
        <v>80</v>
      </c>
      <c r="D2039" s="92" t="s">
        <v>138</v>
      </c>
      <c r="E2039" s="91" t="s">
        <v>139</v>
      </c>
      <c r="F2039" s="92"/>
      <c r="G2039" s="91" t="s">
        <v>139</v>
      </c>
      <c r="H2039" s="408" t="s">
        <v>140</v>
      </c>
      <c r="I2039" s="409"/>
      <c r="J2039" s="408" t="s">
        <v>141</v>
      </c>
      <c r="K2039" s="409"/>
      <c r="L2039" s="410" t="s">
        <v>142</v>
      </c>
      <c r="M2039" s="411"/>
      <c r="O2039" s="412" t="s">
        <v>143</v>
      </c>
      <c r="P2039" s="413"/>
      <c r="Q2039" s="412" t="s">
        <v>144</v>
      </c>
      <c r="R2039" s="413"/>
      <c r="S2039" s="412" t="s">
        <v>138</v>
      </c>
      <c r="T2039" s="413"/>
      <c r="U2039" s="77" t="s">
        <v>630</v>
      </c>
    </row>
    <row r="2040" spans="2:21" ht="12" thickBot="1" x14ac:dyDescent="0.25">
      <c r="C2040" s="266">
        <v>0.4375</v>
      </c>
      <c r="D2040" s="94" t="s">
        <v>145</v>
      </c>
      <c r="E2040" s="84" t="s">
        <v>1016</v>
      </c>
      <c r="F2040" s="94"/>
      <c r="G2040" s="84" t="s">
        <v>493</v>
      </c>
      <c r="H2040" s="95">
        <v>0</v>
      </c>
      <c r="I2040" s="94">
        <v>6</v>
      </c>
      <c r="J2040" s="95">
        <v>0</v>
      </c>
      <c r="K2040" s="94">
        <v>6</v>
      </c>
      <c r="L2040" s="95"/>
      <c r="M2040" s="94"/>
      <c r="O2040" s="96">
        <f t="shared" ref="O2040:O2042" si="1294">H2040+J2040+L2040</f>
        <v>0</v>
      </c>
      <c r="P2040" s="96">
        <f t="shared" ref="P2040:P2042" si="1295">I2040+K2040+M2040</f>
        <v>12</v>
      </c>
      <c r="Q2040" s="96">
        <f t="shared" ref="Q2040:Q2042" si="1296">IF(H2040&gt;I2040,1,0)+IF(J2040&gt;K2040,1,0)+IF(L2040&gt;M2040,1,0)</f>
        <v>0</v>
      </c>
      <c r="R2040" s="97">
        <f t="shared" ref="R2040:R2042" si="1297">IF(H2040&lt;I2040,1,0)+IF(J2040&lt;K2040,1,0)+IF(L2040&lt;M2040,1,0)</f>
        <v>2</v>
      </c>
      <c r="S2040" s="97">
        <f t="shared" ref="S2040:S2042" si="1298">IF(Q2040&gt;R2040,1,0)</f>
        <v>0</v>
      </c>
      <c r="T2040" s="97">
        <f t="shared" ref="T2040:T2042" si="1299">IF(Q2040&lt;R2040,1,0)</f>
        <v>1</v>
      </c>
      <c r="U2040" s="77" t="s">
        <v>630</v>
      </c>
    </row>
    <row r="2041" spans="2:21" ht="12" thickBot="1" x14ac:dyDescent="0.25">
      <c r="C2041" s="84"/>
      <c r="D2041" s="94" t="s">
        <v>146</v>
      </c>
      <c r="E2041" s="84" t="s">
        <v>1016</v>
      </c>
      <c r="F2041" s="94"/>
      <c r="G2041" s="84" t="s">
        <v>494</v>
      </c>
      <c r="H2041" s="95">
        <v>0</v>
      </c>
      <c r="I2041" s="94">
        <v>6</v>
      </c>
      <c r="J2041" s="95">
        <v>0</v>
      </c>
      <c r="K2041" s="94">
        <v>6</v>
      </c>
      <c r="L2041" s="95"/>
      <c r="M2041" s="94"/>
      <c r="O2041" s="29">
        <f t="shared" si="1294"/>
        <v>0</v>
      </c>
      <c r="P2041" s="29">
        <f t="shared" si="1295"/>
        <v>12</v>
      </c>
      <c r="Q2041" s="29">
        <f t="shared" si="1296"/>
        <v>0</v>
      </c>
      <c r="R2041" s="28">
        <f t="shared" si="1297"/>
        <v>2</v>
      </c>
      <c r="S2041" s="28">
        <f t="shared" si="1298"/>
        <v>0</v>
      </c>
      <c r="T2041" s="28">
        <f t="shared" si="1299"/>
        <v>1</v>
      </c>
      <c r="U2041" s="77" t="s">
        <v>630</v>
      </c>
    </row>
    <row r="2042" spans="2:21" ht="12" customHeight="1" thickBot="1" x14ac:dyDescent="0.25">
      <c r="C2042" s="414"/>
      <c r="D2042" s="416" t="s">
        <v>147</v>
      </c>
      <c r="E2042" s="84" t="s">
        <v>1016</v>
      </c>
      <c r="F2042" s="98"/>
      <c r="G2042" s="84" t="s">
        <v>664</v>
      </c>
      <c r="H2042" s="418">
        <v>0</v>
      </c>
      <c r="I2042" s="421">
        <v>6</v>
      </c>
      <c r="J2042" s="418">
        <v>0</v>
      </c>
      <c r="K2042" s="421">
        <v>6</v>
      </c>
      <c r="L2042" s="418"/>
      <c r="M2042" s="421"/>
      <c r="O2042" s="424">
        <f t="shared" si="1294"/>
        <v>0</v>
      </c>
      <c r="P2042" s="424">
        <f t="shared" si="1295"/>
        <v>12</v>
      </c>
      <c r="Q2042" s="424">
        <f t="shared" si="1296"/>
        <v>0</v>
      </c>
      <c r="R2042" s="424">
        <f t="shared" si="1297"/>
        <v>2</v>
      </c>
      <c r="S2042" s="424">
        <f t="shared" si="1298"/>
        <v>0</v>
      </c>
      <c r="T2042" s="424">
        <f t="shared" si="1299"/>
        <v>1</v>
      </c>
      <c r="U2042" s="77" t="s">
        <v>630</v>
      </c>
    </row>
    <row r="2043" spans="2:21" ht="12" thickBot="1" x14ac:dyDescent="0.25">
      <c r="C2043" s="414"/>
      <c r="D2043" s="416"/>
      <c r="E2043" s="99" t="s">
        <v>137</v>
      </c>
      <c r="F2043" s="100"/>
      <c r="G2043" s="99" t="s">
        <v>137</v>
      </c>
      <c r="H2043" s="419"/>
      <c r="I2043" s="422"/>
      <c r="J2043" s="419"/>
      <c r="K2043" s="422"/>
      <c r="L2043" s="419"/>
      <c r="M2043" s="422"/>
      <c r="O2043" s="425"/>
      <c r="P2043" s="425"/>
      <c r="Q2043" s="425"/>
      <c r="R2043" s="425"/>
      <c r="S2043" s="425"/>
      <c r="T2043" s="425"/>
      <c r="U2043" s="77" t="s">
        <v>630</v>
      </c>
    </row>
    <row r="2044" spans="2:21" ht="12" thickBot="1" x14ac:dyDescent="0.25">
      <c r="C2044" s="415"/>
      <c r="D2044" s="417"/>
      <c r="E2044" s="84" t="s">
        <v>1016</v>
      </c>
      <c r="F2044" s="101"/>
      <c r="G2044" s="84" t="s">
        <v>496</v>
      </c>
      <c r="H2044" s="420"/>
      <c r="I2044" s="423"/>
      <c r="J2044" s="420"/>
      <c r="K2044" s="423"/>
      <c r="L2044" s="420"/>
      <c r="M2044" s="423"/>
      <c r="O2044" s="426"/>
      <c r="P2044" s="426"/>
      <c r="Q2044" s="426"/>
      <c r="R2044" s="426"/>
      <c r="S2044" s="426"/>
      <c r="T2044" s="426"/>
      <c r="U2044" s="77" t="s">
        <v>630</v>
      </c>
    </row>
    <row r="2045" spans="2:21" ht="12" thickBot="1" x14ac:dyDescent="0.25">
      <c r="B2045" s="295" t="str">
        <f>E2038&amp;G2038</f>
        <v>FETHİYE TENİS SPOR KULÜBÜORTACA TENİS SPOR KULÜBÜ</v>
      </c>
      <c r="G2045" s="102"/>
      <c r="H2045" s="102"/>
      <c r="O2045" s="28">
        <f t="shared" ref="O2045:T2045" si="1300">O2040+O2041+O2042</f>
        <v>0</v>
      </c>
      <c r="P2045" s="28">
        <f t="shared" si="1300"/>
        <v>36</v>
      </c>
      <c r="Q2045" s="29">
        <f t="shared" si="1300"/>
        <v>0</v>
      </c>
      <c r="R2045" s="28">
        <f t="shared" si="1300"/>
        <v>6</v>
      </c>
      <c r="S2045" s="28">
        <f t="shared" si="1300"/>
        <v>0</v>
      </c>
      <c r="T2045" s="28">
        <f t="shared" si="1300"/>
        <v>3</v>
      </c>
      <c r="U2045" s="77" t="s">
        <v>630</v>
      </c>
    </row>
    <row r="2046" spans="2:21" x14ac:dyDescent="0.2">
      <c r="C2046" s="427" t="s">
        <v>132</v>
      </c>
      <c r="D2046" s="428"/>
      <c r="E2046" s="428"/>
      <c r="F2046" s="428"/>
      <c r="G2046" s="428"/>
      <c r="H2046" s="428"/>
      <c r="I2046" s="428"/>
      <c r="J2046" s="428"/>
      <c r="K2046" s="428"/>
      <c r="L2046" s="428"/>
      <c r="M2046" s="429"/>
      <c r="U2046" s="77" t="s">
        <v>630</v>
      </c>
    </row>
    <row r="2047" spans="2:21" ht="12" thickBot="1" x14ac:dyDescent="0.25">
      <c r="C2047" s="430"/>
      <c r="D2047" s="431"/>
      <c r="E2047" s="431"/>
      <c r="F2047" s="431"/>
      <c r="G2047" s="431"/>
      <c r="H2047" s="431"/>
      <c r="I2047" s="431"/>
      <c r="J2047" s="431"/>
      <c r="K2047" s="431"/>
      <c r="L2047" s="431"/>
      <c r="M2047" s="432"/>
      <c r="U2047" s="77" t="s">
        <v>630</v>
      </c>
    </row>
    <row r="2048" spans="2:21" ht="12" thickBot="1" x14ac:dyDescent="0.25">
      <c r="C2048" s="444" t="s">
        <v>79</v>
      </c>
      <c r="D2048" s="437"/>
      <c r="E2048" s="445" t="s">
        <v>133</v>
      </c>
      <c r="F2048" s="446"/>
      <c r="G2048" s="80" t="s">
        <v>134</v>
      </c>
      <c r="H2048" s="447" t="s">
        <v>135</v>
      </c>
      <c r="I2048" s="448"/>
      <c r="J2048" s="448"/>
      <c r="K2048" s="448"/>
      <c r="L2048" s="448"/>
      <c r="M2048" s="449"/>
      <c r="R2048" s="81"/>
      <c r="S2048" s="82"/>
      <c r="T2048" s="83"/>
      <c r="U2048" s="83" t="s">
        <v>630</v>
      </c>
    </row>
    <row r="2049" spans="2:21" ht="12" thickBot="1" x14ac:dyDescent="0.25">
      <c r="C2049" s="433">
        <v>45093</v>
      </c>
      <c r="D2049" s="434"/>
      <c r="E2049" s="435" t="s">
        <v>52</v>
      </c>
      <c r="F2049" s="409"/>
      <c r="G2049" s="84"/>
      <c r="H2049" s="435"/>
      <c r="I2049" s="408"/>
      <c r="J2049" s="408"/>
      <c r="K2049" s="408"/>
      <c r="L2049" s="408"/>
      <c r="M2049" s="409"/>
      <c r="U2049" s="77" t="s">
        <v>630</v>
      </c>
    </row>
    <row r="2050" spans="2:21" ht="12" thickBot="1" x14ac:dyDescent="0.25">
      <c r="C2050" s="435"/>
      <c r="D2050" s="408"/>
      <c r="E2050" s="408"/>
      <c r="F2050" s="408"/>
      <c r="G2050" s="408"/>
      <c r="H2050" s="408"/>
      <c r="I2050" s="408"/>
      <c r="J2050" s="408"/>
      <c r="K2050" s="408"/>
      <c r="L2050" s="408"/>
      <c r="M2050" s="409"/>
      <c r="U2050" s="77" t="s">
        <v>630</v>
      </c>
    </row>
    <row r="2051" spans="2:21" ht="12" thickBot="1" x14ac:dyDescent="0.25">
      <c r="C2051" s="85" t="s">
        <v>87</v>
      </c>
      <c r="D2051" s="86"/>
      <c r="E2051" s="85" t="s">
        <v>136</v>
      </c>
      <c r="F2051" s="86" t="s">
        <v>137</v>
      </c>
      <c r="G2051" s="85" t="s">
        <v>136</v>
      </c>
      <c r="H2051" s="436" t="s">
        <v>108</v>
      </c>
      <c r="I2051" s="436"/>
      <c r="J2051" s="436"/>
      <c r="K2051" s="436"/>
      <c r="L2051" s="436"/>
      <c r="M2051" s="437"/>
      <c r="U2051" s="77" t="s">
        <v>630</v>
      </c>
    </row>
    <row r="2052" spans="2:21" ht="12" thickBot="1" x14ac:dyDescent="0.25">
      <c r="C2052" s="87"/>
      <c r="D2052" s="88">
        <v>4</v>
      </c>
      <c r="E2052" s="275" t="s">
        <v>1</v>
      </c>
      <c r="F2052" s="88"/>
      <c r="G2052" s="275" t="s">
        <v>163</v>
      </c>
      <c r="H2052" s="438">
        <f t="shared" ref="H2052" si="1301">S2059</f>
        <v>2</v>
      </c>
      <c r="I2052" s="439"/>
      <c r="J2052" s="440"/>
      <c r="K2052" s="441">
        <f t="shared" ref="K2052" si="1302">T2059</f>
        <v>1</v>
      </c>
      <c r="L2052" s="442"/>
      <c r="M2052" s="443"/>
      <c r="U2052" s="77" t="str">
        <f>IF(H2052+K2052=3,"BİTTİ","DEVAM")</f>
        <v>BİTTİ</v>
      </c>
    </row>
    <row r="2053" spans="2:21" ht="12" thickBot="1" x14ac:dyDescent="0.25">
      <c r="C2053" s="91" t="s">
        <v>80</v>
      </c>
      <c r="D2053" s="92" t="s">
        <v>138</v>
      </c>
      <c r="E2053" s="91" t="s">
        <v>139</v>
      </c>
      <c r="F2053" s="92"/>
      <c r="G2053" s="91" t="s">
        <v>139</v>
      </c>
      <c r="H2053" s="408" t="s">
        <v>140</v>
      </c>
      <c r="I2053" s="409"/>
      <c r="J2053" s="408" t="s">
        <v>141</v>
      </c>
      <c r="K2053" s="409"/>
      <c r="L2053" s="410" t="s">
        <v>142</v>
      </c>
      <c r="M2053" s="411"/>
      <c r="O2053" s="412" t="s">
        <v>143</v>
      </c>
      <c r="P2053" s="413"/>
      <c r="Q2053" s="412" t="s">
        <v>144</v>
      </c>
      <c r="R2053" s="413"/>
      <c r="S2053" s="412" t="s">
        <v>138</v>
      </c>
      <c r="T2053" s="413"/>
      <c r="U2053" s="77" t="s">
        <v>630</v>
      </c>
    </row>
    <row r="2054" spans="2:21" ht="12" thickBot="1" x14ac:dyDescent="0.25">
      <c r="C2054" s="266">
        <v>0.4375</v>
      </c>
      <c r="D2054" s="94" t="s">
        <v>145</v>
      </c>
      <c r="E2054" s="84" t="s">
        <v>415</v>
      </c>
      <c r="F2054" s="94"/>
      <c r="G2054" s="84" t="s">
        <v>789</v>
      </c>
      <c r="H2054" s="95">
        <v>6</v>
      </c>
      <c r="I2054" s="94">
        <v>3</v>
      </c>
      <c r="J2054" s="95">
        <v>6</v>
      </c>
      <c r="K2054" s="94">
        <v>1</v>
      </c>
      <c r="L2054" s="95"/>
      <c r="M2054" s="94"/>
      <c r="O2054" s="96">
        <f t="shared" ref="O2054:O2056" si="1303">H2054+J2054+L2054</f>
        <v>12</v>
      </c>
      <c r="P2054" s="96">
        <f t="shared" ref="P2054:P2056" si="1304">I2054+K2054+M2054</f>
        <v>4</v>
      </c>
      <c r="Q2054" s="96">
        <f t="shared" ref="Q2054:Q2056" si="1305">IF(H2054&gt;I2054,1,0)+IF(J2054&gt;K2054,1,0)+IF(L2054&gt;M2054,1,0)</f>
        <v>2</v>
      </c>
      <c r="R2054" s="97">
        <f t="shared" ref="R2054:R2056" si="1306">IF(H2054&lt;I2054,1,0)+IF(J2054&lt;K2054,1,0)+IF(L2054&lt;M2054,1,0)</f>
        <v>0</v>
      </c>
      <c r="S2054" s="97">
        <f t="shared" ref="S2054:S2056" si="1307">IF(Q2054&gt;R2054,1,0)</f>
        <v>1</v>
      </c>
      <c r="T2054" s="97">
        <f t="shared" ref="T2054:T2056" si="1308">IF(Q2054&lt;R2054,1,0)</f>
        <v>0</v>
      </c>
      <c r="U2054" s="77" t="s">
        <v>630</v>
      </c>
    </row>
    <row r="2055" spans="2:21" ht="12" thickBot="1" x14ac:dyDescent="0.25">
      <c r="C2055" s="84"/>
      <c r="D2055" s="94" t="s">
        <v>146</v>
      </c>
      <c r="E2055" s="84" t="s">
        <v>787</v>
      </c>
      <c r="F2055" s="94"/>
      <c r="G2055" s="84" t="s">
        <v>424</v>
      </c>
      <c r="H2055" s="95">
        <v>6</v>
      </c>
      <c r="I2055" s="94">
        <v>0</v>
      </c>
      <c r="J2055" s="95">
        <v>6</v>
      </c>
      <c r="K2055" s="94">
        <v>0</v>
      </c>
      <c r="L2055" s="95"/>
      <c r="M2055" s="94"/>
      <c r="O2055" s="29">
        <f t="shared" si="1303"/>
        <v>12</v>
      </c>
      <c r="P2055" s="29">
        <f t="shared" si="1304"/>
        <v>0</v>
      </c>
      <c r="Q2055" s="29">
        <f t="shared" si="1305"/>
        <v>2</v>
      </c>
      <c r="R2055" s="28">
        <f t="shared" si="1306"/>
        <v>0</v>
      </c>
      <c r="S2055" s="28">
        <f t="shared" si="1307"/>
        <v>1</v>
      </c>
      <c r="T2055" s="28">
        <f t="shared" si="1308"/>
        <v>0</v>
      </c>
      <c r="U2055" s="77" t="s">
        <v>630</v>
      </c>
    </row>
    <row r="2056" spans="2:21" ht="12" customHeight="1" thickBot="1" x14ac:dyDescent="0.25">
      <c r="C2056" s="414"/>
      <c r="D2056" s="416" t="s">
        <v>147</v>
      </c>
      <c r="E2056" s="84" t="s">
        <v>415</v>
      </c>
      <c r="F2056" s="98"/>
      <c r="G2056" s="84" t="s">
        <v>789</v>
      </c>
      <c r="H2056" s="418">
        <v>0</v>
      </c>
      <c r="I2056" s="421">
        <v>6</v>
      </c>
      <c r="J2056" s="418">
        <v>0</v>
      </c>
      <c r="K2056" s="421">
        <v>6</v>
      </c>
      <c r="L2056" s="418"/>
      <c r="M2056" s="421"/>
      <c r="O2056" s="424">
        <f t="shared" si="1303"/>
        <v>0</v>
      </c>
      <c r="P2056" s="424">
        <f t="shared" si="1304"/>
        <v>12</v>
      </c>
      <c r="Q2056" s="424">
        <f t="shared" si="1305"/>
        <v>0</v>
      </c>
      <c r="R2056" s="424">
        <f t="shared" si="1306"/>
        <v>2</v>
      </c>
      <c r="S2056" s="424">
        <f t="shared" si="1307"/>
        <v>0</v>
      </c>
      <c r="T2056" s="424">
        <f t="shared" si="1308"/>
        <v>1</v>
      </c>
      <c r="U2056" s="77" t="s">
        <v>630</v>
      </c>
    </row>
    <row r="2057" spans="2:21" ht="12" thickBot="1" x14ac:dyDescent="0.25">
      <c r="C2057" s="414"/>
      <c r="D2057" s="416"/>
      <c r="E2057" s="99" t="s">
        <v>137</v>
      </c>
      <c r="F2057" s="100"/>
      <c r="G2057" s="99" t="s">
        <v>137</v>
      </c>
      <c r="H2057" s="419"/>
      <c r="I2057" s="422"/>
      <c r="J2057" s="419"/>
      <c r="K2057" s="422"/>
      <c r="L2057" s="419"/>
      <c r="M2057" s="422"/>
      <c r="O2057" s="425"/>
      <c r="P2057" s="425"/>
      <c r="Q2057" s="425"/>
      <c r="R2057" s="425"/>
      <c r="S2057" s="425"/>
      <c r="T2057" s="425"/>
      <c r="U2057" s="77" t="s">
        <v>630</v>
      </c>
    </row>
    <row r="2058" spans="2:21" ht="12" thickBot="1" x14ac:dyDescent="0.25">
      <c r="C2058" s="415"/>
      <c r="D2058" s="417"/>
      <c r="E2058" s="84" t="s">
        <v>787</v>
      </c>
      <c r="F2058" s="101"/>
      <c r="G2058" s="84" t="s">
        <v>424</v>
      </c>
      <c r="H2058" s="420"/>
      <c r="I2058" s="423"/>
      <c r="J2058" s="420"/>
      <c r="K2058" s="423"/>
      <c r="L2058" s="420"/>
      <c r="M2058" s="423"/>
      <c r="O2058" s="426"/>
      <c r="P2058" s="426"/>
      <c r="Q2058" s="426"/>
      <c r="R2058" s="426"/>
      <c r="S2058" s="426"/>
      <c r="T2058" s="426"/>
      <c r="U2058" s="77" t="s">
        <v>630</v>
      </c>
    </row>
    <row r="2059" spans="2:21" ht="12" thickBot="1" x14ac:dyDescent="0.25">
      <c r="B2059" s="295" t="str">
        <f>E2052&amp;G2052</f>
        <v>ADIYAMAN GENÇLİK SPOR KULÜBÜADIYAMAN DOĞA ATICILIK VE A.SPOR KULÜBÜ</v>
      </c>
      <c r="G2059" s="102"/>
      <c r="H2059" s="102"/>
      <c r="O2059" s="28">
        <f t="shared" ref="O2059:T2059" si="1309">O2054+O2055+O2056</f>
        <v>24</v>
      </c>
      <c r="P2059" s="28">
        <f t="shared" si="1309"/>
        <v>16</v>
      </c>
      <c r="Q2059" s="29">
        <f t="shared" si="1309"/>
        <v>4</v>
      </c>
      <c r="R2059" s="28">
        <f t="shared" si="1309"/>
        <v>2</v>
      </c>
      <c r="S2059" s="28">
        <f t="shared" si="1309"/>
        <v>2</v>
      </c>
      <c r="T2059" s="28">
        <f t="shared" si="1309"/>
        <v>1</v>
      </c>
      <c r="U2059" s="77" t="s">
        <v>630</v>
      </c>
    </row>
    <row r="2060" spans="2:21" x14ac:dyDescent="0.2">
      <c r="C2060" s="427" t="s">
        <v>132</v>
      </c>
      <c r="D2060" s="428"/>
      <c r="E2060" s="428"/>
      <c r="F2060" s="428"/>
      <c r="G2060" s="428"/>
      <c r="H2060" s="428"/>
      <c r="I2060" s="428"/>
      <c r="J2060" s="428"/>
      <c r="K2060" s="428"/>
      <c r="L2060" s="428"/>
      <c r="M2060" s="429"/>
      <c r="U2060" s="77" t="s">
        <v>630</v>
      </c>
    </row>
    <row r="2061" spans="2:21" ht="12" thickBot="1" x14ac:dyDescent="0.25">
      <c r="C2061" s="430"/>
      <c r="D2061" s="431"/>
      <c r="E2061" s="431"/>
      <c r="F2061" s="431"/>
      <c r="G2061" s="431"/>
      <c r="H2061" s="431"/>
      <c r="I2061" s="431"/>
      <c r="J2061" s="431"/>
      <c r="K2061" s="431"/>
      <c r="L2061" s="431"/>
      <c r="M2061" s="432"/>
      <c r="U2061" s="77" t="s">
        <v>630</v>
      </c>
    </row>
    <row r="2062" spans="2:21" ht="12" thickBot="1" x14ac:dyDescent="0.25">
      <c r="C2062" s="444" t="s">
        <v>79</v>
      </c>
      <c r="D2062" s="437"/>
      <c r="E2062" s="445" t="s">
        <v>133</v>
      </c>
      <c r="F2062" s="446"/>
      <c r="G2062" s="80" t="s">
        <v>134</v>
      </c>
      <c r="H2062" s="447" t="s">
        <v>135</v>
      </c>
      <c r="I2062" s="448"/>
      <c r="J2062" s="448"/>
      <c r="K2062" s="448"/>
      <c r="L2062" s="448"/>
      <c r="M2062" s="449"/>
      <c r="R2062" s="81"/>
      <c r="S2062" s="82"/>
      <c r="T2062" s="83"/>
      <c r="U2062" s="83" t="s">
        <v>630</v>
      </c>
    </row>
    <row r="2063" spans="2:21" ht="12" thickBot="1" x14ac:dyDescent="0.25">
      <c r="C2063" s="433">
        <v>45093</v>
      </c>
      <c r="D2063" s="434"/>
      <c r="E2063" s="435" t="s">
        <v>52</v>
      </c>
      <c r="F2063" s="409"/>
      <c r="G2063" s="84"/>
      <c r="H2063" s="435"/>
      <c r="I2063" s="408"/>
      <c r="J2063" s="408"/>
      <c r="K2063" s="408"/>
      <c r="L2063" s="408"/>
      <c r="M2063" s="409"/>
      <c r="U2063" s="77" t="s">
        <v>630</v>
      </c>
    </row>
    <row r="2064" spans="2:21" ht="12" thickBot="1" x14ac:dyDescent="0.25">
      <c r="C2064" s="435"/>
      <c r="D2064" s="408"/>
      <c r="E2064" s="408"/>
      <c r="F2064" s="408"/>
      <c r="G2064" s="408"/>
      <c r="H2064" s="408"/>
      <c r="I2064" s="408"/>
      <c r="J2064" s="408"/>
      <c r="K2064" s="408"/>
      <c r="L2064" s="408"/>
      <c r="M2064" s="409"/>
      <c r="U2064" s="77" t="s">
        <v>630</v>
      </c>
    </row>
    <row r="2065" spans="2:21" ht="12" thickBot="1" x14ac:dyDescent="0.25">
      <c r="C2065" s="85" t="s">
        <v>87</v>
      </c>
      <c r="D2065" s="86"/>
      <c r="E2065" s="85" t="s">
        <v>136</v>
      </c>
      <c r="F2065" s="86" t="s">
        <v>137</v>
      </c>
      <c r="G2065" s="85" t="s">
        <v>136</v>
      </c>
      <c r="H2065" s="436" t="s">
        <v>108</v>
      </c>
      <c r="I2065" s="436"/>
      <c r="J2065" s="436"/>
      <c r="K2065" s="436"/>
      <c r="L2065" s="436"/>
      <c r="M2065" s="437"/>
      <c r="U2065" s="77" t="s">
        <v>630</v>
      </c>
    </row>
    <row r="2066" spans="2:21" ht="12" thickBot="1" x14ac:dyDescent="0.25">
      <c r="C2066" s="87"/>
      <c r="D2066" s="88">
        <v>5</v>
      </c>
      <c r="E2066" s="275" t="s">
        <v>164</v>
      </c>
      <c r="F2066" s="88"/>
      <c r="G2066" s="275" t="s">
        <v>2</v>
      </c>
      <c r="H2066" s="438">
        <f t="shared" ref="H2066" si="1310">S2073</f>
        <v>1</v>
      </c>
      <c r="I2066" s="439"/>
      <c r="J2066" s="440"/>
      <c r="K2066" s="441">
        <f t="shared" ref="K2066" si="1311">T2073</f>
        <v>2</v>
      </c>
      <c r="L2066" s="442"/>
      <c r="M2066" s="443"/>
      <c r="U2066" s="77" t="str">
        <f>IF(H2066+K2066=3,"BİTTİ","DEVAM")</f>
        <v>BİTTİ</v>
      </c>
    </row>
    <row r="2067" spans="2:21" ht="12" thickBot="1" x14ac:dyDescent="0.25">
      <c r="C2067" s="91" t="s">
        <v>80</v>
      </c>
      <c r="D2067" s="92" t="s">
        <v>138</v>
      </c>
      <c r="E2067" s="91" t="s">
        <v>139</v>
      </c>
      <c r="F2067" s="92"/>
      <c r="G2067" s="91" t="s">
        <v>139</v>
      </c>
      <c r="H2067" s="408" t="s">
        <v>140</v>
      </c>
      <c r="I2067" s="409"/>
      <c r="J2067" s="408" t="s">
        <v>141</v>
      </c>
      <c r="K2067" s="409"/>
      <c r="L2067" s="410" t="s">
        <v>142</v>
      </c>
      <c r="M2067" s="411"/>
      <c r="O2067" s="412" t="s">
        <v>143</v>
      </c>
      <c r="P2067" s="413"/>
      <c r="Q2067" s="412" t="s">
        <v>144</v>
      </c>
      <c r="R2067" s="413"/>
      <c r="S2067" s="412" t="s">
        <v>138</v>
      </c>
      <c r="T2067" s="413"/>
      <c r="U2067" s="77" t="s">
        <v>630</v>
      </c>
    </row>
    <row r="2068" spans="2:21" ht="12" thickBot="1" x14ac:dyDescent="0.25">
      <c r="C2068" s="266">
        <v>0.4375</v>
      </c>
      <c r="D2068" s="94" t="s">
        <v>145</v>
      </c>
      <c r="E2068" s="84" t="s">
        <v>419</v>
      </c>
      <c r="F2068" s="94"/>
      <c r="G2068" s="84" t="s">
        <v>417</v>
      </c>
      <c r="H2068" s="95">
        <v>3</v>
      </c>
      <c r="I2068" s="94">
        <v>6</v>
      </c>
      <c r="J2068" s="95">
        <v>2</v>
      </c>
      <c r="K2068" s="94">
        <v>6</v>
      </c>
      <c r="L2068" s="95"/>
      <c r="M2068" s="94"/>
      <c r="O2068" s="96">
        <f t="shared" ref="O2068:O2070" si="1312">H2068+J2068+L2068</f>
        <v>5</v>
      </c>
      <c r="P2068" s="96">
        <f t="shared" ref="P2068:P2070" si="1313">I2068+K2068+M2068</f>
        <v>12</v>
      </c>
      <c r="Q2068" s="96">
        <f t="shared" ref="Q2068:Q2070" si="1314">IF(H2068&gt;I2068,1,0)+IF(J2068&gt;K2068,1,0)+IF(L2068&gt;M2068,1,0)</f>
        <v>0</v>
      </c>
      <c r="R2068" s="97">
        <f t="shared" ref="R2068:R2070" si="1315">IF(H2068&lt;I2068,1,0)+IF(J2068&lt;K2068,1,0)+IF(L2068&lt;M2068,1,0)</f>
        <v>2</v>
      </c>
      <c r="S2068" s="97">
        <f t="shared" ref="S2068:S2070" si="1316">IF(Q2068&gt;R2068,1,0)</f>
        <v>0</v>
      </c>
      <c r="T2068" s="97">
        <f t="shared" ref="T2068:T2070" si="1317">IF(Q2068&lt;R2068,1,0)</f>
        <v>1</v>
      </c>
      <c r="U2068" s="77" t="s">
        <v>630</v>
      </c>
    </row>
    <row r="2069" spans="2:21" ht="12" thickBot="1" x14ac:dyDescent="0.25">
      <c r="C2069" s="84"/>
      <c r="D2069" s="94" t="s">
        <v>146</v>
      </c>
      <c r="E2069" s="84" t="s">
        <v>420</v>
      </c>
      <c r="F2069" s="94"/>
      <c r="G2069" s="84" t="s">
        <v>788</v>
      </c>
      <c r="H2069" s="95">
        <v>4</v>
      </c>
      <c r="I2069" s="94">
        <v>6</v>
      </c>
      <c r="J2069" s="95">
        <v>3</v>
      </c>
      <c r="K2069" s="94">
        <v>6</v>
      </c>
      <c r="L2069" s="95"/>
      <c r="M2069" s="94"/>
      <c r="O2069" s="29">
        <f t="shared" si="1312"/>
        <v>7</v>
      </c>
      <c r="P2069" s="29">
        <f t="shared" si="1313"/>
        <v>12</v>
      </c>
      <c r="Q2069" s="29">
        <f t="shared" si="1314"/>
        <v>0</v>
      </c>
      <c r="R2069" s="28">
        <f t="shared" si="1315"/>
        <v>2</v>
      </c>
      <c r="S2069" s="28">
        <f t="shared" si="1316"/>
        <v>0</v>
      </c>
      <c r="T2069" s="28">
        <f t="shared" si="1317"/>
        <v>1</v>
      </c>
      <c r="U2069" s="77" t="s">
        <v>630</v>
      </c>
    </row>
    <row r="2070" spans="2:21" ht="12" customHeight="1" thickBot="1" x14ac:dyDescent="0.25">
      <c r="C2070" s="414"/>
      <c r="D2070" s="416" t="s">
        <v>147</v>
      </c>
      <c r="E2070" s="84" t="s">
        <v>419</v>
      </c>
      <c r="F2070" s="98"/>
      <c r="G2070" s="84" t="s">
        <v>417</v>
      </c>
      <c r="H2070" s="418">
        <v>6</v>
      </c>
      <c r="I2070" s="421">
        <v>0</v>
      </c>
      <c r="J2070" s="418">
        <v>6</v>
      </c>
      <c r="K2070" s="421">
        <v>0</v>
      </c>
      <c r="L2070" s="418"/>
      <c r="M2070" s="421"/>
      <c r="O2070" s="424">
        <f t="shared" si="1312"/>
        <v>12</v>
      </c>
      <c r="P2070" s="424">
        <f t="shared" si="1313"/>
        <v>0</v>
      </c>
      <c r="Q2070" s="424">
        <f t="shared" si="1314"/>
        <v>2</v>
      </c>
      <c r="R2070" s="424">
        <f t="shared" si="1315"/>
        <v>0</v>
      </c>
      <c r="S2070" s="424">
        <f t="shared" si="1316"/>
        <v>1</v>
      </c>
      <c r="T2070" s="424">
        <f t="shared" si="1317"/>
        <v>0</v>
      </c>
      <c r="U2070" s="77" t="s">
        <v>630</v>
      </c>
    </row>
    <row r="2071" spans="2:21" ht="12" thickBot="1" x14ac:dyDescent="0.25">
      <c r="C2071" s="414"/>
      <c r="D2071" s="416"/>
      <c r="E2071" s="99" t="s">
        <v>137</v>
      </c>
      <c r="F2071" s="100"/>
      <c r="G2071" s="99" t="s">
        <v>137</v>
      </c>
      <c r="H2071" s="419"/>
      <c r="I2071" s="422"/>
      <c r="J2071" s="419"/>
      <c r="K2071" s="422"/>
      <c r="L2071" s="419"/>
      <c r="M2071" s="422"/>
      <c r="O2071" s="425"/>
      <c r="P2071" s="425"/>
      <c r="Q2071" s="425"/>
      <c r="R2071" s="425"/>
      <c r="S2071" s="425"/>
      <c r="T2071" s="425"/>
      <c r="U2071" s="77" t="s">
        <v>630</v>
      </c>
    </row>
    <row r="2072" spans="2:21" ht="12" thickBot="1" x14ac:dyDescent="0.25">
      <c r="C2072" s="415"/>
      <c r="D2072" s="417"/>
      <c r="E2072" s="84" t="s">
        <v>420</v>
      </c>
      <c r="F2072" s="101"/>
      <c r="G2072" s="84" t="s">
        <v>788</v>
      </c>
      <c r="H2072" s="420"/>
      <c r="I2072" s="423"/>
      <c r="J2072" s="420"/>
      <c r="K2072" s="423"/>
      <c r="L2072" s="420"/>
      <c r="M2072" s="423"/>
      <c r="O2072" s="426"/>
      <c r="P2072" s="426"/>
      <c r="Q2072" s="426"/>
      <c r="R2072" s="426"/>
      <c r="S2072" s="426"/>
      <c r="T2072" s="426"/>
      <c r="U2072" s="77" t="s">
        <v>630</v>
      </c>
    </row>
    <row r="2073" spans="2:21" ht="12" thickBot="1" x14ac:dyDescent="0.25">
      <c r="B2073" s="295" t="str">
        <f>E2066&amp;G2066</f>
        <v>ADIYAMAN TENİS DAĞCILIK SPOR KULÜBÜADIYAMAN TENİS VE HENTBOL SPOR KULÜBÜ</v>
      </c>
      <c r="G2073" s="102"/>
      <c r="H2073" s="102"/>
      <c r="O2073" s="28">
        <f t="shared" ref="O2073:T2073" si="1318">O2068+O2069+O2070</f>
        <v>24</v>
      </c>
      <c r="P2073" s="28">
        <f t="shared" si="1318"/>
        <v>24</v>
      </c>
      <c r="Q2073" s="29">
        <f t="shared" si="1318"/>
        <v>2</v>
      </c>
      <c r="R2073" s="28">
        <f t="shared" si="1318"/>
        <v>4</v>
      </c>
      <c r="S2073" s="28">
        <f t="shared" si="1318"/>
        <v>1</v>
      </c>
      <c r="T2073" s="28">
        <f t="shared" si="1318"/>
        <v>2</v>
      </c>
      <c r="U2073" s="77" t="s">
        <v>630</v>
      </c>
    </row>
    <row r="2074" spans="2:21" x14ac:dyDescent="0.2">
      <c r="C2074" s="427" t="s">
        <v>132</v>
      </c>
      <c r="D2074" s="428"/>
      <c r="E2074" s="428"/>
      <c r="F2074" s="428"/>
      <c r="G2074" s="428"/>
      <c r="H2074" s="428"/>
      <c r="I2074" s="428"/>
      <c r="J2074" s="428"/>
      <c r="K2074" s="428"/>
      <c r="L2074" s="428"/>
      <c r="M2074" s="429"/>
      <c r="U2074" s="77" t="s">
        <v>630</v>
      </c>
    </row>
    <row r="2075" spans="2:21" ht="12" thickBot="1" x14ac:dyDescent="0.25">
      <c r="C2075" s="430"/>
      <c r="D2075" s="431"/>
      <c r="E2075" s="431"/>
      <c r="F2075" s="431"/>
      <c r="G2075" s="431"/>
      <c r="H2075" s="431"/>
      <c r="I2075" s="431"/>
      <c r="J2075" s="431"/>
      <c r="K2075" s="431"/>
      <c r="L2075" s="431"/>
      <c r="M2075" s="432"/>
      <c r="U2075" s="77" t="s">
        <v>630</v>
      </c>
    </row>
    <row r="2076" spans="2:21" ht="12" thickBot="1" x14ac:dyDescent="0.25">
      <c r="C2076" s="444" t="s">
        <v>79</v>
      </c>
      <c r="D2076" s="437"/>
      <c r="E2076" s="445" t="s">
        <v>133</v>
      </c>
      <c r="F2076" s="446"/>
      <c r="G2076" s="80" t="s">
        <v>134</v>
      </c>
      <c r="H2076" s="447" t="s">
        <v>135</v>
      </c>
      <c r="I2076" s="448"/>
      <c r="J2076" s="448"/>
      <c r="K2076" s="448"/>
      <c r="L2076" s="448"/>
      <c r="M2076" s="449"/>
      <c r="R2076" s="81"/>
      <c r="S2076" s="82"/>
      <c r="T2076" s="83"/>
      <c r="U2076" s="83" t="s">
        <v>630</v>
      </c>
    </row>
    <row r="2077" spans="2:21" ht="12" thickBot="1" x14ac:dyDescent="0.25">
      <c r="C2077" s="433">
        <v>45093</v>
      </c>
      <c r="D2077" s="434"/>
      <c r="E2077" s="435" t="s">
        <v>52</v>
      </c>
      <c r="F2077" s="409"/>
      <c r="G2077" s="84"/>
      <c r="H2077" s="435"/>
      <c r="I2077" s="408"/>
      <c r="J2077" s="408"/>
      <c r="K2077" s="408"/>
      <c r="L2077" s="408"/>
      <c r="M2077" s="409"/>
      <c r="U2077" s="77" t="s">
        <v>630</v>
      </c>
    </row>
    <row r="2078" spans="2:21" ht="12" thickBot="1" x14ac:dyDescent="0.25">
      <c r="C2078" s="435"/>
      <c r="D2078" s="408"/>
      <c r="E2078" s="408"/>
      <c r="F2078" s="408"/>
      <c r="G2078" s="408"/>
      <c r="H2078" s="408"/>
      <c r="I2078" s="408"/>
      <c r="J2078" s="408"/>
      <c r="K2078" s="408"/>
      <c r="L2078" s="408"/>
      <c r="M2078" s="409"/>
      <c r="U2078" s="77" t="s">
        <v>630</v>
      </c>
    </row>
    <row r="2079" spans="2:21" ht="12" thickBot="1" x14ac:dyDescent="0.25">
      <c r="C2079" s="85" t="s">
        <v>87</v>
      </c>
      <c r="D2079" s="86"/>
      <c r="E2079" s="85" t="s">
        <v>136</v>
      </c>
      <c r="F2079" s="86" t="s">
        <v>137</v>
      </c>
      <c r="G2079" s="85" t="s">
        <v>136</v>
      </c>
      <c r="H2079" s="436" t="s">
        <v>108</v>
      </c>
      <c r="I2079" s="436"/>
      <c r="J2079" s="436"/>
      <c r="K2079" s="436"/>
      <c r="L2079" s="436"/>
      <c r="M2079" s="437"/>
      <c r="U2079" s="77" t="s">
        <v>630</v>
      </c>
    </row>
    <row r="2080" spans="2:21" ht="12" thickBot="1" x14ac:dyDescent="0.25">
      <c r="C2080" s="87"/>
      <c r="D2080" s="88">
        <v>6</v>
      </c>
      <c r="E2080" s="324" t="s">
        <v>3</v>
      </c>
      <c r="F2080" s="88"/>
      <c r="G2080" s="275" t="s">
        <v>165</v>
      </c>
      <c r="H2080" s="438">
        <f t="shared" ref="H2080" si="1319">S2087</f>
        <v>1</v>
      </c>
      <c r="I2080" s="439"/>
      <c r="J2080" s="440"/>
      <c r="K2080" s="441">
        <f t="shared" ref="K2080" si="1320">T2087</f>
        <v>2</v>
      </c>
      <c r="L2080" s="442"/>
      <c r="M2080" s="443"/>
      <c r="U2080" s="77" t="str">
        <f>IF(H2080+K2080=3,"BİTTİ","DEVAM")</f>
        <v>BİTTİ</v>
      </c>
    </row>
    <row r="2081" spans="2:21" ht="12" thickBot="1" x14ac:dyDescent="0.25">
      <c r="C2081" s="91" t="s">
        <v>80</v>
      </c>
      <c r="D2081" s="92" t="s">
        <v>138</v>
      </c>
      <c r="E2081" s="91" t="s">
        <v>139</v>
      </c>
      <c r="F2081" s="92"/>
      <c r="G2081" s="91" t="s">
        <v>139</v>
      </c>
      <c r="H2081" s="408" t="s">
        <v>140</v>
      </c>
      <c r="I2081" s="409"/>
      <c r="J2081" s="408" t="s">
        <v>141</v>
      </c>
      <c r="K2081" s="409"/>
      <c r="L2081" s="410" t="s">
        <v>142</v>
      </c>
      <c r="M2081" s="411"/>
      <c r="O2081" s="412" t="s">
        <v>143</v>
      </c>
      <c r="P2081" s="413"/>
      <c r="Q2081" s="412" t="s">
        <v>144</v>
      </c>
      <c r="R2081" s="413"/>
      <c r="S2081" s="412" t="s">
        <v>138</v>
      </c>
      <c r="T2081" s="413"/>
      <c r="U2081" s="77" t="s">
        <v>630</v>
      </c>
    </row>
    <row r="2082" spans="2:21" ht="12" thickBot="1" x14ac:dyDescent="0.25">
      <c r="C2082" s="266">
        <v>0.4375</v>
      </c>
      <c r="D2082" s="94" t="s">
        <v>145</v>
      </c>
      <c r="E2082" s="84" t="s">
        <v>421</v>
      </c>
      <c r="F2082" s="94"/>
      <c r="G2082" s="84" t="s">
        <v>425</v>
      </c>
      <c r="H2082" s="95">
        <v>6</v>
      </c>
      <c r="I2082" s="94">
        <v>2</v>
      </c>
      <c r="J2082" s="95">
        <v>6</v>
      </c>
      <c r="K2082" s="94">
        <v>4</v>
      </c>
      <c r="L2082" s="95"/>
      <c r="M2082" s="94"/>
      <c r="O2082" s="96">
        <f t="shared" ref="O2082:O2084" si="1321">H2082+J2082+L2082</f>
        <v>12</v>
      </c>
      <c r="P2082" s="96">
        <f t="shared" ref="P2082:P2084" si="1322">I2082+K2082+M2082</f>
        <v>6</v>
      </c>
      <c r="Q2082" s="96">
        <f t="shared" ref="Q2082:Q2084" si="1323">IF(H2082&gt;I2082,1,0)+IF(J2082&gt;K2082,1,0)+IF(L2082&gt;M2082,1,0)</f>
        <v>2</v>
      </c>
      <c r="R2082" s="97">
        <f t="shared" ref="R2082:R2084" si="1324">IF(H2082&lt;I2082,1,0)+IF(J2082&lt;K2082,1,0)+IF(L2082&lt;M2082,1,0)</f>
        <v>0</v>
      </c>
      <c r="S2082" s="97">
        <f t="shared" ref="S2082:S2084" si="1325">IF(Q2082&gt;R2082,1,0)</f>
        <v>1</v>
      </c>
      <c r="T2082" s="97">
        <f t="shared" ref="T2082:T2084" si="1326">IF(Q2082&lt;R2082,1,0)</f>
        <v>0</v>
      </c>
      <c r="U2082" s="77" t="s">
        <v>630</v>
      </c>
    </row>
    <row r="2083" spans="2:21" ht="12" thickBot="1" x14ac:dyDescent="0.25">
      <c r="C2083" s="84"/>
      <c r="D2083" s="94" t="s">
        <v>146</v>
      </c>
      <c r="E2083" s="84" t="s">
        <v>422</v>
      </c>
      <c r="F2083" s="94"/>
      <c r="G2083" s="84" t="s">
        <v>426</v>
      </c>
      <c r="H2083" s="95">
        <v>4</v>
      </c>
      <c r="I2083" s="94">
        <v>6</v>
      </c>
      <c r="J2083" s="95">
        <v>5</v>
      </c>
      <c r="K2083" s="94">
        <v>7</v>
      </c>
      <c r="L2083" s="95"/>
      <c r="M2083" s="94"/>
      <c r="O2083" s="29">
        <f t="shared" si="1321"/>
        <v>9</v>
      </c>
      <c r="P2083" s="29">
        <f t="shared" si="1322"/>
        <v>13</v>
      </c>
      <c r="Q2083" s="29">
        <f t="shared" si="1323"/>
        <v>0</v>
      </c>
      <c r="R2083" s="28">
        <f t="shared" si="1324"/>
        <v>2</v>
      </c>
      <c r="S2083" s="28">
        <f t="shared" si="1325"/>
        <v>0</v>
      </c>
      <c r="T2083" s="28">
        <f t="shared" si="1326"/>
        <v>1</v>
      </c>
      <c r="U2083" s="77" t="s">
        <v>630</v>
      </c>
    </row>
    <row r="2084" spans="2:21" ht="12" customHeight="1" thickBot="1" x14ac:dyDescent="0.25">
      <c r="C2084" s="414"/>
      <c r="D2084" s="416" t="s">
        <v>147</v>
      </c>
      <c r="E2084" s="84" t="s">
        <v>421</v>
      </c>
      <c r="F2084" s="98"/>
      <c r="G2084" s="84" t="s">
        <v>425</v>
      </c>
      <c r="H2084" s="418">
        <v>5</v>
      </c>
      <c r="I2084" s="421">
        <v>7</v>
      </c>
      <c r="J2084" s="418">
        <v>6</v>
      </c>
      <c r="K2084" s="421">
        <v>4</v>
      </c>
      <c r="L2084" s="418">
        <v>13</v>
      </c>
      <c r="M2084" s="421">
        <v>15</v>
      </c>
      <c r="O2084" s="424">
        <f t="shared" si="1321"/>
        <v>24</v>
      </c>
      <c r="P2084" s="424">
        <f t="shared" si="1322"/>
        <v>26</v>
      </c>
      <c r="Q2084" s="424">
        <f t="shared" si="1323"/>
        <v>1</v>
      </c>
      <c r="R2084" s="424">
        <f t="shared" si="1324"/>
        <v>2</v>
      </c>
      <c r="S2084" s="424">
        <f t="shared" si="1325"/>
        <v>0</v>
      </c>
      <c r="T2084" s="424">
        <f t="shared" si="1326"/>
        <v>1</v>
      </c>
      <c r="U2084" s="77" t="s">
        <v>630</v>
      </c>
    </row>
    <row r="2085" spans="2:21" ht="12" thickBot="1" x14ac:dyDescent="0.25">
      <c r="C2085" s="414"/>
      <c r="D2085" s="416"/>
      <c r="E2085" s="99" t="s">
        <v>137</v>
      </c>
      <c r="F2085" s="100"/>
      <c r="G2085" s="99" t="s">
        <v>137</v>
      </c>
      <c r="H2085" s="419"/>
      <c r="I2085" s="422"/>
      <c r="J2085" s="419"/>
      <c r="K2085" s="422"/>
      <c r="L2085" s="419"/>
      <c r="M2085" s="422"/>
      <c r="O2085" s="425"/>
      <c r="P2085" s="425"/>
      <c r="Q2085" s="425"/>
      <c r="R2085" s="425"/>
      <c r="S2085" s="425"/>
      <c r="T2085" s="425"/>
      <c r="U2085" s="77" t="s">
        <v>630</v>
      </c>
    </row>
    <row r="2086" spans="2:21" ht="12" thickBot="1" x14ac:dyDescent="0.25">
      <c r="C2086" s="415"/>
      <c r="D2086" s="417"/>
      <c r="E2086" s="84" t="s">
        <v>422</v>
      </c>
      <c r="F2086" s="101"/>
      <c r="G2086" s="84" t="s">
        <v>426</v>
      </c>
      <c r="H2086" s="420"/>
      <c r="I2086" s="423"/>
      <c r="J2086" s="420"/>
      <c r="K2086" s="423"/>
      <c r="L2086" s="420"/>
      <c r="M2086" s="423"/>
      <c r="O2086" s="426"/>
      <c r="P2086" s="426"/>
      <c r="Q2086" s="426"/>
      <c r="R2086" s="426"/>
      <c r="S2086" s="426"/>
      <c r="T2086" s="426"/>
      <c r="U2086" s="77" t="s">
        <v>630</v>
      </c>
    </row>
    <row r="2087" spans="2:21" ht="12" thickBot="1" x14ac:dyDescent="0.25">
      <c r="B2087" s="295" t="str">
        <f>E2080&amp;G2080</f>
        <v>ADIYAMAN YURDUM GENÇLİK VE SPOR KULÜBÜADIYAMAN G.MS.K. SPOR KULÜBÜ</v>
      </c>
      <c r="G2087" s="102"/>
      <c r="H2087" s="102"/>
      <c r="O2087" s="28">
        <f t="shared" ref="O2087:T2087" si="1327">O2082+O2083+O2084</f>
        <v>45</v>
      </c>
      <c r="P2087" s="28">
        <f t="shared" si="1327"/>
        <v>45</v>
      </c>
      <c r="Q2087" s="29">
        <f t="shared" si="1327"/>
        <v>3</v>
      </c>
      <c r="R2087" s="28">
        <f t="shared" si="1327"/>
        <v>4</v>
      </c>
      <c r="S2087" s="28">
        <f t="shared" si="1327"/>
        <v>1</v>
      </c>
      <c r="T2087" s="28">
        <f t="shared" si="1327"/>
        <v>2</v>
      </c>
      <c r="U2087" s="77" t="s">
        <v>630</v>
      </c>
    </row>
    <row r="2088" spans="2:21" x14ac:dyDescent="0.2">
      <c r="C2088" s="427" t="s">
        <v>132</v>
      </c>
      <c r="D2088" s="428"/>
      <c r="E2088" s="428"/>
      <c r="F2088" s="428"/>
      <c r="G2088" s="428"/>
      <c r="H2088" s="428"/>
      <c r="I2088" s="428"/>
      <c r="J2088" s="428"/>
      <c r="K2088" s="428"/>
      <c r="L2088" s="428"/>
      <c r="M2088" s="429"/>
      <c r="U2088" s="77" t="s">
        <v>630</v>
      </c>
    </row>
    <row r="2089" spans="2:21" ht="12" thickBot="1" x14ac:dyDescent="0.25">
      <c r="C2089" s="430"/>
      <c r="D2089" s="431"/>
      <c r="E2089" s="431"/>
      <c r="F2089" s="431"/>
      <c r="G2089" s="431"/>
      <c r="H2089" s="431"/>
      <c r="I2089" s="431"/>
      <c r="J2089" s="431"/>
      <c r="K2089" s="431"/>
      <c r="L2089" s="431"/>
      <c r="M2089" s="432"/>
      <c r="U2089" s="77" t="s">
        <v>630</v>
      </c>
    </row>
    <row r="2090" spans="2:21" ht="12" thickBot="1" x14ac:dyDescent="0.25">
      <c r="C2090" s="444" t="s">
        <v>79</v>
      </c>
      <c r="D2090" s="437"/>
      <c r="E2090" s="445" t="s">
        <v>133</v>
      </c>
      <c r="F2090" s="446"/>
      <c r="G2090" s="80" t="s">
        <v>134</v>
      </c>
      <c r="H2090" s="447" t="s">
        <v>135</v>
      </c>
      <c r="I2090" s="448"/>
      <c r="J2090" s="448"/>
      <c r="K2090" s="448"/>
      <c r="L2090" s="448"/>
      <c r="M2090" s="449"/>
      <c r="R2090" s="81"/>
      <c r="S2090" s="82"/>
      <c r="T2090" s="83"/>
      <c r="U2090" s="83" t="s">
        <v>630</v>
      </c>
    </row>
    <row r="2091" spans="2:21" ht="12" thickBot="1" x14ac:dyDescent="0.25">
      <c r="C2091" s="433">
        <v>45093</v>
      </c>
      <c r="D2091" s="434"/>
      <c r="E2091" s="435" t="s">
        <v>62</v>
      </c>
      <c r="F2091" s="409"/>
      <c r="G2091" s="84"/>
      <c r="H2091" s="435"/>
      <c r="I2091" s="408"/>
      <c r="J2091" s="408"/>
      <c r="K2091" s="408"/>
      <c r="L2091" s="408"/>
      <c r="M2091" s="409"/>
      <c r="U2091" s="77" t="s">
        <v>630</v>
      </c>
    </row>
    <row r="2092" spans="2:21" ht="12" thickBot="1" x14ac:dyDescent="0.25">
      <c r="C2092" s="435"/>
      <c r="D2092" s="408"/>
      <c r="E2092" s="408"/>
      <c r="F2092" s="408"/>
      <c r="G2092" s="408"/>
      <c r="H2092" s="408"/>
      <c r="I2092" s="408"/>
      <c r="J2092" s="408"/>
      <c r="K2092" s="408"/>
      <c r="L2092" s="408"/>
      <c r="M2092" s="409"/>
      <c r="U2092" s="77" t="s">
        <v>630</v>
      </c>
    </row>
    <row r="2093" spans="2:21" ht="12" thickBot="1" x14ac:dyDescent="0.25">
      <c r="C2093" s="85" t="s">
        <v>87</v>
      </c>
      <c r="D2093" s="86"/>
      <c r="E2093" s="85" t="s">
        <v>136</v>
      </c>
      <c r="F2093" s="86" t="s">
        <v>137</v>
      </c>
      <c r="G2093" s="85" t="s">
        <v>136</v>
      </c>
      <c r="H2093" s="436" t="s">
        <v>108</v>
      </c>
      <c r="I2093" s="436"/>
      <c r="J2093" s="436"/>
      <c r="K2093" s="436"/>
      <c r="L2093" s="436"/>
      <c r="M2093" s="437"/>
      <c r="U2093" s="77" t="s">
        <v>630</v>
      </c>
    </row>
    <row r="2094" spans="2:21" ht="12" thickBot="1" x14ac:dyDescent="0.25">
      <c r="C2094" s="87"/>
      <c r="D2094" s="88">
        <v>7</v>
      </c>
      <c r="E2094" s="275" t="s">
        <v>178</v>
      </c>
      <c r="F2094" s="88"/>
      <c r="G2094" s="275" t="s">
        <v>22</v>
      </c>
      <c r="H2094" s="438">
        <f t="shared" ref="H2094" si="1328">S2101</f>
        <v>0</v>
      </c>
      <c r="I2094" s="439"/>
      <c r="J2094" s="440"/>
      <c r="K2094" s="441">
        <f t="shared" ref="K2094" si="1329">T2101</f>
        <v>3</v>
      </c>
      <c r="L2094" s="442"/>
      <c r="M2094" s="443"/>
      <c r="U2094" s="77" t="str">
        <f>IF(H2094+K2094=3,"BİTTİ","DEVAM")</f>
        <v>BİTTİ</v>
      </c>
    </row>
    <row r="2095" spans="2:21" ht="12" thickBot="1" x14ac:dyDescent="0.25">
      <c r="C2095" s="91" t="s">
        <v>80</v>
      </c>
      <c r="D2095" s="92" t="s">
        <v>138</v>
      </c>
      <c r="E2095" s="91" t="s">
        <v>139</v>
      </c>
      <c r="F2095" s="92"/>
      <c r="G2095" s="91" t="s">
        <v>139</v>
      </c>
      <c r="H2095" s="408" t="s">
        <v>140</v>
      </c>
      <c r="I2095" s="409"/>
      <c r="J2095" s="408" t="s">
        <v>141</v>
      </c>
      <c r="K2095" s="409"/>
      <c r="L2095" s="410" t="s">
        <v>142</v>
      </c>
      <c r="M2095" s="411"/>
      <c r="O2095" s="412" t="s">
        <v>143</v>
      </c>
      <c r="P2095" s="413"/>
      <c r="Q2095" s="412" t="s">
        <v>144</v>
      </c>
      <c r="R2095" s="413"/>
      <c r="S2095" s="412" t="s">
        <v>138</v>
      </c>
      <c r="T2095" s="413"/>
      <c r="U2095" s="77" t="s">
        <v>630</v>
      </c>
    </row>
    <row r="2096" spans="2:21" ht="12" thickBot="1" x14ac:dyDescent="0.25">
      <c r="C2096" s="266">
        <v>0.4375</v>
      </c>
      <c r="D2096" s="94" t="s">
        <v>145</v>
      </c>
      <c r="E2096" s="84" t="s">
        <v>966</v>
      </c>
      <c r="F2096" s="94"/>
      <c r="G2096" s="84" t="s">
        <v>1052</v>
      </c>
      <c r="H2096" s="95">
        <v>0</v>
      </c>
      <c r="I2096" s="94">
        <v>6</v>
      </c>
      <c r="J2096" s="95">
        <v>0</v>
      </c>
      <c r="K2096" s="94">
        <v>6</v>
      </c>
      <c r="L2096" s="95"/>
      <c r="M2096" s="94"/>
      <c r="O2096" s="96">
        <f t="shared" ref="O2096:O2098" si="1330">H2096+J2096+L2096</f>
        <v>0</v>
      </c>
      <c r="P2096" s="96">
        <f t="shared" ref="P2096:P2098" si="1331">I2096+K2096+M2096</f>
        <v>12</v>
      </c>
      <c r="Q2096" s="96">
        <f t="shared" ref="Q2096:Q2098" si="1332">IF(H2096&gt;I2096,1,0)+IF(J2096&gt;K2096,1,0)+IF(L2096&gt;M2096,1,0)</f>
        <v>0</v>
      </c>
      <c r="R2096" s="97">
        <f t="shared" ref="R2096:R2098" si="1333">IF(H2096&lt;I2096,1,0)+IF(J2096&lt;K2096,1,0)+IF(L2096&lt;M2096,1,0)</f>
        <v>2</v>
      </c>
      <c r="S2096" s="97">
        <f t="shared" ref="S2096:S2098" si="1334">IF(Q2096&gt;R2096,1,0)</f>
        <v>0</v>
      </c>
      <c r="T2096" s="97">
        <f t="shared" ref="T2096:T2098" si="1335">IF(Q2096&lt;R2096,1,0)</f>
        <v>1</v>
      </c>
      <c r="U2096" s="77" t="s">
        <v>630</v>
      </c>
    </row>
    <row r="2097" spans="2:21" ht="12" thickBot="1" x14ac:dyDescent="0.25">
      <c r="C2097" s="84"/>
      <c r="D2097" s="94" t="s">
        <v>146</v>
      </c>
      <c r="E2097" s="84" t="s">
        <v>967</v>
      </c>
      <c r="F2097" s="94"/>
      <c r="G2097" s="84" t="s">
        <v>1053</v>
      </c>
      <c r="H2097" s="95">
        <v>1</v>
      </c>
      <c r="I2097" s="94">
        <v>6</v>
      </c>
      <c r="J2097" s="95">
        <v>6</v>
      </c>
      <c r="K2097" s="94">
        <v>1</v>
      </c>
      <c r="L2097" s="95">
        <v>5</v>
      </c>
      <c r="M2097" s="94">
        <v>10</v>
      </c>
      <c r="O2097" s="29">
        <f t="shared" si="1330"/>
        <v>12</v>
      </c>
      <c r="P2097" s="29">
        <f t="shared" si="1331"/>
        <v>17</v>
      </c>
      <c r="Q2097" s="29">
        <f t="shared" si="1332"/>
        <v>1</v>
      </c>
      <c r="R2097" s="28">
        <f t="shared" si="1333"/>
        <v>2</v>
      </c>
      <c r="S2097" s="28">
        <f t="shared" si="1334"/>
        <v>0</v>
      </c>
      <c r="T2097" s="28">
        <f t="shared" si="1335"/>
        <v>1</v>
      </c>
      <c r="U2097" s="77" t="s">
        <v>630</v>
      </c>
    </row>
    <row r="2098" spans="2:21" ht="12" customHeight="1" thickBot="1" x14ac:dyDescent="0.25">
      <c r="C2098" s="414"/>
      <c r="D2098" s="416" t="s">
        <v>147</v>
      </c>
      <c r="E2098" s="84" t="s">
        <v>967</v>
      </c>
      <c r="F2098" s="98"/>
      <c r="G2098" s="84" t="s">
        <v>1054</v>
      </c>
      <c r="H2098" s="418">
        <v>1</v>
      </c>
      <c r="I2098" s="421">
        <v>6</v>
      </c>
      <c r="J2098" s="418">
        <v>0</v>
      </c>
      <c r="K2098" s="421">
        <v>6</v>
      </c>
      <c r="L2098" s="418"/>
      <c r="M2098" s="421"/>
      <c r="O2098" s="424">
        <f t="shared" si="1330"/>
        <v>1</v>
      </c>
      <c r="P2098" s="424">
        <f t="shared" si="1331"/>
        <v>12</v>
      </c>
      <c r="Q2098" s="424">
        <f t="shared" si="1332"/>
        <v>0</v>
      </c>
      <c r="R2098" s="424">
        <f t="shared" si="1333"/>
        <v>2</v>
      </c>
      <c r="S2098" s="424">
        <f t="shared" si="1334"/>
        <v>0</v>
      </c>
      <c r="T2098" s="424">
        <f t="shared" si="1335"/>
        <v>1</v>
      </c>
      <c r="U2098" s="77" t="s">
        <v>630</v>
      </c>
    </row>
    <row r="2099" spans="2:21" ht="12" thickBot="1" x14ac:dyDescent="0.25">
      <c r="C2099" s="414"/>
      <c r="D2099" s="416"/>
      <c r="E2099" s="99" t="s">
        <v>137</v>
      </c>
      <c r="F2099" s="100"/>
      <c r="G2099" s="99" t="s">
        <v>137</v>
      </c>
      <c r="H2099" s="419"/>
      <c r="I2099" s="422"/>
      <c r="J2099" s="419"/>
      <c r="K2099" s="422"/>
      <c r="L2099" s="419"/>
      <c r="M2099" s="422"/>
      <c r="O2099" s="425"/>
      <c r="P2099" s="425"/>
      <c r="Q2099" s="425"/>
      <c r="R2099" s="425"/>
      <c r="S2099" s="425"/>
      <c r="T2099" s="425"/>
      <c r="U2099" s="77" t="s">
        <v>630</v>
      </c>
    </row>
    <row r="2100" spans="2:21" ht="12" thickBot="1" x14ac:dyDescent="0.25">
      <c r="C2100" s="415"/>
      <c r="D2100" s="417"/>
      <c r="E2100" s="84" t="s">
        <v>966</v>
      </c>
      <c r="F2100" s="101"/>
      <c r="G2100" s="84" t="s">
        <v>956</v>
      </c>
      <c r="H2100" s="420"/>
      <c r="I2100" s="423"/>
      <c r="J2100" s="420"/>
      <c r="K2100" s="423"/>
      <c r="L2100" s="420"/>
      <c r="M2100" s="423"/>
      <c r="O2100" s="426"/>
      <c r="P2100" s="426"/>
      <c r="Q2100" s="426"/>
      <c r="R2100" s="426"/>
      <c r="S2100" s="426"/>
      <c r="T2100" s="426"/>
      <c r="U2100" s="77" t="s">
        <v>630</v>
      </c>
    </row>
    <row r="2101" spans="2:21" ht="12" thickBot="1" x14ac:dyDescent="0.25">
      <c r="B2101" s="295" t="str">
        <f>E2094&amp;G2094</f>
        <v>ATLETİKO SPORTİF FAALİYETLER SP.K.ERZURUM TENİS İHTİSAS SPOR KULÜBÜ</v>
      </c>
      <c r="G2101" s="102"/>
      <c r="H2101" s="102"/>
      <c r="O2101" s="28">
        <f t="shared" ref="O2101:T2101" si="1336">O2096+O2097+O2098</f>
        <v>13</v>
      </c>
      <c r="P2101" s="28">
        <f t="shared" si="1336"/>
        <v>41</v>
      </c>
      <c r="Q2101" s="29">
        <f t="shared" si="1336"/>
        <v>1</v>
      </c>
      <c r="R2101" s="28">
        <f t="shared" si="1336"/>
        <v>6</v>
      </c>
      <c r="S2101" s="28">
        <f t="shared" si="1336"/>
        <v>0</v>
      </c>
      <c r="T2101" s="28">
        <f t="shared" si="1336"/>
        <v>3</v>
      </c>
      <c r="U2101" s="77" t="s">
        <v>630</v>
      </c>
    </row>
    <row r="2102" spans="2:21" x14ac:dyDescent="0.2">
      <c r="C2102" s="427" t="s">
        <v>132</v>
      </c>
      <c r="D2102" s="428"/>
      <c r="E2102" s="428"/>
      <c r="F2102" s="428"/>
      <c r="G2102" s="428"/>
      <c r="H2102" s="428"/>
      <c r="I2102" s="428"/>
      <c r="J2102" s="428"/>
      <c r="K2102" s="428"/>
      <c r="L2102" s="428"/>
      <c r="M2102" s="429"/>
      <c r="U2102" s="77" t="s">
        <v>630</v>
      </c>
    </row>
    <row r="2103" spans="2:21" ht="12" thickBot="1" x14ac:dyDescent="0.25">
      <c r="C2103" s="430"/>
      <c r="D2103" s="431"/>
      <c r="E2103" s="431"/>
      <c r="F2103" s="431"/>
      <c r="G2103" s="431"/>
      <c r="H2103" s="431"/>
      <c r="I2103" s="431"/>
      <c r="J2103" s="431"/>
      <c r="K2103" s="431"/>
      <c r="L2103" s="431"/>
      <c r="M2103" s="432"/>
      <c r="U2103" s="77" t="s">
        <v>630</v>
      </c>
    </row>
    <row r="2104" spans="2:21" ht="12" thickBot="1" x14ac:dyDescent="0.25">
      <c r="C2104" s="444" t="s">
        <v>79</v>
      </c>
      <c r="D2104" s="437"/>
      <c r="E2104" s="445" t="s">
        <v>133</v>
      </c>
      <c r="F2104" s="446"/>
      <c r="G2104" s="80" t="s">
        <v>134</v>
      </c>
      <c r="H2104" s="447" t="s">
        <v>135</v>
      </c>
      <c r="I2104" s="448"/>
      <c r="J2104" s="448"/>
      <c r="K2104" s="448"/>
      <c r="L2104" s="448"/>
      <c r="M2104" s="449"/>
      <c r="R2104" s="81"/>
      <c r="S2104" s="82"/>
      <c r="T2104" s="83"/>
      <c r="U2104" s="83" t="s">
        <v>630</v>
      </c>
    </row>
    <row r="2105" spans="2:21" ht="12" thickBot="1" x14ac:dyDescent="0.25">
      <c r="C2105" s="433">
        <v>45093</v>
      </c>
      <c r="D2105" s="434"/>
      <c r="E2105" s="435" t="s">
        <v>62</v>
      </c>
      <c r="F2105" s="409"/>
      <c r="G2105" s="84"/>
      <c r="H2105" s="435"/>
      <c r="I2105" s="408"/>
      <c r="J2105" s="408"/>
      <c r="K2105" s="408"/>
      <c r="L2105" s="408"/>
      <c r="M2105" s="409"/>
      <c r="U2105" s="77" t="s">
        <v>630</v>
      </c>
    </row>
    <row r="2106" spans="2:21" ht="12" thickBot="1" x14ac:dyDescent="0.25">
      <c r="C2106" s="435"/>
      <c r="D2106" s="408"/>
      <c r="E2106" s="408"/>
      <c r="F2106" s="408"/>
      <c r="G2106" s="408"/>
      <c r="H2106" s="408"/>
      <c r="I2106" s="408"/>
      <c r="J2106" s="408"/>
      <c r="K2106" s="408"/>
      <c r="L2106" s="408"/>
      <c r="M2106" s="409"/>
      <c r="U2106" s="77" t="s">
        <v>630</v>
      </c>
    </row>
    <row r="2107" spans="2:21" ht="12" thickBot="1" x14ac:dyDescent="0.25">
      <c r="C2107" s="85" t="s">
        <v>87</v>
      </c>
      <c r="D2107" s="86"/>
      <c r="E2107" s="85" t="s">
        <v>136</v>
      </c>
      <c r="F2107" s="86" t="s">
        <v>137</v>
      </c>
      <c r="G2107" s="85" t="s">
        <v>136</v>
      </c>
      <c r="H2107" s="436" t="s">
        <v>108</v>
      </c>
      <c r="I2107" s="436"/>
      <c r="J2107" s="436"/>
      <c r="K2107" s="436"/>
      <c r="L2107" s="436"/>
      <c r="M2107" s="437"/>
      <c r="U2107" s="77" t="s">
        <v>630</v>
      </c>
    </row>
    <row r="2108" spans="2:21" ht="12" thickBot="1" x14ac:dyDescent="0.25">
      <c r="C2108" s="87"/>
      <c r="D2108" s="88">
        <v>8</v>
      </c>
      <c r="E2108" s="275" t="s">
        <v>23</v>
      </c>
      <c r="F2108" s="88"/>
      <c r="G2108" s="275" t="s">
        <v>21</v>
      </c>
      <c r="H2108" s="438">
        <f t="shared" ref="H2108" si="1337">S2115</f>
        <v>3</v>
      </c>
      <c r="I2108" s="439"/>
      <c r="J2108" s="440"/>
      <c r="K2108" s="441">
        <f t="shared" ref="K2108" si="1338">T2115</f>
        <v>0</v>
      </c>
      <c r="L2108" s="442"/>
      <c r="M2108" s="443"/>
      <c r="U2108" s="77" t="str">
        <f>IF(H2108+K2108=3,"BİTTİ","DEVAM")</f>
        <v>BİTTİ</v>
      </c>
    </row>
    <row r="2109" spans="2:21" ht="12" thickBot="1" x14ac:dyDescent="0.25">
      <c r="C2109" s="91" t="s">
        <v>80</v>
      </c>
      <c r="D2109" s="92" t="s">
        <v>138</v>
      </c>
      <c r="E2109" s="91" t="s">
        <v>139</v>
      </c>
      <c r="F2109" s="92"/>
      <c r="G2109" s="91" t="s">
        <v>139</v>
      </c>
      <c r="H2109" s="408" t="s">
        <v>140</v>
      </c>
      <c r="I2109" s="409"/>
      <c r="J2109" s="408" t="s">
        <v>141</v>
      </c>
      <c r="K2109" s="409"/>
      <c r="L2109" s="410" t="s">
        <v>142</v>
      </c>
      <c r="M2109" s="411"/>
      <c r="O2109" s="412" t="s">
        <v>143</v>
      </c>
      <c r="P2109" s="413"/>
      <c r="Q2109" s="412" t="s">
        <v>144</v>
      </c>
      <c r="R2109" s="413"/>
      <c r="S2109" s="412" t="s">
        <v>138</v>
      </c>
      <c r="T2109" s="413"/>
      <c r="U2109" s="77" t="s">
        <v>630</v>
      </c>
    </row>
    <row r="2110" spans="2:21" ht="12" thickBot="1" x14ac:dyDescent="0.25">
      <c r="C2110" s="266">
        <v>0.4375</v>
      </c>
      <c r="D2110" s="94" t="s">
        <v>145</v>
      </c>
      <c r="E2110" s="84" t="s">
        <v>958</v>
      </c>
      <c r="F2110" s="94"/>
      <c r="G2110" s="84"/>
      <c r="H2110" s="95">
        <v>6</v>
      </c>
      <c r="I2110" s="94">
        <v>0</v>
      </c>
      <c r="J2110" s="95">
        <v>6</v>
      </c>
      <c r="K2110" s="94">
        <v>0</v>
      </c>
      <c r="L2110" s="95"/>
      <c r="M2110" s="94"/>
      <c r="O2110" s="96">
        <f t="shared" ref="O2110:O2112" si="1339">H2110+J2110+L2110</f>
        <v>12</v>
      </c>
      <c r="P2110" s="96">
        <f t="shared" ref="P2110:P2112" si="1340">I2110+K2110+M2110</f>
        <v>0</v>
      </c>
      <c r="Q2110" s="96">
        <f t="shared" ref="Q2110:Q2112" si="1341">IF(H2110&gt;I2110,1,0)+IF(J2110&gt;K2110,1,0)+IF(L2110&gt;M2110,1,0)</f>
        <v>2</v>
      </c>
      <c r="R2110" s="97">
        <f t="shared" ref="R2110:R2112" si="1342">IF(H2110&lt;I2110,1,0)+IF(J2110&lt;K2110,1,0)+IF(L2110&lt;M2110,1,0)</f>
        <v>0</v>
      </c>
      <c r="S2110" s="97">
        <f t="shared" ref="S2110:S2112" si="1343">IF(Q2110&gt;R2110,1,0)</f>
        <v>1</v>
      </c>
      <c r="T2110" s="97">
        <f t="shared" ref="T2110:T2112" si="1344">IF(Q2110&lt;R2110,1,0)</f>
        <v>0</v>
      </c>
      <c r="U2110" s="77" t="s">
        <v>630</v>
      </c>
    </row>
    <row r="2111" spans="2:21" ht="12" thickBot="1" x14ac:dyDescent="0.25">
      <c r="C2111" s="84"/>
      <c r="D2111" s="94" t="s">
        <v>146</v>
      </c>
      <c r="E2111" s="84" t="s">
        <v>959</v>
      </c>
      <c r="F2111" s="94"/>
      <c r="G2111" s="84"/>
      <c r="H2111" s="95">
        <v>6</v>
      </c>
      <c r="I2111" s="94">
        <v>0</v>
      </c>
      <c r="J2111" s="95">
        <v>6</v>
      </c>
      <c r="K2111" s="94">
        <v>0</v>
      </c>
      <c r="L2111" s="95"/>
      <c r="M2111" s="94"/>
      <c r="O2111" s="29">
        <f t="shared" si="1339"/>
        <v>12</v>
      </c>
      <c r="P2111" s="29">
        <f t="shared" si="1340"/>
        <v>0</v>
      </c>
      <c r="Q2111" s="29">
        <f t="shared" si="1341"/>
        <v>2</v>
      </c>
      <c r="R2111" s="28">
        <f t="shared" si="1342"/>
        <v>0</v>
      </c>
      <c r="S2111" s="28">
        <f t="shared" si="1343"/>
        <v>1</v>
      </c>
      <c r="T2111" s="28">
        <f t="shared" si="1344"/>
        <v>0</v>
      </c>
      <c r="U2111" s="77" t="s">
        <v>630</v>
      </c>
    </row>
    <row r="2112" spans="2:21" ht="12" customHeight="1" thickBot="1" x14ac:dyDescent="0.25">
      <c r="C2112" s="414"/>
      <c r="D2112" s="416" t="s">
        <v>147</v>
      </c>
      <c r="E2112" s="84" t="s">
        <v>1051</v>
      </c>
      <c r="F2112" s="98"/>
      <c r="G2112" s="84"/>
      <c r="H2112" s="418">
        <v>6</v>
      </c>
      <c r="I2112" s="421">
        <v>0</v>
      </c>
      <c r="J2112" s="418">
        <v>6</v>
      </c>
      <c r="K2112" s="421">
        <v>0</v>
      </c>
      <c r="L2112" s="418"/>
      <c r="M2112" s="421"/>
      <c r="O2112" s="424">
        <f t="shared" si="1339"/>
        <v>12</v>
      </c>
      <c r="P2112" s="424">
        <f t="shared" si="1340"/>
        <v>0</v>
      </c>
      <c r="Q2112" s="424">
        <f t="shared" si="1341"/>
        <v>2</v>
      </c>
      <c r="R2112" s="424">
        <f t="shared" si="1342"/>
        <v>0</v>
      </c>
      <c r="S2112" s="424">
        <f t="shared" si="1343"/>
        <v>1</v>
      </c>
      <c r="T2112" s="424">
        <f t="shared" si="1344"/>
        <v>0</v>
      </c>
      <c r="U2112" s="77" t="s">
        <v>630</v>
      </c>
    </row>
    <row r="2113" spans="2:21" ht="12" thickBot="1" x14ac:dyDescent="0.25">
      <c r="C2113" s="414"/>
      <c r="D2113" s="416"/>
      <c r="E2113" s="99" t="s">
        <v>137</v>
      </c>
      <c r="F2113" s="100"/>
      <c r="G2113" s="99" t="s">
        <v>137</v>
      </c>
      <c r="H2113" s="419"/>
      <c r="I2113" s="422"/>
      <c r="J2113" s="419"/>
      <c r="K2113" s="422"/>
      <c r="L2113" s="419"/>
      <c r="M2113" s="422"/>
      <c r="O2113" s="425"/>
      <c r="P2113" s="425"/>
      <c r="Q2113" s="425"/>
      <c r="R2113" s="425"/>
      <c r="S2113" s="425"/>
      <c r="T2113" s="425"/>
      <c r="U2113" s="77" t="s">
        <v>630</v>
      </c>
    </row>
    <row r="2114" spans="2:21" ht="12" thickBot="1" x14ac:dyDescent="0.25">
      <c r="C2114" s="415"/>
      <c r="D2114" s="417"/>
      <c r="E2114" s="84" t="s">
        <v>959</v>
      </c>
      <c r="F2114" s="101"/>
      <c r="G2114" s="84"/>
      <c r="H2114" s="420"/>
      <c r="I2114" s="423"/>
      <c r="J2114" s="420"/>
      <c r="K2114" s="423"/>
      <c r="L2114" s="420"/>
      <c r="M2114" s="423"/>
      <c r="O2114" s="426"/>
      <c r="P2114" s="426"/>
      <c r="Q2114" s="426"/>
      <c r="R2114" s="426"/>
      <c r="S2114" s="426"/>
      <c r="T2114" s="426"/>
      <c r="U2114" s="77" t="s">
        <v>630</v>
      </c>
    </row>
    <row r="2115" spans="2:21" ht="12" thickBot="1" x14ac:dyDescent="0.25">
      <c r="B2115" s="295" t="str">
        <f>E2108&amp;G2108</f>
        <v>ERZURUM TENİS VE KAYAK SPOR KULÜBÜERZURUM GENÇLİK SPOR KULÜBÜ</v>
      </c>
      <c r="G2115" s="102"/>
      <c r="H2115" s="102"/>
      <c r="O2115" s="28">
        <f t="shared" ref="O2115:T2115" si="1345">O2110+O2111+O2112</f>
        <v>36</v>
      </c>
      <c r="P2115" s="28">
        <f t="shared" si="1345"/>
        <v>0</v>
      </c>
      <c r="Q2115" s="29">
        <f t="shared" si="1345"/>
        <v>6</v>
      </c>
      <c r="R2115" s="28">
        <f t="shared" si="1345"/>
        <v>0</v>
      </c>
      <c r="S2115" s="28">
        <f t="shared" si="1345"/>
        <v>3</v>
      </c>
      <c r="T2115" s="28">
        <f t="shared" si="1345"/>
        <v>0</v>
      </c>
      <c r="U2115" s="77" t="s">
        <v>630</v>
      </c>
    </row>
    <row r="2116" spans="2:21" x14ac:dyDescent="0.2">
      <c r="C2116" s="427" t="s">
        <v>132</v>
      </c>
      <c r="D2116" s="428"/>
      <c r="E2116" s="428"/>
      <c r="F2116" s="428"/>
      <c r="G2116" s="428"/>
      <c r="H2116" s="428"/>
      <c r="I2116" s="428"/>
      <c r="J2116" s="428"/>
      <c r="K2116" s="428"/>
      <c r="L2116" s="428"/>
      <c r="M2116" s="429"/>
      <c r="U2116" s="77" t="s">
        <v>630</v>
      </c>
    </row>
    <row r="2117" spans="2:21" ht="12" thickBot="1" x14ac:dyDescent="0.25">
      <c r="C2117" s="430"/>
      <c r="D2117" s="431"/>
      <c r="E2117" s="431"/>
      <c r="F2117" s="431"/>
      <c r="G2117" s="431"/>
      <c r="H2117" s="431"/>
      <c r="I2117" s="431"/>
      <c r="J2117" s="431"/>
      <c r="K2117" s="431"/>
      <c r="L2117" s="431"/>
      <c r="M2117" s="432"/>
      <c r="U2117" s="77" t="s">
        <v>630</v>
      </c>
    </row>
    <row r="2118" spans="2:21" ht="12" thickBot="1" x14ac:dyDescent="0.25">
      <c r="C2118" s="444" t="s">
        <v>79</v>
      </c>
      <c r="D2118" s="437"/>
      <c r="E2118" s="445" t="s">
        <v>133</v>
      </c>
      <c r="F2118" s="446"/>
      <c r="G2118" s="80" t="s">
        <v>134</v>
      </c>
      <c r="H2118" s="447" t="s">
        <v>135</v>
      </c>
      <c r="I2118" s="448"/>
      <c r="J2118" s="448"/>
      <c r="K2118" s="448"/>
      <c r="L2118" s="448"/>
      <c r="M2118" s="449"/>
      <c r="R2118" s="81"/>
      <c r="S2118" s="82"/>
      <c r="T2118" s="83"/>
      <c r="U2118" s="83" t="s">
        <v>630</v>
      </c>
    </row>
    <row r="2119" spans="2:21" ht="12" thickBot="1" x14ac:dyDescent="0.25">
      <c r="C2119" s="433">
        <v>45093</v>
      </c>
      <c r="D2119" s="434"/>
      <c r="E2119" s="435" t="s">
        <v>62</v>
      </c>
      <c r="F2119" s="409"/>
      <c r="G2119" s="84"/>
      <c r="H2119" s="435"/>
      <c r="I2119" s="408"/>
      <c r="J2119" s="408"/>
      <c r="K2119" s="408"/>
      <c r="L2119" s="408"/>
      <c r="M2119" s="409"/>
      <c r="U2119" s="77" t="s">
        <v>630</v>
      </c>
    </row>
    <row r="2120" spans="2:21" ht="12" thickBot="1" x14ac:dyDescent="0.25">
      <c r="C2120" s="435"/>
      <c r="D2120" s="408"/>
      <c r="E2120" s="408"/>
      <c r="F2120" s="408"/>
      <c r="G2120" s="408"/>
      <c r="H2120" s="408"/>
      <c r="I2120" s="408"/>
      <c r="J2120" s="408"/>
      <c r="K2120" s="408"/>
      <c r="L2120" s="408"/>
      <c r="M2120" s="409"/>
      <c r="U2120" s="77" t="s">
        <v>630</v>
      </c>
    </row>
    <row r="2121" spans="2:21" ht="12" thickBot="1" x14ac:dyDescent="0.25">
      <c r="C2121" s="85" t="s">
        <v>87</v>
      </c>
      <c r="D2121" s="86"/>
      <c r="E2121" s="85" t="s">
        <v>136</v>
      </c>
      <c r="F2121" s="86" t="s">
        <v>137</v>
      </c>
      <c r="G2121" s="85" t="s">
        <v>136</v>
      </c>
      <c r="H2121" s="436" t="s">
        <v>108</v>
      </c>
      <c r="I2121" s="436"/>
      <c r="J2121" s="436"/>
      <c r="K2121" s="436"/>
      <c r="L2121" s="436"/>
      <c r="M2121" s="437"/>
      <c r="U2121" s="77" t="s">
        <v>630</v>
      </c>
    </row>
    <row r="2122" spans="2:21" ht="12" thickBot="1" x14ac:dyDescent="0.25">
      <c r="C2122" s="87"/>
      <c r="D2122" s="88">
        <v>9</v>
      </c>
      <c r="E2122" s="275" t="s">
        <v>227</v>
      </c>
      <c r="F2122" s="88"/>
      <c r="G2122" s="275" t="s">
        <v>179</v>
      </c>
      <c r="H2122" s="438">
        <f t="shared" ref="H2122" si="1346">S2129</f>
        <v>3</v>
      </c>
      <c r="I2122" s="439"/>
      <c r="J2122" s="440"/>
      <c r="K2122" s="441">
        <f t="shared" ref="K2122" si="1347">T2129</f>
        <v>0</v>
      </c>
      <c r="L2122" s="442"/>
      <c r="M2122" s="443"/>
      <c r="U2122" s="77" t="str">
        <f>IF(H2122+K2122=3,"BİTTİ","DEVAM")</f>
        <v>BİTTİ</v>
      </c>
    </row>
    <row r="2123" spans="2:21" ht="12" thickBot="1" x14ac:dyDescent="0.25">
      <c r="C2123" s="91" t="s">
        <v>80</v>
      </c>
      <c r="D2123" s="92" t="s">
        <v>138</v>
      </c>
      <c r="E2123" s="91" t="s">
        <v>139</v>
      </c>
      <c r="F2123" s="92"/>
      <c r="G2123" s="91" t="s">
        <v>139</v>
      </c>
      <c r="H2123" s="408" t="s">
        <v>140</v>
      </c>
      <c r="I2123" s="409"/>
      <c r="J2123" s="408" t="s">
        <v>141</v>
      </c>
      <c r="K2123" s="409"/>
      <c r="L2123" s="410" t="s">
        <v>142</v>
      </c>
      <c r="M2123" s="411"/>
      <c r="O2123" s="412" t="s">
        <v>143</v>
      </c>
      <c r="P2123" s="413"/>
      <c r="Q2123" s="412" t="s">
        <v>144</v>
      </c>
      <c r="R2123" s="413"/>
      <c r="S2123" s="412" t="s">
        <v>138</v>
      </c>
      <c r="T2123" s="413"/>
      <c r="U2123" s="77" t="s">
        <v>630</v>
      </c>
    </row>
    <row r="2124" spans="2:21" ht="12" thickBot="1" x14ac:dyDescent="0.25">
      <c r="C2124" s="266">
        <v>0.4375</v>
      </c>
      <c r="D2124" s="94" t="s">
        <v>145</v>
      </c>
      <c r="E2124" s="84" t="s">
        <v>1049</v>
      </c>
      <c r="F2124" s="94"/>
      <c r="G2124" s="84"/>
      <c r="H2124" s="95">
        <v>6</v>
      </c>
      <c r="I2124" s="94">
        <v>0</v>
      </c>
      <c r="J2124" s="95">
        <v>6</v>
      </c>
      <c r="K2124" s="94">
        <v>0</v>
      </c>
      <c r="L2124" s="95"/>
      <c r="M2124" s="94"/>
      <c r="O2124" s="96">
        <f t="shared" ref="O2124:O2126" si="1348">H2124+J2124+L2124</f>
        <v>12</v>
      </c>
      <c r="P2124" s="96">
        <f t="shared" ref="P2124:P2126" si="1349">I2124+K2124+M2124</f>
        <v>0</v>
      </c>
      <c r="Q2124" s="96">
        <f t="shared" ref="Q2124:Q2126" si="1350">IF(H2124&gt;I2124,1,0)+IF(J2124&gt;K2124,1,0)+IF(L2124&gt;M2124,1,0)</f>
        <v>2</v>
      </c>
      <c r="R2124" s="97">
        <f t="shared" ref="R2124:R2126" si="1351">IF(H2124&lt;I2124,1,0)+IF(J2124&lt;K2124,1,0)+IF(L2124&lt;M2124,1,0)</f>
        <v>0</v>
      </c>
      <c r="S2124" s="97">
        <f t="shared" ref="S2124:S2126" si="1352">IF(Q2124&gt;R2124,1,0)</f>
        <v>1</v>
      </c>
      <c r="T2124" s="97">
        <f t="shared" ref="T2124:T2126" si="1353">IF(Q2124&lt;R2124,1,0)</f>
        <v>0</v>
      </c>
      <c r="U2124" s="77" t="s">
        <v>630</v>
      </c>
    </row>
    <row r="2125" spans="2:21" ht="12" thickBot="1" x14ac:dyDescent="0.25">
      <c r="C2125" s="84"/>
      <c r="D2125" s="94" t="s">
        <v>146</v>
      </c>
      <c r="E2125" s="84" t="s">
        <v>1050</v>
      </c>
      <c r="F2125" s="94"/>
      <c r="G2125" s="84"/>
      <c r="H2125" s="95">
        <v>6</v>
      </c>
      <c r="I2125" s="94">
        <v>0</v>
      </c>
      <c r="J2125" s="95">
        <v>6</v>
      </c>
      <c r="K2125" s="94">
        <v>0</v>
      </c>
      <c r="L2125" s="95"/>
      <c r="M2125" s="94"/>
      <c r="O2125" s="29">
        <f t="shared" si="1348"/>
        <v>12</v>
      </c>
      <c r="P2125" s="29">
        <f t="shared" si="1349"/>
        <v>0</v>
      </c>
      <c r="Q2125" s="29">
        <f t="shared" si="1350"/>
        <v>2</v>
      </c>
      <c r="R2125" s="28">
        <f t="shared" si="1351"/>
        <v>0</v>
      </c>
      <c r="S2125" s="28">
        <f t="shared" si="1352"/>
        <v>1</v>
      </c>
      <c r="T2125" s="28">
        <f t="shared" si="1353"/>
        <v>0</v>
      </c>
      <c r="U2125" s="77" t="s">
        <v>630</v>
      </c>
    </row>
    <row r="2126" spans="2:21" ht="12" customHeight="1" thickBot="1" x14ac:dyDescent="0.25">
      <c r="C2126" s="414"/>
      <c r="D2126" s="416" t="s">
        <v>147</v>
      </c>
      <c r="E2126" s="84" t="s">
        <v>1049</v>
      </c>
      <c r="F2126" s="98"/>
      <c r="G2126" s="84"/>
      <c r="H2126" s="418">
        <v>6</v>
      </c>
      <c r="I2126" s="421">
        <v>0</v>
      </c>
      <c r="J2126" s="418">
        <v>6</v>
      </c>
      <c r="K2126" s="421">
        <v>0</v>
      </c>
      <c r="L2126" s="418"/>
      <c r="M2126" s="421"/>
      <c r="O2126" s="424">
        <f t="shared" si="1348"/>
        <v>12</v>
      </c>
      <c r="P2126" s="424">
        <f t="shared" si="1349"/>
        <v>0</v>
      </c>
      <c r="Q2126" s="424">
        <f t="shared" si="1350"/>
        <v>2</v>
      </c>
      <c r="R2126" s="424">
        <f t="shared" si="1351"/>
        <v>0</v>
      </c>
      <c r="S2126" s="424">
        <f t="shared" si="1352"/>
        <v>1</v>
      </c>
      <c r="T2126" s="424">
        <f t="shared" si="1353"/>
        <v>0</v>
      </c>
      <c r="U2126" s="77" t="s">
        <v>630</v>
      </c>
    </row>
    <row r="2127" spans="2:21" ht="12" thickBot="1" x14ac:dyDescent="0.25">
      <c r="C2127" s="414"/>
      <c r="D2127" s="416"/>
      <c r="E2127" s="99" t="s">
        <v>137</v>
      </c>
      <c r="F2127" s="100"/>
      <c r="G2127" s="99" t="s">
        <v>137</v>
      </c>
      <c r="H2127" s="419"/>
      <c r="I2127" s="422"/>
      <c r="J2127" s="419"/>
      <c r="K2127" s="422"/>
      <c r="L2127" s="419"/>
      <c r="M2127" s="422"/>
      <c r="O2127" s="425"/>
      <c r="P2127" s="425"/>
      <c r="Q2127" s="425"/>
      <c r="R2127" s="425"/>
      <c r="S2127" s="425"/>
      <c r="T2127" s="425"/>
      <c r="U2127" s="77" t="s">
        <v>630</v>
      </c>
    </row>
    <row r="2128" spans="2:21" ht="12" thickBot="1" x14ac:dyDescent="0.25">
      <c r="C2128" s="415"/>
      <c r="D2128" s="417"/>
      <c r="E2128" s="84" t="s">
        <v>1050</v>
      </c>
      <c r="F2128" s="101"/>
      <c r="G2128" s="84"/>
      <c r="H2128" s="420"/>
      <c r="I2128" s="423"/>
      <c r="J2128" s="420"/>
      <c r="K2128" s="423"/>
      <c r="L2128" s="420"/>
      <c r="M2128" s="423"/>
      <c r="O2128" s="426"/>
      <c r="P2128" s="426"/>
      <c r="Q2128" s="426"/>
      <c r="R2128" s="426"/>
      <c r="S2128" s="426"/>
      <c r="T2128" s="426"/>
      <c r="U2128" s="77" t="s">
        <v>630</v>
      </c>
    </row>
    <row r="2129" spans="2:21" ht="12" thickBot="1" x14ac:dyDescent="0.25">
      <c r="B2129" s="295" t="str">
        <f>E2122&amp;G2122</f>
        <v>KARTOPU TENİS KULÜBÜEKSİ 25 GENÇLİK SPOR KULÜBÜ</v>
      </c>
      <c r="G2129" s="102"/>
      <c r="H2129" s="102"/>
      <c r="O2129" s="28">
        <f t="shared" ref="O2129:T2129" si="1354">O2124+O2125+O2126</f>
        <v>36</v>
      </c>
      <c r="P2129" s="28">
        <f t="shared" si="1354"/>
        <v>0</v>
      </c>
      <c r="Q2129" s="29">
        <f t="shared" si="1354"/>
        <v>6</v>
      </c>
      <c r="R2129" s="28">
        <f t="shared" si="1354"/>
        <v>0</v>
      </c>
      <c r="S2129" s="28">
        <f t="shared" si="1354"/>
        <v>3</v>
      </c>
      <c r="T2129" s="28">
        <f t="shared" si="1354"/>
        <v>0</v>
      </c>
      <c r="U2129" s="77" t="s">
        <v>630</v>
      </c>
    </row>
    <row r="2130" spans="2:21" x14ac:dyDescent="0.2">
      <c r="C2130" s="427" t="s">
        <v>132</v>
      </c>
      <c r="D2130" s="428"/>
      <c r="E2130" s="428"/>
      <c r="F2130" s="428"/>
      <c r="G2130" s="428"/>
      <c r="H2130" s="428"/>
      <c r="I2130" s="428"/>
      <c r="J2130" s="428"/>
      <c r="K2130" s="428"/>
      <c r="L2130" s="428"/>
      <c r="M2130" s="429"/>
      <c r="U2130" s="77" t="s">
        <v>630</v>
      </c>
    </row>
    <row r="2131" spans="2:21" ht="12" thickBot="1" x14ac:dyDescent="0.25">
      <c r="C2131" s="430"/>
      <c r="D2131" s="431"/>
      <c r="E2131" s="431"/>
      <c r="F2131" s="431"/>
      <c r="G2131" s="431"/>
      <c r="H2131" s="431"/>
      <c r="I2131" s="431"/>
      <c r="J2131" s="431"/>
      <c r="K2131" s="431"/>
      <c r="L2131" s="431"/>
      <c r="M2131" s="432"/>
      <c r="U2131" s="77" t="s">
        <v>630</v>
      </c>
    </row>
    <row r="2132" spans="2:21" ht="12" thickBot="1" x14ac:dyDescent="0.25">
      <c r="C2132" s="444" t="s">
        <v>79</v>
      </c>
      <c r="D2132" s="437"/>
      <c r="E2132" s="445" t="s">
        <v>133</v>
      </c>
      <c r="F2132" s="446"/>
      <c r="G2132" s="80" t="s">
        <v>134</v>
      </c>
      <c r="H2132" s="447" t="s">
        <v>135</v>
      </c>
      <c r="I2132" s="448"/>
      <c r="J2132" s="448"/>
      <c r="K2132" s="448"/>
      <c r="L2132" s="448"/>
      <c r="M2132" s="449"/>
      <c r="R2132" s="81"/>
      <c r="S2132" s="82"/>
      <c r="T2132" s="83"/>
      <c r="U2132" s="83" t="s">
        <v>630</v>
      </c>
    </row>
    <row r="2133" spans="2:21" ht="12" thickBot="1" x14ac:dyDescent="0.25">
      <c r="C2133" s="433">
        <v>45093</v>
      </c>
      <c r="D2133" s="434"/>
      <c r="E2133" s="435" t="s">
        <v>260</v>
      </c>
      <c r="F2133" s="409"/>
      <c r="G2133" s="84"/>
      <c r="H2133" s="435"/>
      <c r="I2133" s="408"/>
      <c r="J2133" s="408"/>
      <c r="K2133" s="408"/>
      <c r="L2133" s="408"/>
      <c r="M2133" s="409"/>
      <c r="U2133" s="77" t="s">
        <v>630</v>
      </c>
    </row>
    <row r="2134" spans="2:21" ht="12" thickBot="1" x14ac:dyDescent="0.25">
      <c r="C2134" s="435"/>
      <c r="D2134" s="408"/>
      <c r="E2134" s="408"/>
      <c r="F2134" s="408"/>
      <c r="G2134" s="408"/>
      <c r="H2134" s="408"/>
      <c r="I2134" s="408"/>
      <c r="J2134" s="408"/>
      <c r="K2134" s="408"/>
      <c r="L2134" s="408"/>
      <c r="M2134" s="409"/>
      <c r="U2134" s="77" t="s">
        <v>630</v>
      </c>
    </row>
    <row r="2135" spans="2:21" ht="12" thickBot="1" x14ac:dyDescent="0.25">
      <c r="C2135" s="85" t="s">
        <v>87</v>
      </c>
      <c r="D2135" s="86"/>
      <c r="E2135" s="85" t="s">
        <v>136</v>
      </c>
      <c r="F2135" s="86" t="s">
        <v>137</v>
      </c>
      <c r="G2135" s="85" t="s">
        <v>136</v>
      </c>
      <c r="H2135" s="436" t="s">
        <v>108</v>
      </c>
      <c r="I2135" s="436"/>
      <c r="J2135" s="436"/>
      <c r="K2135" s="436"/>
      <c r="L2135" s="436"/>
      <c r="M2135" s="437"/>
      <c r="U2135" s="77" t="s">
        <v>630</v>
      </c>
    </row>
    <row r="2136" spans="2:21" ht="12" thickBot="1" x14ac:dyDescent="0.25">
      <c r="C2136" s="87"/>
      <c r="D2136" s="88">
        <v>10</v>
      </c>
      <c r="E2136" s="275" t="s">
        <v>18</v>
      </c>
      <c r="F2136" s="88"/>
      <c r="G2136" s="275" t="s">
        <v>26</v>
      </c>
      <c r="H2136" s="438">
        <f t="shared" ref="H2136" si="1355">S2143</f>
        <v>3</v>
      </c>
      <c r="I2136" s="439"/>
      <c r="J2136" s="440"/>
      <c r="K2136" s="441">
        <f t="shared" ref="K2136" si="1356">T2143</f>
        <v>0</v>
      </c>
      <c r="L2136" s="442"/>
      <c r="M2136" s="443"/>
      <c r="U2136" s="77" t="str">
        <f>IF(H2136+K2136=3,"BİTTİ","DEVAM")</f>
        <v>BİTTİ</v>
      </c>
    </row>
    <row r="2137" spans="2:21" ht="12" thickBot="1" x14ac:dyDescent="0.25">
      <c r="C2137" s="91" t="s">
        <v>80</v>
      </c>
      <c r="D2137" s="92" t="s">
        <v>138</v>
      </c>
      <c r="E2137" s="91" t="s">
        <v>139</v>
      </c>
      <c r="F2137" s="92"/>
      <c r="G2137" s="91" t="s">
        <v>139</v>
      </c>
      <c r="H2137" s="408" t="s">
        <v>140</v>
      </c>
      <c r="I2137" s="409"/>
      <c r="J2137" s="408" t="s">
        <v>141</v>
      </c>
      <c r="K2137" s="409"/>
      <c r="L2137" s="410" t="s">
        <v>142</v>
      </c>
      <c r="M2137" s="411"/>
      <c r="O2137" s="412" t="s">
        <v>143</v>
      </c>
      <c r="P2137" s="413"/>
      <c r="Q2137" s="412" t="s">
        <v>144</v>
      </c>
      <c r="R2137" s="413"/>
      <c r="S2137" s="412" t="s">
        <v>138</v>
      </c>
      <c r="T2137" s="413"/>
      <c r="U2137" s="77" t="s">
        <v>630</v>
      </c>
    </row>
    <row r="2138" spans="2:21" ht="12" thickBot="1" x14ac:dyDescent="0.25">
      <c r="C2138" s="266">
        <v>0.4375</v>
      </c>
      <c r="D2138" s="94" t="s">
        <v>145</v>
      </c>
      <c r="E2138" s="84" t="s">
        <v>784</v>
      </c>
      <c r="F2138" s="94"/>
      <c r="G2138" s="326" t="s">
        <v>390</v>
      </c>
      <c r="H2138" s="95">
        <v>6</v>
      </c>
      <c r="I2138" s="94">
        <v>2</v>
      </c>
      <c r="J2138" s="95">
        <v>6</v>
      </c>
      <c r="K2138" s="94">
        <v>3</v>
      </c>
      <c r="L2138" s="95"/>
      <c r="M2138" s="94"/>
      <c r="O2138" s="96">
        <f t="shared" ref="O2138:O2140" si="1357">H2138+J2138+L2138</f>
        <v>12</v>
      </c>
      <c r="P2138" s="96">
        <f t="shared" ref="P2138:P2140" si="1358">I2138+K2138+M2138</f>
        <v>5</v>
      </c>
      <c r="Q2138" s="96">
        <f t="shared" ref="Q2138:Q2140" si="1359">IF(H2138&gt;I2138,1,0)+IF(J2138&gt;K2138,1,0)+IF(L2138&gt;M2138,1,0)</f>
        <v>2</v>
      </c>
      <c r="R2138" s="97">
        <f t="shared" ref="R2138:R2140" si="1360">IF(H2138&lt;I2138,1,0)+IF(J2138&lt;K2138,1,0)+IF(L2138&lt;M2138,1,0)</f>
        <v>0</v>
      </c>
      <c r="S2138" s="97">
        <f t="shared" ref="S2138:S2140" si="1361">IF(Q2138&gt;R2138,1,0)</f>
        <v>1</v>
      </c>
      <c r="T2138" s="97">
        <f t="shared" ref="T2138:T2140" si="1362">IF(Q2138&lt;R2138,1,0)</f>
        <v>0</v>
      </c>
      <c r="U2138" s="77" t="s">
        <v>630</v>
      </c>
    </row>
    <row r="2139" spans="2:21" ht="12" thickBot="1" x14ac:dyDescent="0.25">
      <c r="C2139" s="84"/>
      <c r="D2139" s="94" t="s">
        <v>146</v>
      </c>
      <c r="E2139" s="84" t="s">
        <v>785</v>
      </c>
      <c r="F2139" s="94"/>
      <c r="G2139" s="326" t="s">
        <v>391</v>
      </c>
      <c r="H2139" s="95">
        <v>6</v>
      </c>
      <c r="I2139" s="94">
        <v>4</v>
      </c>
      <c r="J2139" s="95">
        <v>6</v>
      </c>
      <c r="K2139" s="94">
        <v>1</v>
      </c>
      <c r="L2139" s="95"/>
      <c r="M2139" s="94"/>
      <c r="O2139" s="29">
        <f t="shared" si="1357"/>
        <v>12</v>
      </c>
      <c r="P2139" s="29">
        <f t="shared" si="1358"/>
        <v>5</v>
      </c>
      <c r="Q2139" s="29">
        <f t="shared" si="1359"/>
        <v>2</v>
      </c>
      <c r="R2139" s="28">
        <f t="shared" si="1360"/>
        <v>0</v>
      </c>
      <c r="S2139" s="28">
        <f t="shared" si="1361"/>
        <v>1</v>
      </c>
      <c r="T2139" s="28">
        <f t="shared" si="1362"/>
        <v>0</v>
      </c>
      <c r="U2139" s="77" t="s">
        <v>630</v>
      </c>
    </row>
    <row r="2140" spans="2:21" ht="12" customHeight="1" thickBot="1" x14ac:dyDescent="0.25">
      <c r="C2140" s="414"/>
      <c r="D2140" s="416" t="s">
        <v>147</v>
      </c>
      <c r="E2140" s="84" t="s">
        <v>785</v>
      </c>
      <c r="F2140" s="98"/>
      <c r="G2140" s="326" t="s">
        <v>392</v>
      </c>
      <c r="H2140" s="418">
        <v>6</v>
      </c>
      <c r="I2140" s="421">
        <v>2</v>
      </c>
      <c r="J2140" s="418">
        <v>6</v>
      </c>
      <c r="K2140" s="421">
        <v>3</v>
      </c>
      <c r="L2140" s="418"/>
      <c r="M2140" s="421"/>
      <c r="O2140" s="424">
        <f t="shared" si="1357"/>
        <v>12</v>
      </c>
      <c r="P2140" s="424">
        <f t="shared" si="1358"/>
        <v>5</v>
      </c>
      <c r="Q2140" s="424">
        <f t="shared" si="1359"/>
        <v>2</v>
      </c>
      <c r="R2140" s="424">
        <f t="shared" si="1360"/>
        <v>0</v>
      </c>
      <c r="S2140" s="424">
        <f t="shared" si="1361"/>
        <v>1</v>
      </c>
      <c r="T2140" s="424">
        <f t="shared" si="1362"/>
        <v>0</v>
      </c>
      <c r="U2140" s="77" t="s">
        <v>630</v>
      </c>
    </row>
    <row r="2141" spans="2:21" ht="12" thickBot="1" x14ac:dyDescent="0.25">
      <c r="C2141" s="414"/>
      <c r="D2141" s="416"/>
      <c r="E2141" s="99" t="s">
        <v>137</v>
      </c>
      <c r="F2141" s="100"/>
      <c r="G2141" s="327" t="s">
        <v>137</v>
      </c>
      <c r="H2141" s="419"/>
      <c r="I2141" s="422"/>
      <c r="J2141" s="419"/>
      <c r="K2141" s="422"/>
      <c r="L2141" s="419"/>
      <c r="M2141" s="422"/>
      <c r="O2141" s="425"/>
      <c r="P2141" s="425"/>
      <c r="Q2141" s="425"/>
      <c r="R2141" s="425"/>
      <c r="S2141" s="425"/>
      <c r="T2141" s="425"/>
      <c r="U2141" s="77" t="s">
        <v>630</v>
      </c>
    </row>
    <row r="2142" spans="2:21" ht="12" thickBot="1" x14ac:dyDescent="0.25">
      <c r="C2142" s="415"/>
      <c r="D2142" s="417"/>
      <c r="E2142" s="84" t="s">
        <v>786</v>
      </c>
      <c r="F2142" s="101"/>
      <c r="G2142" s="328" t="s">
        <v>393</v>
      </c>
      <c r="H2142" s="420"/>
      <c r="I2142" s="423"/>
      <c r="J2142" s="420"/>
      <c r="K2142" s="423"/>
      <c r="L2142" s="420"/>
      <c r="M2142" s="423"/>
      <c r="O2142" s="426"/>
      <c r="P2142" s="426"/>
      <c r="Q2142" s="426"/>
      <c r="R2142" s="426"/>
      <c r="S2142" s="426"/>
      <c r="T2142" s="426"/>
      <c r="U2142" s="77" t="s">
        <v>630</v>
      </c>
    </row>
    <row r="2143" spans="2:21" ht="12" thickBot="1" x14ac:dyDescent="0.25">
      <c r="B2143" s="295" t="str">
        <f>E2136&amp;G2136</f>
        <v>EMEK SPOR KULÜBÜHAKKARİ TENİS SPOR KULÜBÜ</v>
      </c>
      <c r="G2143" s="102"/>
      <c r="H2143" s="102"/>
      <c r="O2143" s="28">
        <f t="shared" ref="O2143:T2143" si="1363">O2138+O2139+O2140</f>
        <v>36</v>
      </c>
      <c r="P2143" s="28">
        <f t="shared" si="1363"/>
        <v>15</v>
      </c>
      <c r="Q2143" s="29">
        <f t="shared" si="1363"/>
        <v>6</v>
      </c>
      <c r="R2143" s="28">
        <f t="shared" si="1363"/>
        <v>0</v>
      </c>
      <c r="S2143" s="28">
        <f t="shared" si="1363"/>
        <v>3</v>
      </c>
      <c r="T2143" s="28">
        <f t="shared" si="1363"/>
        <v>0</v>
      </c>
      <c r="U2143" s="77" t="s">
        <v>630</v>
      </c>
    </row>
    <row r="2144" spans="2:21" x14ac:dyDescent="0.2">
      <c r="C2144" s="427" t="s">
        <v>132</v>
      </c>
      <c r="D2144" s="428"/>
      <c r="E2144" s="428"/>
      <c r="F2144" s="428"/>
      <c r="G2144" s="428"/>
      <c r="H2144" s="428"/>
      <c r="I2144" s="428"/>
      <c r="J2144" s="428"/>
      <c r="K2144" s="428"/>
      <c r="L2144" s="428"/>
      <c r="M2144" s="429"/>
      <c r="U2144" s="77" t="s">
        <v>630</v>
      </c>
    </row>
    <row r="2145" spans="2:21" ht="12" thickBot="1" x14ac:dyDescent="0.25">
      <c r="C2145" s="430"/>
      <c r="D2145" s="431"/>
      <c r="E2145" s="431"/>
      <c r="F2145" s="431"/>
      <c r="G2145" s="431"/>
      <c r="H2145" s="431"/>
      <c r="I2145" s="431"/>
      <c r="J2145" s="431"/>
      <c r="K2145" s="431"/>
      <c r="L2145" s="431"/>
      <c r="M2145" s="432"/>
      <c r="U2145" s="77" t="s">
        <v>630</v>
      </c>
    </row>
    <row r="2146" spans="2:21" ht="12" thickBot="1" x14ac:dyDescent="0.25">
      <c r="C2146" s="444" t="s">
        <v>79</v>
      </c>
      <c r="D2146" s="437"/>
      <c r="E2146" s="445" t="s">
        <v>133</v>
      </c>
      <c r="F2146" s="446"/>
      <c r="G2146" s="80" t="s">
        <v>134</v>
      </c>
      <c r="H2146" s="447" t="s">
        <v>135</v>
      </c>
      <c r="I2146" s="448"/>
      <c r="J2146" s="448"/>
      <c r="K2146" s="448"/>
      <c r="L2146" s="448"/>
      <c r="M2146" s="449"/>
      <c r="R2146" s="81"/>
      <c r="S2146" s="82"/>
      <c r="T2146" s="83"/>
      <c r="U2146" s="83" t="s">
        <v>630</v>
      </c>
    </row>
    <row r="2147" spans="2:21" ht="12" thickBot="1" x14ac:dyDescent="0.25">
      <c r="C2147" s="433">
        <v>45093</v>
      </c>
      <c r="D2147" s="434"/>
      <c r="E2147" s="435" t="s">
        <v>260</v>
      </c>
      <c r="F2147" s="409"/>
      <c r="G2147" s="84"/>
      <c r="H2147" s="435"/>
      <c r="I2147" s="408"/>
      <c r="J2147" s="408"/>
      <c r="K2147" s="408"/>
      <c r="L2147" s="408"/>
      <c r="M2147" s="409"/>
      <c r="U2147" s="77" t="s">
        <v>630</v>
      </c>
    </row>
    <row r="2148" spans="2:21" ht="12" thickBot="1" x14ac:dyDescent="0.25">
      <c r="C2148" s="435"/>
      <c r="D2148" s="408"/>
      <c r="E2148" s="408"/>
      <c r="F2148" s="408"/>
      <c r="G2148" s="408"/>
      <c r="H2148" s="408"/>
      <c r="I2148" s="408"/>
      <c r="J2148" s="408"/>
      <c r="K2148" s="408"/>
      <c r="L2148" s="408"/>
      <c r="M2148" s="409"/>
      <c r="U2148" s="77" t="s">
        <v>630</v>
      </c>
    </row>
    <row r="2149" spans="2:21" ht="12" thickBot="1" x14ac:dyDescent="0.25">
      <c r="C2149" s="85" t="s">
        <v>87</v>
      </c>
      <c r="D2149" s="86"/>
      <c r="E2149" s="85" t="s">
        <v>136</v>
      </c>
      <c r="F2149" s="86" t="s">
        <v>137</v>
      </c>
      <c r="G2149" s="85" t="s">
        <v>136</v>
      </c>
      <c r="H2149" s="436" t="s">
        <v>108</v>
      </c>
      <c r="I2149" s="436"/>
      <c r="J2149" s="436"/>
      <c r="K2149" s="436"/>
      <c r="L2149" s="436"/>
      <c r="M2149" s="437"/>
      <c r="U2149" s="77" t="s">
        <v>630</v>
      </c>
    </row>
    <row r="2150" spans="2:21" ht="12" thickBot="1" x14ac:dyDescent="0.25">
      <c r="C2150" s="87"/>
      <c r="D2150" s="88">
        <v>11</v>
      </c>
      <c r="E2150" s="275" t="s">
        <v>25</v>
      </c>
      <c r="F2150" s="88"/>
      <c r="G2150" s="275" t="s">
        <v>96</v>
      </c>
      <c r="H2150" s="438">
        <f t="shared" ref="H2150" si="1364">S2157</f>
        <v>3</v>
      </c>
      <c r="I2150" s="439"/>
      <c r="J2150" s="440"/>
      <c r="K2150" s="441">
        <f t="shared" ref="K2150" si="1365">T2157</f>
        <v>0</v>
      </c>
      <c r="L2150" s="442"/>
      <c r="M2150" s="443"/>
      <c r="U2150" s="77" t="str">
        <f>IF(H2150+K2150=3,"BİTTİ","DEVAM")</f>
        <v>BİTTİ</v>
      </c>
    </row>
    <row r="2151" spans="2:21" ht="12" thickBot="1" x14ac:dyDescent="0.25">
      <c r="C2151" s="91" t="s">
        <v>80</v>
      </c>
      <c r="D2151" s="92" t="s">
        <v>138</v>
      </c>
      <c r="E2151" s="91" t="s">
        <v>139</v>
      </c>
      <c r="F2151" s="92"/>
      <c r="G2151" s="91" t="s">
        <v>139</v>
      </c>
      <c r="H2151" s="408" t="s">
        <v>140</v>
      </c>
      <c r="I2151" s="409"/>
      <c r="J2151" s="408" t="s">
        <v>141</v>
      </c>
      <c r="K2151" s="409"/>
      <c r="L2151" s="410" t="s">
        <v>142</v>
      </c>
      <c r="M2151" s="411"/>
      <c r="O2151" s="412" t="s">
        <v>143</v>
      </c>
      <c r="P2151" s="413"/>
      <c r="Q2151" s="412" t="s">
        <v>144</v>
      </c>
      <c r="R2151" s="413"/>
      <c r="S2151" s="412" t="s">
        <v>138</v>
      </c>
      <c r="T2151" s="413"/>
      <c r="U2151" s="77" t="s">
        <v>630</v>
      </c>
    </row>
    <row r="2152" spans="2:21" ht="12" thickBot="1" x14ac:dyDescent="0.25">
      <c r="C2152" s="266">
        <v>0.4375</v>
      </c>
      <c r="D2152" s="94" t="s">
        <v>145</v>
      </c>
      <c r="E2152" s="326" t="s">
        <v>400</v>
      </c>
      <c r="F2152" s="94"/>
      <c r="G2152" s="84" t="s">
        <v>394</v>
      </c>
      <c r="H2152" s="95">
        <v>6</v>
      </c>
      <c r="I2152" s="94">
        <v>4</v>
      </c>
      <c r="J2152" s="95">
        <v>6</v>
      </c>
      <c r="K2152" s="94">
        <v>4</v>
      </c>
      <c r="L2152" s="95"/>
      <c r="M2152" s="94"/>
      <c r="O2152" s="96">
        <f t="shared" ref="O2152:O2154" si="1366">H2152+J2152+L2152</f>
        <v>12</v>
      </c>
      <c r="P2152" s="96">
        <f t="shared" ref="P2152:P2154" si="1367">I2152+K2152+M2152</f>
        <v>8</v>
      </c>
      <c r="Q2152" s="96">
        <f t="shared" ref="Q2152:Q2154" si="1368">IF(H2152&gt;I2152,1,0)+IF(J2152&gt;K2152,1,0)+IF(L2152&gt;M2152,1,0)</f>
        <v>2</v>
      </c>
      <c r="R2152" s="97">
        <f t="shared" ref="R2152:R2154" si="1369">IF(H2152&lt;I2152,1,0)+IF(J2152&lt;K2152,1,0)+IF(L2152&lt;M2152,1,0)</f>
        <v>0</v>
      </c>
      <c r="S2152" s="97">
        <f t="shared" ref="S2152:S2154" si="1370">IF(Q2152&gt;R2152,1,0)</f>
        <v>1</v>
      </c>
      <c r="T2152" s="97">
        <f t="shared" ref="T2152:T2154" si="1371">IF(Q2152&lt;R2152,1,0)</f>
        <v>0</v>
      </c>
      <c r="U2152" s="77" t="s">
        <v>630</v>
      </c>
    </row>
    <row r="2153" spans="2:21" ht="12" thickBot="1" x14ac:dyDescent="0.25">
      <c r="C2153" s="84"/>
      <c r="D2153" s="94" t="s">
        <v>146</v>
      </c>
      <c r="E2153" s="326" t="s">
        <v>401</v>
      </c>
      <c r="F2153" s="94"/>
      <c r="G2153" s="84" t="s">
        <v>395</v>
      </c>
      <c r="H2153" s="95">
        <v>7</v>
      </c>
      <c r="I2153" s="94">
        <v>5</v>
      </c>
      <c r="J2153" s="95">
        <v>7</v>
      </c>
      <c r="K2153" s="94">
        <v>5</v>
      </c>
      <c r="L2153" s="95"/>
      <c r="M2153" s="94"/>
      <c r="O2153" s="29">
        <f t="shared" si="1366"/>
        <v>14</v>
      </c>
      <c r="P2153" s="29">
        <f t="shared" si="1367"/>
        <v>10</v>
      </c>
      <c r="Q2153" s="29">
        <f t="shared" si="1368"/>
        <v>2</v>
      </c>
      <c r="R2153" s="28">
        <f t="shared" si="1369"/>
        <v>0</v>
      </c>
      <c r="S2153" s="28">
        <f t="shared" si="1370"/>
        <v>1</v>
      </c>
      <c r="T2153" s="28">
        <f t="shared" si="1371"/>
        <v>0</v>
      </c>
      <c r="U2153" s="77" t="s">
        <v>630</v>
      </c>
    </row>
    <row r="2154" spans="2:21" ht="12" customHeight="1" thickBot="1" x14ac:dyDescent="0.25">
      <c r="C2154" s="414"/>
      <c r="D2154" s="416" t="s">
        <v>147</v>
      </c>
      <c r="E2154" s="326" t="s">
        <v>402</v>
      </c>
      <c r="F2154" s="98"/>
      <c r="G2154" s="84" t="s">
        <v>396</v>
      </c>
      <c r="H2154" s="418">
        <v>6</v>
      </c>
      <c r="I2154" s="421">
        <v>2</v>
      </c>
      <c r="J2154" s="418">
        <v>6</v>
      </c>
      <c r="K2154" s="421">
        <v>3</v>
      </c>
      <c r="L2154" s="418"/>
      <c r="M2154" s="421"/>
      <c r="O2154" s="424">
        <f t="shared" si="1366"/>
        <v>12</v>
      </c>
      <c r="P2154" s="424">
        <f t="shared" si="1367"/>
        <v>5</v>
      </c>
      <c r="Q2154" s="424">
        <f t="shared" si="1368"/>
        <v>2</v>
      </c>
      <c r="R2154" s="424">
        <f t="shared" si="1369"/>
        <v>0</v>
      </c>
      <c r="S2154" s="424">
        <f t="shared" si="1370"/>
        <v>1</v>
      </c>
      <c r="T2154" s="424">
        <f t="shared" si="1371"/>
        <v>0</v>
      </c>
      <c r="U2154" s="77" t="s">
        <v>630</v>
      </c>
    </row>
    <row r="2155" spans="2:21" ht="12" thickBot="1" x14ac:dyDescent="0.25">
      <c r="C2155" s="414"/>
      <c r="D2155" s="416"/>
      <c r="E2155" s="327" t="s">
        <v>137</v>
      </c>
      <c r="F2155" s="100"/>
      <c r="G2155" s="99" t="s">
        <v>137</v>
      </c>
      <c r="H2155" s="419"/>
      <c r="I2155" s="422"/>
      <c r="J2155" s="419"/>
      <c r="K2155" s="422"/>
      <c r="L2155" s="419"/>
      <c r="M2155" s="422"/>
      <c r="O2155" s="425"/>
      <c r="P2155" s="425"/>
      <c r="Q2155" s="425"/>
      <c r="R2155" s="425"/>
      <c r="S2155" s="425"/>
      <c r="T2155" s="425"/>
      <c r="U2155" s="77" t="s">
        <v>630</v>
      </c>
    </row>
    <row r="2156" spans="2:21" ht="12" thickBot="1" x14ac:dyDescent="0.25">
      <c r="C2156" s="415"/>
      <c r="D2156" s="417"/>
      <c r="E2156" s="328" t="s">
        <v>401</v>
      </c>
      <c r="F2156" s="101"/>
      <c r="G2156" s="84" t="s">
        <v>394</v>
      </c>
      <c r="H2156" s="420"/>
      <c r="I2156" s="423"/>
      <c r="J2156" s="420"/>
      <c r="K2156" s="423"/>
      <c r="L2156" s="420"/>
      <c r="M2156" s="423"/>
      <c r="O2156" s="426"/>
      <c r="P2156" s="426"/>
      <c r="Q2156" s="426"/>
      <c r="R2156" s="426"/>
      <c r="S2156" s="426"/>
      <c r="T2156" s="426"/>
      <c r="U2156" s="77" t="s">
        <v>630</v>
      </c>
    </row>
    <row r="2157" spans="2:21" ht="12" thickBot="1" x14ac:dyDescent="0.25">
      <c r="B2157" s="295" t="str">
        <f>E2150&amp;G2150</f>
        <v>HAKKARİ AMATÖR GENÇLİK VE SPOR KULÜBÜYÜKSEKOVA AKADEMİ SPOR KULÜBÜ</v>
      </c>
      <c r="G2157" s="102"/>
      <c r="H2157" s="102"/>
      <c r="O2157" s="28">
        <f t="shared" ref="O2157:T2157" si="1372">O2152+O2153+O2154</f>
        <v>38</v>
      </c>
      <c r="P2157" s="28">
        <f t="shared" si="1372"/>
        <v>23</v>
      </c>
      <c r="Q2157" s="29">
        <f t="shared" si="1372"/>
        <v>6</v>
      </c>
      <c r="R2157" s="28">
        <f t="shared" si="1372"/>
        <v>0</v>
      </c>
      <c r="S2157" s="28">
        <f t="shared" si="1372"/>
        <v>3</v>
      </c>
      <c r="T2157" s="28">
        <f t="shared" si="1372"/>
        <v>0</v>
      </c>
      <c r="U2157" s="77" t="s">
        <v>630</v>
      </c>
    </row>
    <row r="2158" spans="2:21" x14ac:dyDescent="0.2">
      <c r="C2158" s="427" t="s">
        <v>132</v>
      </c>
      <c r="D2158" s="428"/>
      <c r="E2158" s="428"/>
      <c r="F2158" s="428"/>
      <c r="G2158" s="428"/>
      <c r="H2158" s="428"/>
      <c r="I2158" s="428"/>
      <c r="J2158" s="428"/>
      <c r="K2158" s="428"/>
      <c r="L2158" s="428"/>
      <c r="M2158" s="429"/>
      <c r="U2158" s="77" t="s">
        <v>630</v>
      </c>
    </row>
    <row r="2159" spans="2:21" ht="12" thickBot="1" x14ac:dyDescent="0.25">
      <c r="C2159" s="430"/>
      <c r="D2159" s="431"/>
      <c r="E2159" s="431"/>
      <c r="F2159" s="431"/>
      <c r="G2159" s="431"/>
      <c r="H2159" s="431"/>
      <c r="I2159" s="431"/>
      <c r="J2159" s="431"/>
      <c r="K2159" s="431"/>
      <c r="L2159" s="431"/>
      <c r="M2159" s="432"/>
      <c r="U2159" s="77" t="s">
        <v>630</v>
      </c>
    </row>
    <row r="2160" spans="2:21" ht="12" thickBot="1" x14ac:dyDescent="0.25">
      <c r="C2160" s="444" t="s">
        <v>79</v>
      </c>
      <c r="D2160" s="437"/>
      <c r="E2160" s="445" t="s">
        <v>133</v>
      </c>
      <c r="F2160" s="446"/>
      <c r="G2160" s="80" t="s">
        <v>134</v>
      </c>
      <c r="H2160" s="447" t="s">
        <v>135</v>
      </c>
      <c r="I2160" s="448"/>
      <c r="J2160" s="448"/>
      <c r="K2160" s="448"/>
      <c r="L2160" s="448"/>
      <c r="M2160" s="449"/>
      <c r="R2160" s="81"/>
      <c r="S2160" s="82"/>
      <c r="T2160" s="83"/>
      <c r="U2160" s="83" t="s">
        <v>630</v>
      </c>
    </row>
    <row r="2161" spans="2:21" ht="12" thickBot="1" x14ac:dyDescent="0.25">
      <c r="C2161" s="433">
        <v>45093</v>
      </c>
      <c r="D2161" s="434"/>
      <c r="E2161" s="435" t="s">
        <v>262</v>
      </c>
      <c r="F2161" s="409"/>
      <c r="G2161" s="84"/>
      <c r="H2161" s="435"/>
      <c r="I2161" s="408"/>
      <c r="J2161" s="408"/>
      <c r="K2161" s="408"/>
      <c r="L2161" s="408"/>
      <c r="M2161" s="409"/>
      <c r="U2161" s="77" t="s">
        <v>630</v>
      </c>
    </row>
    <row r="2162" spans="2:21" ht="12" thickBot="1" x14ac:dyDescent="0.25">
      <c r="C2162" s="435"/>
      <c r="D2162" s="408"/>
      <c r="E2162" s="408"/>
      <c r="F2162" s="408"/>
      <c r="G2162" s="408"/>
      <c r="H2162" s="408"/>
      <c r="I2162" s="408"/>
      <c r="J2162" s="408"/>
      <c r="K2162" s="408"/>
      <c r="L2162" s="408"/>
      <c r="M2162" s="409"/>
      <c r="U2162" s="77" t="s">
        <v>630</v>
      </c>
    </row>
    <row r="2163" spans="2:21" ht="12" thickBot="1" x14ac:dyDescent="0.25">
      <c r="C2163" s="85" t="s">
        <v>87</v>
      </c>
      <c r="D2163" s="86"/>
      <c r="E2163" s="85" t="s">
        <v>136</v>
      </c>
      <c r="F2163" s="86" t="s">
        <v>137</v>
      </c>
      <c r="G2163" s="85" t="s">
        <v>136</v>
      </c>
      <c r="H2163" s="436" t="s">
        <v>108</v>
      </c>
      <c r="I2163" s="436"/>
      <c r="J2163" s="436"/>
      <c r="K2163" s="436"/>
      <c r="L2163" s="436"/>
      <c r="M2163" s="437"/>
      <c r="U2163" s="77" t="s">
        <v>630</v>
      </c>
    </row>
    <row r="2164" spans="2:21" ht="12" thickBot="1" x14ac:dyDescent="0.25">
      <c r="C2164" s="87"/>
      <c r="D2164" s="88">
        <v>12</v>
      </c>
      <c r="E2164" s="275" t="s">
        <v>217</v>
      </c>
      <c r="F2164" s="88"/>
      <c r="G2164" s="275" t="s">
        <v>213</v>
      </c>
      <c r="H2164" s="438">
        <f t="shared" ref="H2164" si="1373">S2171</f>
        <v>3</v>
      </c>
      <c r="I2164" s="439"/>
      <c r="J2164" s="440"/>
      <c r="K2164" s="441">
        <f t="shared" ref="K2164" si="1374">T2171</f>
        <v>0</v>
      </c>
      <c r="L2164" s="442"/>
      <c r="M2164" s="443"/>
      <c r="U2164" s="77" t="str">
        <f>IF(H2164+K2164=3,"BİTTİ","DEVAM")</f>
        <v>BİTTİ</v>
      </c>
    </row>
    <row r="2165" spans="2:21" ht="12" thickBot="1" x14ac:dyDescent="0.25">
      <c r="C2165" s="91" t="s">
        <v>80</v>
      </c>
      <c r="D2165" s="92" t="s">
        <v>138</v>
      </c>
      <c r="E2165" s="91" t="s">
        <v>139</v>
      </c>
      <c r="F2165" s="92"/>
      <c r="G2165" s="91" t="s">
        <v>139</v>
      </c>
      <c r="H2165" s="408" t="s">
        <v>140</v>
      </c>
      <c r="I2165" s="409"/>
      <c r="J2165" s="408" t="s">
        <v>141</v>
      </c>
      <c r="K2165" s="409"/>
      <c r="L2165" s="410" t="s">
        <v>142</v>
      </c>
      <c r="M2165" s="411"/>
      <c r="O2165" s="412" t="s">
        <v>143</v>
      </c>
      <c r="P2165" s="413"/>
      <c r="Q2165" s="412" t="s">
        <v>144</v>
      </c>
      <c r="R2165" s="413"/>
      <c r="S2165" s="412" t="s">
        <v>138</v>
      </c>
      <c r="T2165" s="413"/>
      <c r="U2165" s="77" t="s">
        <v>630</v>
      </c>
    </row>
    <row r="2166" spans="2:21" ht="12" thickBot="1" x14ac:dyDescent="0.25">
      <c r="C2166" s="266">
        <v>0.4375</v>
      </c>
      <c r="D2166" s="94" t="s">
        <v>145</v>
      </c>
      <c r="E2166" s="84" t="s">
        <v>346</v>
      </c>
      <c r="F2166" s="94"/>
      <c r="G2166" s="84" t="s">
        <v>438</v>
      </c>
      <c r="H2166" s="95">
        <v>6</v>
      </c>
      <c r="I2166" s="94">
        <v>0</v>
      </c>
      <c r="J2166" s="95">
        <v>6</v>
      </c>
      <c r="K2166" s="94">
        <v>1</v>
      </c>
      <c r="L2166" s="95"/>
      <c r="M2166" s="94"/>
      <c r="O2166" s="96">
        <f t="shared" ref="O2166:O2168" si="1375">H2166+J2166+L2166</f>
        <v>12</v>
      </c>
      <c r="P2166" s="96">
        <f t="shared" ref="P2166:P2168" si="1376">I2166+K2166+M2166</f>
        <v>1</v>
      </c>
      <c r="Q2166" s="96">
        <f t="shared" ref="Q2166:Q2168" si="1377">IF(H2166&gt;I2166,1,0)+IF(J2166&gt;K2166,1,0)+IF(L2166&gt;M2166,1,0)</f>
        <v>2</v>
      </c>
      <c r="R2166" s="97">
        <f t="shared" ref="R2166:R2168" si="1378">IF(H2166&lt;I2166,1,0)+IF(J2166&lt;K2166,1,0)+IF(L2166&lt;M2166,1,0)</f>
        <v>0</v>
      </c>
      <c r="S2166" s="97">
        <f t="shared" ref="S2166:S2168" si="1379">IF(Q2166&gt;R2166,1,0)</f>
        <v>1</v>
      </c>
      <c r="T2166" s="97">
        <f t="shared" ref="T2166:T2168" si="1380">IF(Q2166&lt;R2166,1,0)</f>
        <v>0</v>
      </c>
      <c r="U2166" s="77" t="s">
        <v>630</v>
      </c>
    </row>
    <row r="2167" spans="2:21" ht="12" thickBot="1" x14ac:dyDescent="0.25">
      <c r="C2167" s="84"/>
      <c r="D2167" s="94" t="s">
        <v>146</v>
      </c>
      <c r="E2167" s="84" t="s">
        <v>347</v>
      </c>
      <c r="F2167" s="94"/>
      <c r="G2167" s="84" t="s">
        <v>741</v>
      </c>
      <c r="H2167" s="95">
        <v>6</v>
      </c>
      <c r="I2167" s="94">
        <v>0</v>
      </c>
      <c r="J2167" s="95">
        <v>6</v>
      </c>
      <c r="K2167" s="94">
        <v>1</v>
      </c>
      <c r="L2167" s="95"/>
      <c r="M2167" s="94"/>
      <c r="O2167" s="29">
        <f t="shared" si="1375"/>
        <v>12</v>
      </c>
      <c r="P2167" s="29">
        <f t="shared" si="1376"/>
        <v>1</v>
      </c>
      <c r="Q2167" s="29">
        <f t="shared" si="1377"/>
        <v>2</v>
      </c>
      <c r="R2167" s="28">
        <f t="shared" si="1378"/>
        <v>0</v>
      </c>
      <c r="S2167" s="28">
        <f t="shared" si="1379"/>
        <v>1</v>
      </c>
      <c r="T2167" s="28">
        <f t="shared" si="1380"/>
        <v>0</v>
      </c>
      <c r="U2167" s="77" t="s">
        <v>630</v>
      </c>
    </row>
    <row r="2168" spans="2:21" ht="12" customHeight="1" thickBot="1" x14ac:dyDescent="0.25">
      <c r="C2168" s="414"/>
      <c r="D2168" s="416" t="s">
        <v>147</v>
      </c>
      <c r="E2168" s="84" t="s">
        <v>346</v>
      </c>
      <c r="F2168" s="98"/>
      <c r="G2168" s="84" t="s">
        <v>438</v>
      </c>
      <c r="H2168" s="418">
        <v>6</v>
      </c>
      <c r="I2168" s="421">
        <v>0</v>
      </c>
      <c r="J2168" s="418">
        <v>6</v>
      </c>
      <c r="K2168" s="421">
        <v>1</v>
      </c>
      <c r="L2168" s="418"/>
      <c r="M2168" s="421"/>
      <c r="O2168" s="424">
        <f t="shared" si="1375"/>
        <v>12</v>
      </c>
      <c r="P2168" s="424">
        <f t="shared" si="1376"/>
        <v>1</v>
      </c>
      <c r="Q2168" s="424">
        <f t="shared" si="1377"/>
        <v>2</v>
      </c>
      <c r="R2168" s="424">
        <f t="shared" si="1378"/>
        <v>0</v>
      </c>
      <c r="S2168" s="424">
        <f t="shared" si="1379"/>
        <v>1</v>
      </c>
      <c r="T2168" s="424">
        <f t="shared" si="1380"/>
        <v>0</v>
      </c>
      <c r="U2168" s="77" t="s">
        <v>630</v>
      </c>
    </row>
    <row r="2169" spans="2:21" ht="12" thickBot="1" x14ac:dyDescent="0.25">
      <c r="C2169" s="414"/>
      <c r="D2169" s="416"/>
      <c r="E2169" s="99" t="s">
        <v>137</v>
      </c>
      <c r="F2169" s="100"/>
      <c r="G2169" s="99" t="s">
        <v>137</v>
      </c>
      <c r="H2169" s="419"/>
      <c r="I2169" s="422"/>
      <c r="J2169" s="419"/>
      <c r="K2169" s="422"/>
      <c r="L2169" s="419"/>
      <c r="M2169" s="422"/>
      <c r="O2169" s="425"/>
      <c r="P2169" s="425"/>
      <c r="Q2169" s="425"/>
      <c r="R2169" s="425"/>
      <c r="S2169" s="425"/>
      <c r="T2169" s="425"/>
      <c r="U2169" s="77" t="s">
        <v>630</v>
      </c>
    </row>
    <row r="2170" spans="2:21" ht="12" thickBot="1" x14ac:dyDescent="0.25">
      <c r="C2170" s="415"/>
      <c r="D2170" s="417"/>
      <c r="E2170" s="84" t="s">
        <v>347</v>
      </c>
      <c r="F2170" s="101"/>
      <c r="G2170" s="84" t="s">
        <v>741</v>
      </c>
      <c r="H2170" s="420"/>
      <c r="I2170" s="423"/>
      <c r="J2170" s="420"/>
      <c r="K2170" s="423"/>
      <c r="L2170" s="420"/>
      <c r="M2170" s="423"/>
      <c r="O2170" s="426"/>
      <c r="P2170" s="426"/>
      <c r="Q2170" s="426"/>
      <c r="R2170" s="426"/>
      <c r="S2170" s="426"/>
      <c r="T2170" s="426"/>
      <c r="U2170" s="77" t="s">
        <v>630</v>
      </c>
    </row>
    <row r="2171" spans="2:21" ht="12" thickBot="1" x14ac:dyDescent="0.25">
      <c r="B2171" s="295" t="str">
        <f>E2164&amp;G2164</f>
        <v>ARTUKLU TENİS SPOR KULÜBÜFORZA EFOR TENİS SPOR KULÜBÜ</v>
      </c>
      <c r="G2171" s="102"/>
      <c r="H2171" s="102"/>
      <c r="O2171" s="28">
        <f t="shared" ref="O2171:T2171" si="1381">O2166+O2167+O2168</f>
        <v>36</v>
      </c>
      <c r="P2171" s="28">
        <f t="shared" si="1381"/>
        <v>3</v>
      </c>
      <c r="Q2171" s="29">
        <f t="shared" si="1381"/>
        <v>6</v>
      </c>
      <c r="R2171" s="28">
        <f t="shared" si="1381"/>
        <v>0</v>
      </c>
      <c r="S2171" s="28">
        <f t="shared" si="1381"/>
        <v>3</v>
      </c>
      <c r="T2171" s="28">
        <f t="shared" si="1381"/>
        <v>0</v>
      </c>
      <c r="U2171" s="77" t="s">
        <v>630</v>
      </c>
    </row>
    <row r="2172" spans="2:21" x14ac:dyDescent="0.2">
      <c r="C2172" s="427" t="s">
        <v>132</v>
      </c>
      <c r="D2172" s="428"/>
      <c r="E2172" s="428"/>
      <c r="F2172" s="428"/>
      <c r="G2172" s="428"/>
      <c r="H2172" s="428"/>
      <c r="I2172" s="428"/>
      <c r="J2172" s="428"/>
      <c r="K2172" s="428"/>
      <c r="L2172" s="428"/>
      <c r="M2172" s="429"/>
      <c r="U2172" s="77" t="s">
        <v>630</v>
      </c>
    </row>
    <row r="2173" spans="2:21" ht="12" thickBot="1" x14ac:dyDescent="0.25">
      <c r="C2173" s="430"/>
      <c r="D2173" s="431"/>
      <c r="E2173" s="431"/>
      <c r="F2173" s="431"/>
      <c r="G2173" s="431"/>
      <c r="H2173" s="431"/>
      <c r="I2173" s="431"/>
      <c r="J2173" s="431"/>
      <c r="K2173" s="431"/>
      <c r="L2173" s="431"/>
      <c r="M2173" s="432"/>
      <c r="U2173" s="77" t="s">
        <v>630</v>
      </c>
    </row>
    <row r="2174" spans="2:21" ht="12" thickBot="1" x14ac:dyDescent="0.25">
      <c r="C2174" s="444" t="s">
        <v>79</v>
      </c>
      <c r="D2174" s="437"/>
      <c r="E2174" s="445" t="s">
        <v>133</v>
      </c>
      <c r="F2174" s="446"/>
      <c r="G2174" s="80" t="s">
        <v>134</v>
      </c>
      <c r="H2174" s="447" t="s">
        <v>135</v>
      </c>
      <c r="I2174" s="448"/>
      <c r="J2174" s="448"/>
      <c r="K2174" s="448"/>
      <c r="L2174" s="448"/>
      <c r="M2174" s="449"/>
      <c r="R2174" s="81"/>
      <c r="S2174" s="82"/>
      <c r="T2174" s="83"/>
      <c r="U2174" s="83" t="s">
        <v>630</v>
      </c>
    </row>
    <row r="2175" spans="2:21" ht="12" thickBot="1" x14ac:dyDescent="0.25">
      <c r="C2175" s="433">
        <v>45093</v>
      </c>
      <c r="D2175" s="434"/>
      <c r="E2175" s="435" t="s">
        <v>262</v>
      </c>
      <c r="F2175" s="409"/>
      <c r="G2175" s="84"/>
      <c r="H2175" s="435"/>
      <c r="I2175" s="408"/>
      <c r="J2175" s="408"/>
      <c r="K2175" s="408"/>
      <c r="L2175" s="408"/>
      <c r="M2175" s="409"/>
      <c r="U2175" s="77" t="s">
        <v>630</v>
      </c>
    </row>
    <row r="2176" spans="2:21" ht="12" thickBot="1" x14ac:dyDescent="0.25">
      <c r="C2176" s="435"/>
      <c r="D2176" s="408"/>
      <c r="E2176" s="408"/>
      <c r="F2176" s="408"/>
      <c r="G2176" s="408"/>
      <c r="H2176" s="408"/>
      <c r="I2176" s="408"/>
      <c r="J2176" s="408"/>
      <c r="K2176" s="408"/>
      <c r="L2176" s="408"/>
      <c r="M2176" s="409"/>
      <c r="U2176" s="77" t="s">
        <v>630</v>
      </c>
    </row>
    <row r="2177" spans="2:21" ht="12" thickBot="1" x14ac:dyDescent="0.25">
      <c r="C2177" s="85" t="s">
        <v>87</v>
      </c>
      <c r="D2177" s="86"/>
      <c r="E2177" s="85" t="s">
        <v>136</v>
      </c>
      <c r="F2177" s="86" t="s">
        <v>137</v>
      </c>
      <c r="G2177" s="85" t="s">
        <v>136</v>
      </c>
      <c r="H2177" s="436" t="s">
        <v>108</v>
      </c>
      <c r="I2177" s="436"/>
      <c r="J2177" s="436"/>
      <c r="K2177" s="436"/>
      <c r="L2177" s="436"/>
      <c r="M2177" s="437"/>
      <c r="U2177" s="77" t="s">
        <v>630</v>
      </c>
    </row>
    <row r="2178" spans="2:21" ht="12" thickBot="1" x14ac:dyDescent="0.25">
      <c r="C2178" s="87"/>
      <c r="D2178" s="88">
        <v>13</v>
      </c>
      <c r="E2178" s="275" t="s">
        <v>214</v>
      </c>
      <c r="F2178" s="88"/>
      <c r="G2178" s="275" t="s">
        <v>268</v>
      </c>
      <c r="H2178" s="438">
        <f t="shared" ref="H2178" si="1382">S2185</f>
        <v>3</v>
      </c>
      <c r="I2178" s="439"/>
      <c r="J2178" s="440"/>
      <c r="K2178" s="441">
        <f t="shared" ref="K2178" si="1383">T2185</f>
        <v>0</v>
      </c>
      <c r="L2178" s="442"/>
      <c r="M2178" s="443"/>
      <c r="U2178" s="77" t="str">
        <f>IF(H2178+K2178=3,"BİTTİ","DEVAM")</f>
        <v>BİTTİ</v>
      </c>
    </row>
    <row r="2179" spans="2:21" ht="12" thickBot="1" x14ac:dyDescent="0.25">
      <c r="C2179" s="91" t="s">
        <v>80</v>
      </c>
      <c r="D2179" s="92" t="s">
        <v>138</v>
      </c>
      <c r="E2179" s="91" t="s">
        <v>139</v>
      </c>
      <c r="F2179" s="92"/>
      <c r="G2179" s="91" t="s">
        <v>139</v>
      </c>
      <c r="H2179" s="408" t="s">
        <v>140</v>
      </c>
      <c r="I2179" s="409"/>
      <c r="J2179" s="408" t="s">
        <v>141</v>
      </c>
      <c r="K2179" s="409"/>
      <c r="L2179" s="410" t="s">
        <v>142</v>
      </c>
      <c r="M2179" s="411"/>
      <c r="O2179" s="412" t="s">
        <v>143</v>
      </c>
      <c r="P2179" s="413"/>
      <c r="Q2179" s="412" t="s">
        <v>144</v>
      </c>
      <c r="R2179" s="413"/>
      <c r="S2179" s="412" t="s">
        <v>138</v>
      </c>
      <c r="T2179" s="413"/>
      <c r="U2179" s="77" t="s">
        <v>630</v>
      </c>
    </row>
    <row r="2180" spans="2:21" ht="12" thickBot="1" x14ac:dyDescent="0.25">
      <c r="C2180" s="266">
        <v>0.4375</v>
      </c>
      <c r="D2180" s="94" t="s">
        <v>145</v>
      </c>
      <c r="E2180" s="84" t="s">
        <v>350</v>
      </c>
      <c r="F2180" s="94"/>
      <c r="G2180" s="84" t="s">
        <v>348</v>
      </c>
      <c r="H2180" s="95">
        <v>6</v>
      </c>
      <c r="I2180" s="94">
        <v>1</v>
      </c>
      <c r="J2180" s="95">
        <v>6</v>
      </c>
      <c r="K2180" s="94">
        <v>2</v>
      </c>
      <c r="L2180" s="95"/>
      <c r="M2180" s="94"/>
      <c r="O2180" s="96">
        <f t="shared" ref="O2180:O2182" si="1384">H2180+J2180+L2180</f>
        <v>12</v>
      </c>
      <c r="P2180" s="96">
        <f t="shared" ref="P2180:P2182" si="1385">I2180+K2180+M2180</f>
        <v>3</v>
      </c>
      <c r="Q2180" s="96">
        <f t="shared" ref="Q2180:Q2182" si="1386">IF(H2180&gt;I2180,1,0)+IF(J2180&gt;K2180,1,0)+IF(L2180&gt;M2180,1,0)</f>
        <v>2</v>
      </c>
      <c r="R2180" s="97">
        <f t="shared" ref="R2180:R2182" si="1387">IF(H2180&lt;I2180,1,0)+IF(J2180&lt;K2180,1,0)+IF(L2180&lt;M2180,1,0)</f>
        <v>0</v>
      </c>
      <c r="S2180" s="97">
        <f t="shared" ref="S2180:S2182" si="1388">IF(Q2180&gt;R2180,1,0)</f>
        <v>1</v>
      </c>
      <c r="T2180" s="97">
        <f t="shared" ref="T2180:T2182" si="1389">IF(Q2180&lt;R2180,1,0)</f>
        <v>0</v>
      </c>
      <c r="U2180" s="77" t="s">
        <v>630</v>
      </c>
    </row>
    <row r="2181" spans="2:21" ht="12" thickBot="1" x14ac:dyDescent="0.25">
      <c r="C2181" s="84"/>
      <c r="D2181" s="94" t="s">
        <v>146</v>
      </c>
      <c r="E2181" s="84" t="s">
        <v>351</v>
      </c>
      <c r="F2181" s="94"/>
      <c r="G2181" s="84" t="s">
        <v>742</v>
      </c>
      <c r="H2181" s="95">
        <v>6</v>
      </c>
      <c r="I2181" s="94">
        <v>2</v>
      </c>
      <c r="J2181" s="95">
        <v>6</v>
      </c>
      <c r="K2181" s="94">
        <v>2</v>
      </c>
      <c r="L2181" s="95"/>
      <c r="M2181" s="94"/>
      <c r="O2181" s="29">
        <f t="shared" si="1384"/>
        <v>12</v>
      </c>
      <c r="P2181" s="29">
        <f t="shared" si="1385"/>
        <v>4</v>
      </c>
      <c r="Q2181" s="29">
        <f t="shared" si="1386"/>
        <v>2</v>
      </c>
      <c r="R2181" s="28">
        <f t="shared" si="1387"/>
        <v>0</v>
      </c>
      <c r="S2181" s="28">
        <f t="shared" si="1388"/>
        <v>1</v>
      </c>
      <c r="T2181" s="28">
        <f t="shared" si="1389"/>
        <v>0</v>
      </c>
      <c r="U2181" s="77" t="s">
        <v>630</v>
      </c>
    </row>
    <row r="2182" spans="2:21" ht="12" customHeight="1" thickBot="1" x14ac:dyDescent="0.25">
      <c r="C2182" s="414"/>
      <c r="D2182" s="416" t="s">
        <v>147</v>
      </c>
      <c r="E2182" s="84" t="s">
        <v>350</v>
      </c>
      <c r="F2182" s="98"/>
      <c r="G2182" s="84" t="s">
        <v>348</v>
      </c>
      <c r="H2182" s="418">
        <v>6</v>
      </c>
      <c r="I2182" s="421">
        <v>2</v>
      </c>
      <c r="J2182" s="418">
        <v>6</v>
      </c>
      <c r="K2182" s="421">
        <v>2</v>
      </c>
      <c r="L2182" s="418"/>
      <c r="M2182" s="421"/>
      <c r="O2182" s="424">
        <f t="shared" si="1384"/>
        <v>12</v>
      </c>
      <c r="P2182" s="424">
        <f t="shared" si="1385"/>
        <v>4</v>
      </c>
      <c r="Q2182" s="424">
        <f t="shared" si="1386"/>
        <v>2</v>
      </c>
      <c r="R2182" s="424">
        <f t="shared" si="1387"/>
        <v>0</v>
      </c>
      <c r="S2182" s="424">
        <f t="shared" si="1388"/>
        <v>1</v>
      </c>
      <c r="T2182" s="424">
        <f t="shared" si="1389"/>
        <v>0</v>
      </c>
      <c r="U2182" s="77" t="s">
        <v>630</v>
      </c>
    </row>
    <row r="2183" spans="2:21" ht="12" thickBot="1" x14ac:dyDescent="0.25">
      <c r="C2183" s="414"/>
      <c r="D2183" s="416"/>
      <c r="E2183" s="99" t="s">
        <v>137</v>
      </c>
      <c r="F2183" s="100"/>
      <c r="G2183" s="99" t="s">
        <v>137</v>
      </c>
      <c r="H2183" s="419"/>
      <c r="I2183" s="422"/>
      <c r="J2183" s="419"/>
      <c r="K2183" s="422"/>
      <c r="L2183" s="419"/>
      <c r="M2183" s="422"/>
      <c r="O2183" s="425"/>
      <c r="P2183" s="425"/>
      <c r="Q2183" s="425"/>
      <c r="R2183" s="425"/>
      <c r="S2183" s="425"/>
      <c r="T2183" s="425"/>
      <c r="U2183" s="77" t="s">
        <v>630</v>
      </c>
    </row>
    <row r="2184" spans="2:21" ht="12" thickBot="1" x14ac:dyDescent="0.25">
      <c r="C2184" s="415"/>
      <c r="D2184" s="417"/>
      <c r="E2184" s="84" t="s">
        <v>351</v>
      </c>
      <c r="F2184" s="101"/>
      <c r="G2184" s="84" t="s">
        <v>742</v>
      </c>
      <c r="H2184" s="420"/>
      <c r="I2184" s="423"/>
      <c r="J2184" s="420"/>
      <c r="K2184" s="423"/>
      <c r="L2184" s="420"/>
      <c r="M2184" s="423"/>
      <c r="O2184" s="426"/>
      <c r="P2184" s="426"/>
      <c r="Q2184" s="426"/>
      <c r="R2184" s="426"/>
      <c r="S2184" s="426"/>
      <c r="T2184" s="426"/>
      <c r="U2184" s="77" t="s">
        <v>630</v>
      </c>
    </row>
    <row r="2185" spans="2:21" ht="12" thickBot="1" x14ac:dyDescent="0.25">
      <c r="B2185" s="295" t="str">
        <f>E2178&amp;G2178</f>
        <v xml:space="preserve">MARİDİN SPOR KULÜBÜMİDYAT PERFORMANS SPOR KULÜBÜ </v>
      </c>
      <c r="G2185" s="102"/>
      <c r="H2185" s="102"/>
      <c r="O2185" s="28">
        <f t="shared" ref="O2185:T2185" si="1390">O2180+O2181+O2182</f>
        <v>36</v>
      </c>
      <c r="P2185" s="28">
        <f t="shared" si="1390"/>
        <v>11</v>
      </c>
      <c r="Q2185" s="29">
        <f t="shared" si="1390"/>
        <v>6</v>
      </c>
      <c r="R2185" s="28">
        <f t="shared" si="1390"/>
        <v>0</v>
      </c>
      <c r="S2185" s="28">
        <f t="shared" si="1390"/>
        <v>3</v>
      </c>
      <c r="T2185" s="28">
        <f t="shared" si="1390"/>
        <v>0</v>
      </c>
      <c r="U2185" s="77" t="s">
        <v>630</v>
      </c>
    </row>
    <row r="2186" spans="2:21" x14ac:dyDescent="0.2">
      <c r="C2186" s="427" t="s">
        <v>132</v>
      </c>
      <c r="D2186" s="428"/>
      <c r="E2186" s="428"/>
      <c r="F2186" s="428"/>
      <c r="G2186" s="428"/>
      <c r="H2186" s="428"/>
      <c r="I2186" s="428"/>
      <c r="J2186" s="428"/>
      <c r="K2186" s="428"/>
      <c r="L2186" s="428"/>
      <c r="M2186" s="429"/>
      <c r="U2186" s="77" t="s">
        <v>630</v>
      </c>
    </row>
    <row r="2187" spans="2:21" ht="12" thickBot="1" x14ac:dyDescent="0.25">
      <c r="C2187" s="430"/>
      <c r="D2187" s="431"/>
      <c r="E2187" s="431"/>
      <c r="F2187" s="431"/>
      <c r="G2187" s="431"/>
      <c r="H2187" s="431"/>
      <c r="I2187" s="431"/>
      <c r="J2187" s="431"/>
      <c r="K2187" s="431"/>
      <c r="L2187" s="431"/>
      <c r="M2187" s="432"/>
      <c r="U2187" s="77" t="s">
        <v>630</v>
      </c>
    </row>
    <row r="2188" spans="2:21" ht="12" thickBot="1" x14ac:dyDescent="0.25">
      <c r="C2188" s="444" t="s">
        <v>79</v>
      </c>
      <c r="D2188" s="437"/>
      <c r="E2188" s="445" t="s">
        <v>133</v>
      </c>
      <c r="F2188" s="446"/>
      <c r="G2188" s="80" t="s">
        <v>134</v>
      </c>
      <c r="H2188" s="447" t="s">
        <v>135</v>
      </c>
      <c r="I2188" s="448"/>
      <c r="J2188" s="448"/>
      <c r="K2188" s="448"/>
      <c r="L2188" s="448"/>
      <c r="M2188" s="449"/>
      <c r="R2188" s="81"/>
      <c r="S2188" s="82"/>
      <c r="T2188" s="83"/>
      <c r="U2188" s="83" t="s">
        <v>630</v>
      </c>
    </row>
    <row r="2189" spans="2:21" ht="12" thickBot="1" x14ac:dyDescent="0.25">
      <c r="C2189" s="433">
        <v>45093</v>
      </c>
      <c r="D2189" s="434"/>
      <c r="E2189" s="435" t="s">
        <v>262</v>
      </c>
      <c r="F2189" s="409"/>
      <c r="G2189" s="84"/>
      <c r="H2189" s="435"/>
      <c r="I2189" s="408"/>
      <c r="J2189" s="408"/>
      <c r="K2189" s="408"/>
      <c r="L2189" s="408"/>
      <c r="M2189" s="409"/>
      <c r="U2189" s="77" t="s">
        <v>630</v>
      </c>
    </row>
    <row r="2190" spans="2:21" ht="12" thickBot="1" x14ac:dyDescent="0.25">
      <c r="C2190" s="435"/>
      <c r="D2190" s="408"/>
      <c r="E2190" s="408"/>
      <c r="F2190" s="408"/>
      <c r="G2190" s="408"/>
      <c r="H2190" s="408"/>
      <c r="I2190" s="408"/>
      <c r="J2190" s="408"/>
      <c r="K2190" s="408"/>
      <c r="L2190" s="408"/>
      <c r="M2190" s="409"/>
      <c r="U2190" s="77" t="s">
        <v>630</v>
      </c>
    </row>
    <row r="2191" spans="2:21" ht="12" thickBot="1" x14ac:dyDescent="0.25">
      <c r="C2191" s="85" t="s">
        <v>87</v>
      </c>
      <c r="D2191" s="86"/>
      <c r="E2191" s="85" t="s">
        <v>136</v>
      </c>
      <c r="F2191" s="86" t="s">
        <v>137</v>
      </c>
      <c r="G2191" s="85" t="s">
        <v>136</v>
      </c>
      <c r="H2191" s="436" t="s">
        <v>108</v>
      </c>
      <c r="I2191" s="436"/>
      <c r="J2191" s="436"/>
      <c r="K2191" s="436"/>
      <c r="L2191" s="436"/>
      <c r="M2191" s="437"/>
      <c r="U2191" s="77" t="s">
        <v>630</v>
      </c>
    </row>
    <row r="2192" spans="2:21" ht="12" thickBot="1" x14ac:dyDescent="0.25">
      <c r="C2192" s="87"/>
      <c r="D2192" s="88">
        <v>14</v>
      </c>
      <c r="E2192" s="275" t="s">
        <v>216</v>
      </c>
      <c r="F2192" s="88"/>
      <c r="G2192" s="275" t="s">
        <v>215</v>
      </c>
      <c r="H2192" s="438">
        <f t="shared" ref="H2192" si="1391">S2199</f>
        <v>0</v>
      </c>
      <c r="I2192" s="439"/>
      <c r="J2192" s="440"/>
      <c r="K2192" s="441">
        <f t="shared" ref="K2192" si="1392">T2199</f>
        <v>3</v>
      </c>
      <c r="L2192" s="442"/>
      <c r="M2192" s="443"/>
      <c r="U2192" s="77" t="str">
        <f>IF(H2192+K2192=3,"BİTTİ","DEVAM")</f>
        <v>BİTTİ</v>
      </c>
    </row>
    <row r="2193" spans="2:21" ht="12" thickBot="1" x14ac:dyDescent="0.25">
      <c r="C2193" s="91" t="s">
        <v>80</v>
      </c>
      <c r="D2193" s="92" t="s">
        <v>138</v>
      </c>
      <c r="E2193" s="91" t="s">
        <v>139</v>
      </c>
      <c r="F2193" s="92"/>
      <c r="G2193" s="91" t="s">
        <v>139</v>
      </c>
      <c r="H2193" s="408" t="s">
        <v>140</v>
      </c>
      <c r="I2193" s="409"/>
      <c r="J2193" s="408" t="s">
        <v>141</v>
      </c>
      <c r="K2193" s="409"/>
      <c r="L2193" s="410" t="s">
        <v>142</v>
      </c>
      <c r="M2193" s="411"/>
      <c r="O2193" s="412" t="s">
        <v>143</v>
      </c>
      <c r="P2193" s="413"/>
      <c r="Q2193" s="412" t="s">
        <v>144</v>
      </c>
      <c r="R2193" s="413"/>
      <c r="S2193" s="412" t="s">
        <v>138</v>
      </c>
      <c r="T2193" s="413"/>
      <c r="U2193" s="77" t="s">
        <v>630</v>
      </c>
    </row>
    <row r="2194" spans="2:21" ht="12" thickBot="1" x14ac:dyDescent="0.25">
      <c r="C2194" s="266">
        <v>0.4375</v>
      </c>
      <c r="D2194" s="94" t="s">
        <v>145</v>
      </c>
      <c r="E2194" s="84" t="s">
        <v>352</v>
      </c>
      <c r="F2194" s="94"/>
      <c r="G2194" s="84" t="s">
        <v>441</v>
      </c>
      <c r="H2194" s="95">
        <v>0</v>
      </c>
      <c r="I2194" s="94">
        <v>6</v>
      </c>
      <c r="J2194" s="95">
        <v>0</v>
      </c>
      <c r="K2194" s="94">
        <v>6</v>
      </c>
      <c r="L2194" s="95"/>
      <c r="M2194" s="94"/>
      <c r="O2194" s="96">
        <f t="shared" ref="O2194:O2196" si="1393">H2194+J2194+L2194</f>
        <v>0</v>
      </c>
      <c r="P2194" s="96">
        <f t="shared" ref="P2194:P2196" si="1394">I2194+K2194+M2194</f>
        <v>12</v>
      </c>
      <c r="Q2194" s="96">
        <f t="shared" ref="Q2194:Q2196" si="1395">IF(H2194&gt;I2194,1,0)+IF(J2194&gt;K2194,1,0)+IF(L2194&gt;M2194,1,0)</f>
        <v>0</v>
      </c>
      <c r="R2194" s="97">
        <f t="shared" ref="R2194:R2196" si="1396">IF(H2194&lt;I2194,1,0)+IF(J2194&lt;K2194,1,0)+IF(L2194&lt;M2194,1,0)</f>
        <v>2</v>
      </c>
      <c r="S2194" s="97">
        <f t="shared" ref="S2194:S2196" si="1397">IF(Q2194&gt;R2194,1,0)</f>
        <v>0</v>
      </c>
      <c r="T2194" s="97">
        <f t="shared" ref="T2194:T2196" si="1398">IF(Q2194&lt;R2194,1,0)</f>
        <v>1</v>
      </c>
      <c r="U2194" s="77" t="s">
        <v>630</v>
      </c>
    </row>
    <row r="2195" spans="2:21" ht="12" thickBot="1" x14ac:dyDescent="0.25">
      <c r="C2195" s="84"/>
      <c r="D2195" s="94" t="s">
        <v>146</v>
      </c>
      <c r="E2195" s="84" t="s">
        <v>353</v>
      </c>
      <c r="F2195" s="94"/>
      <c r="G2195" s="84" t="s">
        <v>442</v>
      </c>
      <c r="H2195" s="95">
        <v>2</v>
      </c>
      <c r="I2195" s="94">
        <v>6</v>
      </c>
      <c r="J2195" s="95">
        <v>0</v>
      </c>
      <c r="K2195" s="94">
        <v>6</v>
      </c>
      <c r="L2195" s="95"/>
      <c r="M2195" s="94"/>
      <c r="O2195" s="29">
        <f t="shared" si="1393"/>
        <v>2</v>
      </c>
      <c r="P2195" s="29">
        <f t="shared" si="1394"/>
        <v>12</v>
      </c>
      <c r="Q2195" s="29">
        <f t="shared" si="1395"/>
        <v>0</v>
      </c>
      <c r="R2195" s="28">
        <f t="shared" si="1396"/>
        <v>2</v>
      </c>
      <c r="S2195" s="28">
        <f t="shared" si="1397"/>
        <v>0</v>
      </c>
      <c r="T2195" s="28">
        <f t="shared" si="1398"/>
        <v>1</v>
      </c>
      <c r="U2195" s="77" t="s">
        <v>630</v>
      </c>
    </row>
    <row r="2196" spans="2:21" ht="12" customHeight="1" thickBot="1" x14ac:dyDescent="0.25">
      <c r="C2196" s="414"/>
      <c r="D2196" s="416" t="s">
        <v>147</v>
      </c>
      <c r="E2196" s="84" t="s">
        <v>352</v>
      </c>
      <c r="F2196" s="98"/>
      <c r="G2196" s="84" t="s">
        <v>441</v>
      </c>
      <c r="H2196" s="418">
        <v>2</v>
      </c>
      <c r="I2196" s="421">
        <v>6</v>
      </c>
      <c r="J2196" s="418">
        <v>0</v>
      </c>
      <c r="K2196" s="421">
        <v>6</v>
      </c>
      <c r="L2196" s="418"/>
      <c r="M2196" s="421"/>
      <c r="O2196" s="424">
        <f t="shared" si="1393"/>
        <v>2</v>
      </c>
      <c r="P2196" s="424">
        <f t="shared" si="1394"/>
        <v>12</v>
      </c>
      <c r="Q2196" s="424">
        <f t="shared" si="1395"/>
        <v>0</v>
      </c>
      <c r="R2196" s="424">
        <f t="shared" si="1396"/>
        <v>2</v>
      </c>
      <c r="S2196" s="424">
        <f t="shared" si="1397"/>
        <v>0</v>
      </c>
      <c r="T2196" s="424">
        <f t="shared" si="1398"/>
        <v>1</v>
      </c>
      <c r="U2196" s="77" t="s">
        <v>630</v>
      </c>
    </row>
    <row r="2197" spans="2:21" ht="12" thickBot="1" x14ac:dyDescent="0.25">
      <c r="C2197" s="414"/>
      <c r="D2197" s="416"/>
      <c r="E2197" s="99" t="s">
        <v>137</v>
      </c>
      <c r="F2197" s="100"/>
      <c r="G2197" s="99" t="s">
        <v>137</v>
      </c>
      <c r="H2197" s="419"/>
      <c r="I2197" s="422"/>
      <c r="J2197" s="419"/>
      <c r="K2197" s="422"/>
      <c r="L2197" s="419"/>
      <c r="M2197" s="422"/>
      <c r="O2197" s="425"/>
      <c r="P2197" s="425"/>
      <c r="Q2197" s="425"/>
      <c r="R2197" s="425"/>
      <c r="S2197" s="425"/>
      <c r="T2197" s="425"/>
      <c r="U2197" s="77" t="s">
        <v>630</v>
      </c>
    </row>
    <row r="2198" spans="2:21" ht="12" thickBot="1" x14ac:dyDescent="0.25">
      <c r="C2198" s="415"/>
      <c r="D2198" s="417"/>
      <c r="E2198" s="84" t="s">
        <v>353</v>
      </c>
      <c r="F2198" s="101"/>
      <c r="G2198" s="84" t="s">
        <v>442</v>
      </c>
      <c r="H2198" s="420"/>
      <c r="I2198" s="423"/>
      <c r="J2198" s="420"/>
      <c r="K2198" s="423"/>
      <c r="L2198" s="420"/>
      <c r="M2198" s="423"/>
      <c r="O2198" s="426"/>
      <c r="P2198" s="426"/>
      <c r="Q2198" s="426"/>
      <c r="R2198" s="426"/>
      <c r="S2198" s="426"/>
      <c r="T2198" s="426"/>
      <c r="U2198" s="77" t="s">
        <v>630</v>
      </c>
    </row>
    <row r="2199" spans="2:21" ht="12" thickBot="1" x14ac:dyDescent="0.25">
      <c r="B2199" s="295" t="str">
        <f>E2192&amp;G2192</f>
        <v>MARİNA SPOR KULÜBÜMİDYAT BELEDİYESİ SPOR KULÜBÜ</v>
      </c>
      <c r="G2199" s="102"/>
      <c r="H2199" s="102"/>
      <c r="O2199" s="28">
        <f t="shared" ref="O2199:T2199" si="1399">O2194+O2195+O2196</f>
        <v>4</v>
      </c>
      <c r="P2199" s="28">
        <f t="shared" si="1399"/>
        <v>36</v>
      </c>
      <c r="Q2199" s="29">
        <f t="shared" si="1399"/>
        <v>0</v>
      </c>
      <c r="R2199" s="28">
        <f t="shared" si="1399"/>
        <v>6</v>
      </c>
      <c r="S2199" s="28">
        <f t="shared" si="1399"/>
        <v>0</v>
      </c>
      <c r="T2199" s="28">
        <f t="shared" si="1399"/>
        <v>3</v>
      </c>
      <c r="U2199" s="77" t="s">
        <v>630</v>
      </c>
    </row>
    <row r="2200" spans="2:21" x14ac:dyDescent="0.2">
      <c r="C2200" s="427" t="s">
        <v>132</v>
      </c>
      <c r="D2200" s="428"/>
      <c r="E2200" s="428"/>
      <c r="F2200" s="428"/>
      <c r="G2200" s="428"/>
      <c r="H2200" s="428"/>
      <c r="I2200" s="428"/>
      <c r="J2200" s="428"/>
      <c r="K2200" s="428"/>
      <c r="L2200" s="428"/>
      <c r="M2200" s="429"/>
      <c r="U2200" s="77" t="s">
        <v>630</v>
      </c>
    </row>
    <row r="2201" spans="2:21" ht="12" thickBot="1" x14ac:dyDescent="0.25">
      <c r="C2201" s="430"/>
      <c r="D2201" s="431"/>
      <c r="E2201" s="431"/>
      <c r="F2201" s="431"/>
      <c r="G2201" s="431"/>
      <c r="H2201" s="431"/>
      <c r="I2201" s="431"/>
      <c r="J2201" s="431"/>
      <c r="K2201" s="431"/>
      <c r="L2201" s="431"/>
      <c r="M2201" s="432"/>
      <c r="U2201" s="77" t="s">
        <v>630</v>
      </c>
    </row>
    <row r="2202" spans="2:21" ht="12" thickBot="1" x14ac:dyDescent="0.25">
      <c r="C2202" s="444" t="s">
        <v>79</v>
      </c>
      <c r="D2202" s="437"/>
      <c r="E2202" s="445" t="s">
        <v>133</v>
      </c>
      <c r="F2202" s="446"/>
      <c r="G2202" s="80" t="s">
        <v>134</v>
      </c>
      <c r="H2202" s="447" t="s">
        <v>135</v>
      </c>
      <c r="I2202" s="448"/>
      <c r="J2202" s="448"/>
      <c r="K2202" s="448"/>
      <c r="L2202" s="448"/>
      <c r="M2202" s="449"/>
      <c r="R2202" s="81"/>
      <c r="S2202" s="82"/>
      <c r="T2202" s="83"/>
      <c r="U2202" s="83" t="s">
        <v>630</v>
      </c>
    </row>
    <row r="2203" spans="2:21" ht="12" thickBot="1" x14ac:dyDescent="0.25">
      <c r="C2203" s="433">
        <v>45093</v>
      </c>
      <c r="D2203" s="434"/>
      <c r="E2203" s="435" t="s">
        <v>73</v>
      </c>
      <c r="F2203" s="409"/>
      <c r="G2203" s="84"/>
      <c r="H2203" s="435"/>
      <c r="I2203" s="408"/>
      <c r="J2203" s="408"/>
      <c r="K2203" s="408"/>
      <c r="L2203" s="408"/>
      <c r="M2203" s="409"/>
      <c r="U2203" s="77" t="s">
        <v>630</v>
      </c>
    </row>
    <row r="2204" spans="2:21" ht="12" thickBot="1" x14ac:dyDescent="0.25">
      <c r="C2204" s="435"/>
      <c r="D2204" s="408"/>
      <c r="E2204" s="408"/>
      <c r="F2204" s="408"/>
      <c r="G2204" s="408"/>
      <c r="H2204" s="408"/>
      <c r="I2204" s="408"/>
      <c r="J2204" s="408"/>
      <c r="K2204" s="408"/>
      <c r="L2204" s="408"/>
      <c r="M2204" s="409"/>
      <c r="U2204" s="77" t="s">
        <v>630</v>
      </c>
    </row>
    <row r="2205" spans="2:21" ht="12" thickBot="1" x14ac:dyDescent="0.25">
      <c r="C2205" s="85" t="s">
        <v>87</v>
      </c>
      <c r="D2205" s="86"/>
      <c r="E2205" s="85" t="s">
        <v>136</v>
      </c>
      <c r="F2205" s="86" t="s">
        <v>137</v>
      </c>
      <c r="G2205" s="85" t="s">
        <v>136</v>
      </c>
      <c r="H2205" s="436" t="s">
        <v>108</v>
      </c>
      <c r="I2205" s="436"/>
      <c r="J2205" s="436"/>
      <c r="K2205" s="436"/>
      <c r="L2205" s="436"/>
      <c r="M2205" s="437"/>
      <c r="U2205" s="77" t="s">
        <v>630</v>
      </c>
    </row>
    <row r="2206" spans="2:21" ht="12" thickBot="1" x14ac:dyDescent="0.25">
      <c r="C2206" s="87"/>
      <c r="D2206" s="88">
        <v>15</v>
      </c>
      <c r="E2206" s="275" t="s">
        <v>230</v>
      </c>
      <c r="F2206" s="88"/>
      <c r="G2206" s="275" t="s">
        <v>199</v>
      </c>
      <c r="H2206" s="438">
        <f t="shared" ref="H2206" si="1400">S2213</f>
        <v>0</v>
      </c>
      <c r="I2206" s="439"/>
      <c r="J2206" s="440"/>
      <c r="K2206" s="441">
        <f t="shared" ref="K2206" si="1401">T2213</f>
        <v>3</v>
      </c>
      <c r="L2206" s="442"/>
      <c r="M2206" s="443"/>
      <c r="U2206" s="77" t="str">
        <f>IF(H2206+K2206=3,"BİTTİ","DEVAM")</f>
        <v>BİTTİ</v>
      </c>
    </row>
    <row r="2207" spans="2:21" ht="12" thickBot="1" x14ac:dyDescent="0.25">
      <c r="C2207" s="91" t="s">
        <v>80</v>
      </c>
      <c r="D2207" s="92" t="s">
        <v>138</v>
      </c>
      <c r="E2207" s="91" t="s">
        <v>139</v>
      </c>
      <c r="F2207" s="92"/>
      <c r="G2207" s="91" t="s">
        <v>139</v>
      </c>
      <c r="H2207" s="408" t="s">
        <v>140</v>
      </c>
      <c r="I2207" s="409"/>
      <c r="J2207" s="408" t="s">
        <v>141</v>
      </c>
      <c r="K2207" s="409"/>
      <c r="L2207" s="410" t="s">
        <v>142</v>
      </c>
      <c r="M2207" s="411"/>
      <c r="O2207" s="412" t="s">
        <v>143</v>
      </c>
      <c r="P2207" s="413"/>
      <c r="Q2207" s="412" t="s">
        <v>144</v>
      </c>
      <c r="R2207" s="413"/>
      <c r="S2207" s="412" t="s">
        <v>138</v>
      </c>
      <c r="T2207" s="413"/>
      <c r="U2207" s="77" t="s">
        <v>630</v>
      </c>
    </row>
    <row r="2208" spans="2:21" ht="12" thickBot="1" x14ac:dyDescent="0.25">
      <c r="C2208" s="266">
        <v>0.4375</v>
      </c>
      <c r="D2208" s="94" t="s">
        <v>145</v>
      </c>
      <c r="E2208" s="84" t="s">
        <v>1041</v>
      </c>
      <c r="F2208" s="94"/>
      <c r="G2208" s="84" t="s">
        <v>1043</v>
      </c>
      <c r="H2208" s="95">
        <v>0</v>
      </c>
      <c r="I2208" s="94">
        <v>6</v>
      </c>
      <c r="J2208" s="95">
        <v>0</v>
      </c>
      <c r="K2208" s="94">
        <v>6</v>
      </c>
      <c r="L2208" s="95"/>
      <c r="M2208" s="94"/>
      <c r="O2208" s="96">
        <f t="shared" ref="O2208:O2210" si="1402">H2208+J2208+L2208</f>
        <v>0</v>
      </c>
      <c r="P2208" s="96">
        <f t="shared" ref="P2208:P2210" si="1403">I2208+K2208+M2208</f>
        <v>12</v>
      </c>
      <c r="Q2208" s="96">
        <f t="shared" ref="Q2208:Q2210" si="1404">IF(H2208&gt;I2208,1,0)+IF(J2208&gt;K2208,1,0)+IF(L2208&gt;M2208,1,0)</f>
        <v>0</v>
      </c>
      <c r="R2208" s="97">
        <f t="shared" ref="R2208:R2210" si="1405">IF(H2208&lt;I2208,1,0)+IF(J2208&lt;K2208,1,0)+IF(L2208&lt;M2208,1,0)</f>
        <v>2</v>
      </c>
      <c r="S2208" s="97">
        <f t="shared" ref="S2208:S2210" si="1406">IF(Q2208&gt;R2208,1,0)</f>
        <v>0</v>
      </c>
      <c r="T2208" s="97">
        <f t="shared" ref="T2208:T2210" si="1407">IF(Q2208&lt;R2208,1,0)</f>
        <v>1</v>
      </c>
      <c r="U2208" s="77" t="s">
        <v>630</v>
      </c>
    </row>
    <row r="2209" spans="2:21" ht="12" thickBot="1" x14ac:dyDescent="0.25">
      <c r="C2209" s="84"/>
      <c r="D2209" s="94" t="s">
        <v>146</v>
      </c>
      <c r="E2209" s="84" t="s">
        <v>1042</v>
      </c>
      <c r="F2209" s="94"/>
      <c r="G2209" s="84" t="s">
        <v>1044</v>
      </c>
      <c r="H2209" s="95">
        <v>0</v>
      </c>
      <c r="I2209" s="94">
        <v>6</v>
      </c>
      <c r="J2209" s="95">
        <v>0</v>
      </c>
      <c r="K2209" s="94">
        <v>6</v>
      </c>
      <c r="L2209" s="95"/>
      <c r="M2209" s="94"/>
      <c r="O2209" s="29">
        <f t="shared" si="1402"/>
        <v>0</v>
      </c>
      <c r="P2209" s="29">
        <f t="shared" si="1403"/>
        <v>12</v>
      </c>
      <c r="Q2209" s="29">
        <f t="shared" si="1404"/>
        <v>0</v>
      </c>
      <c r="R2209" s="28">
        <f t="shared" si="1405"/>
        <v>2</v>
      </c>
      <c r="S2209" s="28">
        <f t="shared" si="1406"/>
        <v>0</v>
      </c>
      <c r="T2209" s="28">
        <f t="shared" si="1407"/>
        <v>1</v>
      </c>
      <c r="U2209" s="77" t="s">
        <v>630</v>
      </c>
    </row>
    <row r="2210" spans="2:21" ht="12" customHeight="1" thickBot="1" x14ac:dyDescent="0.25">
      <c r="C2210" s="414"/>
      <c r="D2210" s="416" t="s">
        <v>147</v>
      </c>
      <c r="E2210" s="84" t="s">
        <v>1041</v>
      </c>
      <c r="F2210" s="98"/>
      <c r="G2210" s="84" t="s">
        <v>1043</v>
      </c>
      <c r="H2210" s="418">
        <v>0</v>
      </c>
      <c r="I2210" s="421">
        <v>6</v>
      </c>
      <c r="J2210" s="418">
        <v>0</v>
      </c>
      <c r="K2210" s="421">
        <v>6</v>
      </c>
      <c r="L2210" s="418"/>
      <c r="M2210" s="421"/>
      <c r="O2210" s="424">
        <f t="shared" si="1402"/>
        <v>0</v>
      </c>
      <c r="P2210" s="424">
        <f t="shared" si="1403"/>
        <v>12</v>
      </c>
      <c r="Q2210" s="424">
        <f t="shared" si="1404"/>
        <v>0</v>
      </c>
      <c r="R2210" s="424">
        <f t="shared" si="1405"/>
        <v>2</v>
      </c>
      <c r="S2210" s="424">
        <f t="shared" si="1406"/>
        <v>0</v>
      </c>
      <c r="T2210" s="424">
        <f t="shared" si="1407"/>
        <v>1</v>
      </c>
      <c r="U2210" s="77" t="s">
        <v>630</v>
      </c>
    </row>
    <row r="2211" spans="2:21" ht="12" thickBot="1" x14ac:dyDescent="0.25">
      <c r="C2211" s="414"/>
      <c r="D2211" s="416"/>
      <c r="E2211" s="99" t="s">
        <v>137</v>
      </c>
      <c r="F2211" s="100"/>
      <c r="G2211" s="99" t="s">
        <v>137</v>
      </c>
      <c r="H2211" s="419"/>
      <c r="I2211" s="422"/>
      <c r="J2211" s="419"/>
      <c r="K2211" s="422"/>
      <c r="L2211" s="419"/>
      <c r="M2211" s="422"/>
      <c r="O2211" s="425"/>
      <c r="P2211" s="425"/>
      <c r="Q2211" s="425"/>
      <c r="R2211" s="425"/>
      <c r="S2211" s="425"/>
      <c r="T2211" s="425"/>
      <c r="U2211" s="77" t="s">
        <v>630</v>
      </c>
    </row>
    <row r="2212" spans="2:21" ht="12" thickBot="1" x14ac:dyDescent="0.25">
      <c r="C2212" s="415"/>
      <c r="D2212" s="417"/>
      <c r="E2212" s="84" t="s">
        <v>1042</v>
      </c>
      <c r="F2212" s="101"/>
      <c r="G2212" s="84" t="s">
        <v>1044</v>
      </c>
      <c r="H2212" s="420"/>
      <c r="I2212" s="423"/>
      <c r="J2212" s="420"/>
      <c r="K2212" s="423"/>
      <c r="L2212" s="420"/>
      <c r="M2212" s="423"/>
      <c r="O2212" s="426"/>
      <c r="P2212" s="426"/>
      <c r="Q2212" s="426"/>
      <c r="R2212" s="426"/>
      <c r="S2212" s="426"/>
      <c r="T2212" s="426"/>
      <c r="U2212" s="77" t="s">
        <v>630</v>
      </c>
    </row>
    <row r="2213" spans="2:21" ht="12" thickBot="1" x14ac:dyDescent="0.25">
      <c r="B2213" s="295" t="str">
        <f>E2206&amp;G2206</f>
        <v>PROFESYONEL TENİS .61 SPOR K.TRABZON BÜYÜKŞEHİR B.S.K</v>
      </c>
      <c r="G2213" s="102"/>
      <c r="H2213" s="102"/>
      <c r="O2213" s="28">
        <f t="shared" ref="O2213:T2213" si="1408">O2208+O2209+O2210</f>
        <v>0</v>
      </c>
      <c r="P2213" s="28">
        <f t="shared" si="1408"/>
        <v>36</v>
      </c>
      <c r="Q2213" s="29">
        <f t="shared" si="1408"/>
        <v>0</v>
      </c>
      <c r="R2213" s="28">
        <f t="shared" si="1408"/>
        <v>6</v>
      </c>
      <c r="S2213" s="28">
        <f t="shared" si="1408"/>
        <v>0</v>
      </c>
      <c r="T2213" s="28">
        <f t="shared" si="1408"/>
        <v>3</v>
      </c>
      <c r="U2213" s="77" t="s">
        <v>630</v>
      </c>
    </row>
    <row r="2214" spans="2:21" x14ac:dyDescent="0.2">
      <c r="C2214" s="427" t="s">
        <v>132</v>
      </c>
      <c r="D2214" s="428"/>
      <c r="E2214" s="428"/>
      <c r="F2214" s="428"/>
      <c r="G2214" s="428"/>
      <c r="H2214" s="428"/>
      <c r="I2214" s="428"/>
      <c r="J2214" s="428"/>
      <c r="K2214" s="428"/>
      <c r="L2214" s="428"/>
      <c r="M2214" s="429"/>
      <c r="U2214" s="77" t="s">
        <v>630</v>
      </c>
    </row>
    <row r="2215" spans="2:21" ht="12" thickBot="1" x14ac:dyDescent="0.25">
      <c r="C2215" s="430"/>
      <c r="D2215" s="431"/>
      <c r="E2215" s="431"/>
      <c r="F2215" s="431"/>
      <c r="G2215" s="431"/>
      <c r="H2215" s="431"/>
      <c r="I2215" s="431"/>
      <c r="J2215" s="431"/>
      <c r="K2215" s="431"/>
      <c r="L2215" s="431"/>
      <c r="M2215" s="432"/>
      <c r="U2215" s="77" t="s">
        <v>630</v>
      </c>
    </row>
    <row r="2216" spans="2:21" ht="12" thickBot="1" x14ac:dyDescent="0.25">
      <c r="C2216" s="444" t="s">
        <v>79</v>
      </c>
      <c r="D2216" s="437"/>
      <c r="E2216" s="445" t="s">
        <v>133</v>
      </c>
      <c r="F2216" s="446"/>
      <c r="G2216" s="80" t="s">
        <v>134</v>
      </c>
      <c r="H2216" s="447" t="s">
        <v>135</v>
      </c>
      <c r="I2216" s="448"/>
      <c r="J2216" s="448"/>
      <c r="K2216" s="448"/>
      <c r="L2216" s="448"/>
      <c r="M2216" s="449"/>
      <c r="R2216" s="81"/>
      <c r="S2216" s="82"/>
      <c r="T2216" s="83"/>
      <c r="U2216" s="83" t="s">
        <v>630</v>
      </c>
    </row>
    <row r="2217" spans="2:21" ht="12" thickBot="1" x14ac:dyDescent="0.25">
      <c r="C2217" s="433">
        <v>45093</v>
      </c>
      <c r="D2217" s="434"/>
      <c r="E2217" s="435" t="s">
        <v>58</v>
      </c>
      <c r="F2217" s="409"/>
      <c r="G2217" s="84"/>
      <c r="H2217" s="435"/>
      <c r="I2217" s="408"/>
      <c r="J2217" s="408"/>
      <c r="K2217" s="408"/>
      <c r="L2217" s="408"/>
      <c r="M2217" s="409"/>
      <c r="U2217" s="77" t="s">
        <v>630</v>
      </c>
    </row>
    <row r="2218" spans="2:21" ht="12" thickBot="1" x14ac:dyDescent="0.25">
      <c r="C2218" s="435"/>
      <c r="D2218" s="408"/>
      <c r="E2218" s="408"/>
      <c r="F2218" s="408"/>
      <c r="G2218" s="408"/>
      <c r="H2218" s="408"/>
      <c r="I2218" s="408"/>
      <c r="J2218" s="408"/>
      <c r="K2218" s="408"/>
      <c r="L2218" s="408"/>
      <c r="M2218" s="409"/>
      <c r="U2218" s="77" t="s">
        <v>630</v>
      </c>
    </row>
    <row r="2219" spans="2:21" ht="12" thickBot="1" x14ac:dyDescent="0.25">
      <c r="C2219" s="85" t="s">
        <v>87</v>
      </c>
      <c r="D2219" s="86"/>
      <c r="E2219" s="85" t="s">
        <v>136</v>
      </c>
      <c r="F2219" s="86" t="s">
        <v>137</v>
      </c>
      <c r="G2219" s="85" t="s">
        <v>136</v>
      </c>
      <c r="H2219" s="436" t="s">
        <v>108</v>
      </c>
      <c r="I2219" s="436"/>
      <c r="J2219" s="436"/>
      <c r="K2219" s="436"/>
      <c r="L2219" s="436"/>
      <c r="M2219" s="437"/>
      <c r="U2219" s="77" t="s">
        <v>630</v>
      </c>
    </row>
    <row r="2220" spans="2:21" ht="12" thickBot="1" x14ac:dyDescent="0.25">
      <c r="C2220" s="87"/>
      <c r="D2220" s="88">
        <v>16</v>
      </c>
      <c r="E2220" s="275" t="s">
        <v>37</v>
      </c>
      <c r="F2220" s="88"/>
      <c r="G2220" s="275" t="s">
        <v>224</v>
      </c>
      <c r="H2220" s="438">
        <f t="shared" ref="H2220" si="1409">S2227</f>
        <v>2</v>
      </c>
      <c r="I2220" s="439"/>
      <c r="J2220" s="440"/>
      <c r="K2220" s="441">
        <f t="shared" ref="K2220" si="1410">T2227</f>
        <v>1</v>
      </c>
      <c r="L2220" s="442"/>
      <c r="M2220" s="443"/>
      <c r="U2220" s="77" t="str">
        <f>IF(H2220+K2220=3,"BİTTİ","DEVAM")</f>
        <v>BİTTİ</v>
      </c>
    </row>
    <row r="2221" spans="2:21" ht="12" thickBot="1" x14ac:dyDescent="0.25">
      <c r="C2221" s="91" t="s">
        <v>80</v>
      </c>
      <c r="D2221" s="92" t="s">
        <v>138</v>
      </c>
      <c r="E2221" s="91" t="s">
        <v>139</v>
      </c>
      <c r="F2221" s="92"/>
      <c r="G2221" s="91" t="s">
        <v>139</v>
      </c>
      <c r="H2221" s="408" t="s">
        <v>140</v>
      </c>
      <c r="I2221" s="409"/>
      <c r="J2221" s="408" t="s">
        <v>141</v>
      </c>
      <c r="K2221" s="409"/>
      <c r="L2221" s="410" t="s">
        <v>142</v>
      </c>
      <c r="M2221" s="411"/>
      <c r="O2221" s="412" t="s">
        <v>143</v>
      </c>
      <c r="P2221" s="413"/>
      <c r="Q2221" s="412" t="s">
        <v>144</v>
      </c>
      <c r="R2221" s="413"/>
      <c r="S2221" s="412" t="s">
        <v>138</v>
      </c>
      <c r="T2221" s="413"/>
      <c r="U2221" s="77" t="s">
        <v>630</v>
      </c>
    </row>
    <row r="2222" spans="2:21" ht="12" thickBot="1" x14ac:dyDescent="0.25">
      <c r="C2222" s="266">
        <v>0.4375</v>
      </c>
      <c r="D2222" s="94" t="s">
        <v>145</v>
      </c>
      <c r="E2222" s="84" t="s">
        <v>1023</v>
      </c>
      <c r="F2222" s="94"/>
      <c r="G2222" s="84" t="s">
        <v>529</v>
      </c>
      <c r="H2222" s="95">
        <v>6</v>
      </c>
      <c r="I2222" s="94">
        <v>4</v>
      </c>
      <c r="J2222" s="95">
        <v>6</v>
      </c>
      <c r="K2222" s="94">
        <v>3</v>
      </c>
      <c r="L2222" s="95"/>
      <c r="M2222" s="94"/>
      <c r="O2222" s="96">
        <f t="shared" ref="O2222:O2224" si="1411">H2222+J2222+L2222</f>
        <v>12</v>
      </c>
      <c r="P2222" s="96">
        <f t="shared" ref="P2222:P2224" si="1412">I2222+K2222+M2222</f>
        <v>7</v>
      </c>
      <c r="Q2222" s="96">
        <f t="shared" ref="Q2222:Q2224" si="1413">IF(H2222&gt;I2222,1,0)+IF(J2222&gt;K2222,1,0)+IF(L2222&gt;M2222,1,0)</f>
        <v>2</v>
      </c>
      <c r="R2222" s="97">
        <f t="shared" ref="R2222:R2224" si="1414">IF(H2222&lt;I2222,1,0)+IF(J2222&lt;K2222,1,0)+IF(L2222&lt;M2222,1,0)</f>
        <v>0</v>
      </c>
      <c r="S2222" s="97">
        <f t="shared" ref="S2222:S2224" si="1415">IF(Q2222&gt;R2222,1,0)</f>
        <v>1</v>
      </c>
      <c r="T2222" s="97">
        <f t="shared" ref="T2222:T2224" si="1416">IF(Q2222&lt;R2222,1,0)</f>
        <v>0</v>
      </c>
      <c r="U2222" s="77" t="s">
        <v>630</v>
      </c>
    </row>
    <row r="2223" spans="2:21" ht="12" thickBot="1" x14ac:dyDescent="0.25">
      <c r="C2223" s="84"/>
      <c r="D2223" s="94" t="s">
        <v>146</v>
      </c>
      <c r="E2223" s="84" t="s">
        <v>1024</v>
      </c>
      <c r="F2223" s="94"/>
      <c r="G2223" s="84" t="s">
        <v>530</v>
      </c>
      <c r="H2223" s="95">
        <v>7</v>
      </c>
      <c r="I2223" s="94">
        <v>5</v>
      </c>
      <c r="J2223" s="95">
        <v>6</v>
      </c>
      <c r="K2223" s="94">
        <v>3</v>
      </c>
      <c r="L2223" s="95"/>
      <c r="M2223" s="94"/>
      <c r="O2223" s="29">
        <f t="shared" si="1411"/>
        <v>13</v>
      </c>
      <c r="P2223" s="29">
        <f t="shared" si="1412"/>
        <v>8</v>
      </c>
      <c r="Q2223" s="29">
        <f t="shared" si="1413"/>
        <v>2</v>
      </c>
      <c r="R2223" s="28">
        <f t="shared" si="1414"/>
        <v>0</v>
      </c>
      <c r="S2223" s="28">
        <f t="shared" si="1415"/>
        <v>1</v>
      </c>
      <c r="T2223" s="28">
        <f t="shared" si="1416"/>
        <v>0</v>
      </c>
      <c r="U2223" s="77" t="s">
        <v>630</v>
      </c>
    </row>
    <row r="2224" spans="2:21" ht="12" customHeight="1" thickBot="1" x14ac:dyDescent="0.25">
      <c r="C2224" s="414"/>
      <c r="D2224" s="416" t="s">
        <v>147</v>
      </c>
      <c r="E2224" s="84" t="s">
        <v>1023</v>
      </c>
      <c r="F2224" s="98"/>
      <c r="G2224" s="84" t="s">
        <v>531</v>
      </c>
      <c r="H2224" s="418">
        <v>4</v>
      </c>
      <c r="I2224" s="421">
        <v>6</v>
      </c>
      <c r="J2224" s="418">
        <v>1</v>
      </c>
      <c r="K2224" s="421">
        <v>6</v>
      </c>
      <c r="L2224" s="418"/>
      <c r="M2224" s="421"/>
      <c r="O2224" s="424">
        <f t="shared" si="1411"/>
        <v>5</v>
      </c>
      <c r="P2224" s="424">
        <f t="shared" si="1412"/>
        <v>12</v>
      </c>
      <c r="Q2224" s="424">
        <f t="shared" si="1413"/>
        <v>0</v>
      </c>
      <c r="R2224" s="424">
        <f t="shared" si="1414"/>
        <v>2</v>
      </c>
      <c r="S2224" s="424">
        <f t="shared" si="1415"/>
        <v>0</v>
      </c>
      <c r="T2224" s="424">
        <f t="shared" si="1416"/>
        <v>1</v>
      </c>
      <c r="U2224" s="77" t="s">
        <v>630</v>
      </c>
    </row>
    <row r="2225" spans="2:21" ht="12" thickBot="1" x14ac:dyDescent="0.25">
      <c r="C2225" s="414"/>
      <c r="D2225" s="416"/>
      <c r="E2225" s="99" t="s">
        <v>137</v>
      </c>
      <c r="F2225" s="100"/>
      <c r="G2225" s="99" t="s">
        <v>866</v>
      </c>
      <c r="H2225" s="419"/>
      <c r="I2225" s="422"/>
      <c r="J2225" s="419"/>
      <c r="K2225" s="422"/>
      <c r="L2225" s="419"/>
      <c r="M2225" s="422"/>
      <c r="O2225" s="425"/>
      <c r="P2225" s="425"/>
      <c r="Q2225" s="425"/>
      <c r="R2225" s="425"/>
      <c r="S2225" s="425"/>
      <c r="T2225" s="425"/>
      <c r="U2225" s="77" t="s">
        <v>630</v>
      </c>
    </row>
    <row r="2226" spans="2:21" ht="12" thickBot="1" x14ac:dyDescent="0.25">
      <c r="C2226" s="415"/>
      <c r="D2226" s="417"/>
      <c r="E2226" s="84" t="s">
        <v>699</v>
      </c>
      <c r="F2226" s="101"/>
      <c r="G2226" s="84" t="s">
        <v>530</v>
      </c>
      <c r="H2226" s="420"/>
      <c r="I2226" s="423"/>
      <c r="J2226" s="420"/>
      <c r="K2226" s="423"/>
      <c r="L2226" s="420"/>
      <c r="M2226" s="423"/>
      <c r="O2226" s="426"/>
      <c r="P2226" s="426"/>
      <c r="Q2226" s="426"/>
      <c r="R2226" s="426"/>
      <c r="S2226" s="426"/>
      <c r="T2226" s="426"/>
      <c r="U2226" s="77" t="s">
        <v>630</v>
      </c>
    </row>
    <row r="2227" spans="2:21" ht="12" thickBot="1" x14ac:dyDescent="0.25">
      <c r="B2227" s="295" t="str">
        <f>E2220&amp;G2220</f>
        <v>YENİGÜN TENİS SPOR KULÜBÜPODYUM TENİS KULÜBÜ</v>
      </c>
      <c r="G2227" s="102"/>
      <c r="H2227" s="102"/>
      <c r="O2227" s="28">
        <f t="shared" ref="O2227:T2227" si="1417">O2222+O2223+O2224</f>
        <v>30</v>
      </c>
      <c r="P2227" s="28">
        <f t="shared" si="1417"/>
        <v>27</v>
      </c>
      <c r="Q2227" s="29">
        <f t="shared" si="1417"/>
        <v>4</v>
      </c>
      <c r="R2227" s="28">
        <f t="shared" si="1417"/>
        <v>2</v>
      </c>
      <c r="S2227" s="28">
        <f t="shared" si="1417"/>
        <v>2</v>
      </c>
      <c r="T2227" s="28">
        <f t="shared" si="1417"/>
        <v>1</v>
      </c>
      <c r="U2227" s="77" t="s">
        <v>630</v>
      </c>
    </row>
    <row r="2228" spans="2:21" x14ac:dyDescent="0.2">
      <c r="C2228" s="427" t="s">
        <v>132</v>
      </c>
      <c r="D2228" s="428"/>
      <c r="E2228" s="428"/>
      <c r="F2228" s="428"/>
      <c r="G2228" s="428"/>
      <c r="H2228" s="428"/>
      <c r="I2228" s="428"/>
      <c r="J2228" s="428"/>
      <c r="K2228" s="428"/>
      <c r="L2228" s="428"/>
      <c r="M2228" s="429"/>
      <c r="U2228" s="77" t="s">
        <v>630</v>
      </c>
    </row>
    <row r="2229" spans="2:21" ht="12" thickBot="1" x14ac:dyDescent="0.25">
      <c r="C2229" s="430"/>
      <c r="D2229" s="431"/>
      <c r="E2229" s="431"/>
      <c r="F2229" s="431"/>
      <c r="G2229" s="431"/>
      <c r="H2229" s="431"/>
      <c r="I2229" s="431"/>
      <c r="J2229" s="431"/>
      <c r="K2229" s="431"/>
      <c r="L2229" s="431"/>
      <c r="M2229" s="432"/>
      <c r="U2229" s="77" t="s">
        <v>630</v>
      </c>
    </row>
    <row r="2230" spans="2:21" ht="12" thickBot="1" x14ac:dyDescent="0.25">
      <c r="C2230" s="444" t="s">
        <v>79</v>
      </c>
      <c r="D2230" s="437"/>
      <c r="E2230" s="445" t="s">
        <v>133</v>
      </c>
      <c r="F2230" s="446"/>
      <c r="G2230" s="80" t="s">
        <v>134</v>
      </c>
      <c r="H2230" s="447" t="s">
        <v>135</v>
      </c>
      <c r="I2230" s="448"/>
      <c r="J2230" s="448"/>
      <c r="K2230" s="448"/>
      <c r="L2230" s="448"/>
      <c r="M2230" s="449"/>
      <c r="R2230" s="81"/>
      <c r="S2230" s="82"/>
      <c r="T2230" s="83"/>
      <c r="U2230" s="83" t="s">
        <v>630</v>
      </c>
    </row>
    <row r="2231" spans="2:21" ht="12" thickBot="1" x14ac:dyDescent="0.25">
      <c r="C2231" s="433">
        <v>45093</v>
      </c>
      <c r="D2231" s="434"/>
      <c r="E2231" s="435" t="s">
        <v>58</v>
      </c>
      <c r="F2231" s="409"/>
      <c r="G2231" s="84"/>
      <c r="H2231" s="435"/>
      <c r="I2231" s="408"/>
      <c r="J2231" s="408"/>
      <c r="K2231" s="408"/>
      <c r="L2231" s="408"/>
      <c r="M2231" s="409"/>
      <c r="U2231" s="77" t="s">
        <v>630</v>
      </c>
    </row>
    <row r="2232" spans="2:21" ht="12" thickBot="1" x14ac:dyDescent="0.25">
      <c r="C2232" s="435"/>
      <c r="D2232" s="408"/>
      <c r="E2232" s="408"/>
      <c r="F2232" s="408"/>
      <c r="G2232" s="408"/>
      <c r="H2232" s="408"/>
      <c r="I2232" s="408"/>
      <c r="J2232" s="408"/>
      <c r="K2232" s="408"/>
      <c r="L2232" s="408"/>
      <c r="M2232" s="409"/>
      <c r="U2232" s="77" t="s">
        <v>630</v>
      </c>
    </row>
    <row r="2233" spans="2:21" ht="12" thickBot="1" x14ac:dyDescent="0.25">
      <c r="C2233" s="85" t="s">
        <v>87</v>
      </c>
      <c r="D2233" s="86"/>
      <c r="E2233" s="85" t="s">
        <v>136</v>
      </c>
      <c r="F2233" s="86" t="s">
        <v>137</v>
      </c>
      <c r="G2233" s="85" t="s">
        <v>136</v>
      </c>
      <c r="H2233" s="436" t="s">
        <v>108</v>
      </c>
      <c r="I2233" s="436"/>
      <c r="J2233" s="436"/>
      <c r="K2233" s="436"/>
      <c r="L2233" s="436"/>
      <c r="M2233" s="437"/>
      <c r="U2233" s="77" t="s">
        <v>630</v>
      </c>
    </row>
    <row r="2234" spans="2:21" ht="12" thickBot="1" x14ac:dyDescent="0.25">
      <c r="C2234" s="87"/>
      <c r="D2234" s="88">
        <v>17</v>
      </c>
      <c r="E2234" s="275" t="s">
        <v>201</v>
      </c>
      <c r="F2234" s="88"/>
      <c r="G2234" s="275" t="s">
        <v>203</v>
      </c>
      <c r="H2234" s="438">
        <f t="shared" ref="H2234" si="1418">S2241</f>
        <v>1</v>
      </c>
      <c r="I2234" s="439"/>
      <c r="J2234" s="440"/>
      <c r="K2234" s="441">
        <f t="shared" ref="K2234" si="1419">T2241</f>
        <v>2</v>
      </c>
      <c r="L2234" s="442"/>
      <c r="M2234" s="443"/>
      <c r="U2234" s="77" t="str">
        <f>IF(H2234+K2234=3,"BİTTİ","DEVAM")</f>
        <v>BİTTİ</v>
      </c>
    </row>
    <row r="2235" spans="2:21" ht="12" thickBot="1" x14ac:dyDescent="0.25">
      <c r="C2235" s="91" t="s">
        <v>80</v>
      </c>
      <c r="D2235" s="92" t="s">
        <v>138</v>
      </c>
      <c r="E2235" s="91" t="s">
        <v>139</v>
      </c>
      <c r="F2235" s="92"/>
      <c r="G2235" s="91" t="s">
        <v>139</v>
      </c>
      <c r="H2235" s="408" t="s">
        <v>140</v>
      </c>
      <c r="I2235" s="409"/>
      <c r="J2235" s="408" t="s">
        <v>141</v>
      </c>
      <c r="K2235" s="409"/>
      <c r="L2235" s="410" t="s">
        <v>142</v>
      </c>
      <c r="M2235" s="411"/>
      <c r="O2235" s="412" t="s">
        <v>143</v>
      </c>
      <c r="P2235" s="413"/>
      <c r="Q2235" s="412" t="s">
        <v>144</v>
      </c>
      <c r="R2235" s="413"/>
      <c r="S2235" s="412" t="s">
        <v>138</v>
      </c>
      <c r="T2235" s="413"/>
      <c r="U2235" s="77" t="s">
        <v>630</v>
      </c>
    </row>
    <row r="2236" spans="2:21" ht="12" thickBot="1" x14ac:dyDescent="0.25">
      <c r="C2236" s="266">
        <v>0.4375</v>
      </c>
      <c r="D2236" s="94" t="s">
        <v>145</v>
      </c>
      <c r="E2236" s="84" t="s">
        <v>869</v>
      </c>
      <c r="F2236" s="94"/>
      <c r="G2236" s="84" t="s">
        <v>533</v>
      </c>
      <c r="H2236" s="95">
        <v>6</v>
      </c>
      <c r="I2236" s="94">
        <v>7</v>
      </c>
      <c r="J2236" s="95">
        <v>3</v>
      </c>
      <c r="K2236" s="94">
        <v>6</v>
      </c>
      <c r="L2236" s="95"/>
      <c r="M2236" s="94"/>
      <c r="O2236" s="96">
        <f t="shared" ref="O2236:O2238" si="1420">H2236+J2236+L2236</f>
        <v>9</v>
      </c>
      <c r="P2236" s="96">
        <f t="shared" ref="P2236:P2238" si="1421">I2236+K2236+M2236</f>
        <v>13</v>
      </c>
      <c r="Q2236" s="96">
        <f t="shared" ref="Q2236:Q2238" si="1422">IF(H2236&gt;I2236,1,0)+IF(J2236&gt;K2236,1,0)+IF(L2236&gt;M2236,1,0)</f>
        <v>0</v>
      </c>
      <c r="R2236" s="97">
        <f t="shared" ref="R2236:R2238" si="1423">IF(H2236&lt;I2236,1,0)+IF(J2236&lt;K2236,1,0)+IF(L2236&lt;M2236,1,0)</f>
        <v>2</v>
      </c>
      <c r="S2236" s="97">
        <f t="shared" ref="S2236:S2238" si="1424">IF(Q2236&gt;R2236,1,0)</f>
        <v>0</v>
      </c>
      <c r="T2236" s="97">
        <f t="shared" ref="T2236:T2238" si="1425">IF(Q2236&lt;R2236,1,0)</f>
        <v>1</v>
      </c>
      <c r="U2236" s="77" t="s">
        <v>630</v>
      </c>
    </row>
    <row r="2237" spans="2:21" ht="12" thickBot="1" x14ac:dyDescent="0.25">
      <c r="C2237" s="84"/>
      <c r="D2237" s="94" t="s">
        <v>146</v>
      </c>
      <c r="E2237" s="84" t="s">
        <v>521</v>
      </c>
      <c r="F2237" s="94"/>
      <c r="G2237" s="84" t="s">
        <v>532</v>
      </c>
      <c r="H2237" s="95">
        <v>6</v>
      </c>
      <c r="I2237" s="94">
        <v>4</v>
      </c>
      <c r="J2237" s="95">
        <v>6</v>
      </c>
      <c r="K2237" s="94">
        <v>3</v>
      </c>
      <c r="L2237" s="95"/>
      <c r="M2237" s="94"/>
      <c r="O2237" s="29">
        <f t="shared" si="1420"/>
        <v>12</v>
      </c>
      <c r="P2237" s="29">
        <f t="shared" si="1421"/>
        <v>7</v>
      </c>
      <c r="Q2237" s="29">
        <f t="shared" si="1422"/>
        <v>2</v>
      </c>
      <c r="R2237" s="28">
        <f t="shared" si="1423"/>
        <v>0</v>
      </c>
      <c r="S2237" s="28">
        <f t="shared" si="1424"/>
        <v>1</v>
      </c>
      <c r="T2237" s="28">
        <f t="shared" si="1425"/>
        <v>0</v>
      </c>
      <c r="U2237" s="77" t="s">
        <v>630</v>
      </c>
    </row>
    <row r="2238" spans="2:21" ht="12" customHeight="1" thickBot="1" x14ac:dyDescent="0.25">
      <c r="C2238" s="414"/>
      <c r="D2238" s="416" t="s">
        <v>147</v>
      </c>
      <c r="E2238" s="84" t="s">
        <v>521</v>
      </c>
      <c r="F2238" s="98"/>
      <c r="G2238" s="84" t="s">
        <v>534</v>
      </c>
      <c r="H2238" s="418">
        <v>5</v>
      </c>
      <c r="I2238" s="421">
        <v>7</v>
      </c>
      <c r="J2238" s="418">
        <v>3</v>
      </c>
      <c r="K2238" s="421">
        <v>6</v>
      </c>
      <c r="L2238" s="418"/>
      <c r="M2238" s="421"/>
      <c r="O2238" s="424">
        <f t="shared" si="1420"/>
        <v>8</v>
      </c>
      <c r="P2238" s="424">
        <f t="shared" si="1421"/>
        <v>13</v>
      </c>
      <c r="Q2238" s="424">
        <f t="shared" si="1422"/>
        <v>0</v>
      </c>
      <c r="R2238" s="424">
        <f t="shared" si="1423"/>
        <v>2</v>
      </c>
      <c r="S2238" s="424">
        <f t="shared" si="1424"/>
        <v>0</v>
      </c>
      <c r="T2238" s="424">
        <f t="shared" si="1425"/>
        <v>1</v>
      </c>
      <c r="U2238" s="77" t="s">
        <v>630</v>
      </c>
    </row>
    <row r="2239" spans="2:21" ht="12" thickBot="1" x14ac:dyDescent="0.25">
      <c r="C2239" s="414"/>
      <c r="D2239" s="416"/>
      <c r="E2239" s="99" t="s">
        <v>137</v>
      </c>
      <c r="F2239" s="100"/>
      <c r="G2239" s="99" t="s">
        <v>866</v>
      </c>
      <c r="H2239" s="419"/>
      <c r="I2239" s="422"/>
      <c r="J2239" s="419"/>
      <c r="K2239" s="422"/>
      <c r="L2239" s="419"/>
      <c r="M2239" s="422"/>
      <c r="O2239" s="425"/>
      <c r="P2239" s="425"/>
      <c r="Q2239" s="425"/>
      <c r="R2239" s="425"/>
      <c r="S2239" s="425"/>
      <c r="T2239" s="425"/>
      <c r="U2239" s="77" t="s">
        <v>630</v>
      </c>
    </row>
    <row r="2240" spans="2:21" ht="12" thickBot="1" x14ac:dyDescent="0.25">
      <c r="C2240" s="415"/>
      <c r="D2240" s="417"/>
      <c r="E2240" s="84" t="s">
        <v>522</v>
      </c>
      <c r="F2240" s="101"/>
      <c r="G2240" s="84" t="s">
        <v>532</v>
      </c>
      <c r="H2240" s="420"/>
      <c r="I2240" s="423"/>
      <c r="J2240" s="420"/>
      <c r="K2240" s="423"/>
      <c r="L2240" s="420"/>
      <c r="M2240" s="423"/>
      <c r="O2240" s="426"/>
      <c r="P2240" s="426"/>
      <c r="Q2240" s="426"/>
      <c r="R2240" s="426"/>
      <c r="S2240" s="426"/>
      <c r="T2240" s="426"/>
      <c r="U2240" s="77" t="s">
        <v>630</v>
      </c>
    </row>
    <row r="2241" spans="2:21" ht="12" thickBot="1" x14ac:dyDescent="0.25">
      <c r="B2241" s="295" t="str">
        <f>E2234&amp;G2234</f>
        <v>BURSA BÜYÜKŞEHİR B.SPOR K.OSMANGAZİ BELEDİYESPOR K.</v>
      </c>
      <c r="G2241" s="102"/>
      <c r="H2241" s="102"/>
      <c r="O2241" s="28">
        <f t="shared" ref="O2241:T2241" si="1426">O2236+O2237+O2238</f>
        <v>29</v>
      </c>
      <c r="P2241" s="28">
        <f t="shared" si="1426"/>
        <v>33</v>
      </c>
      <c r="Q2241" s="29">
        <f t="shared" si="1426"/>
        <v>2</v>
      </c>
      <c r="R2241" s="28">
        <f t="shared" si="1426"/>
        <v>4</v>
      </c>
      <c r="S2241" s="28">
        <f t="shared" si="1426"/>
        <v>1</v>
      </c>
      <c r="T2241" s="28">
        <f t="shared" si="1426"/>
        <v>2</v>
      </c>
      <c r="U2241" s="77" t="s">
        <v>630</v>
      </c>
    </row>
    <row r="2242" spans="2:21" x14ac:dyDescent="0.2">
      <c r="C2242" s="427" t="s">
        <v>132</v>
      </c>
      <c r="D2242" s="428"/>
      <c r="E2242" s="428"/>
      <c r="F2242" s="428"/>
      <c r="G2242" s="428"/>
      <c r="H2242" s="428"/>
      <c r="I2242" s="428"/>
      <c r="J2242" s="428"/>
      <c r="K2242" s="428"/>
      <c r="L2242" s="428"/>
      <c r="M2242" s="429"/>
      <c r="U2242" s="77" t="s">
        <v>630</v>
      </c>
    </row>
    <row r="2243" spans="2:21" ht="12" thickBot="1" x14ac:dyDescent="0.25">
      <c r="C2243" s="430"/>
      <c r="D2243" s="431"/>
      <c r="E2243" s="431"/>
      <c r="F2243" s="431"/>
      <c r="G2243" s="431"/>
      <c r="H2243" s="431"/>
      <c r="I2243" s="431"/>
      <c r="J2243" s="431"/>
      <c r="K2243" s="431"/>
      <c r="L2243" s="431"/>
      <c r="M2243" s="432"/>
      <c r="U2243" s="77" t="s">
        <v>630</v>
      </c>
    </row>
    <row r="2244" spans="2:21" ht="12" thickBot="1" x14ac:dyDescent="0.25">
      <c r="C2244" s="444" t="s">
        <v>79</v>
      </c>
      <c r="D2244" s="437"/>
      <c r="E2244" s="445" t="s">
        <v>133</v>
      </c>
      <c r="F2244" s="446"/>
      <c r="G2244" s="80" t="s">
        <v>134</v>
      </c>
      <c r="H2244" s="447" t="s">
        <v>135</v>
      </c>
      <c r="I2244" s="448"/>
      <c r="J2244" s="448"/>
      <c r="K2244" s="448"/>
      <c r="L2244" s="448"/>
      <c r="M2244" s="449"/>
      <c r="R2244" s="81"/>
      <c r="S2244" s="82"/>
      <c r="T2244" s="83"/>
      <c r="U2244" s="83" t="s">
        <v>630</v>
      </c>
    </row>
    <row r="2245" spans="2:21" ht="12" thickBot="1" x14ac:dyDescent="0.25">
      <c r="C2245" s="433">
        <v>45093</v>
      </c>
      <c r="D2245" s="434"/>
      <c r="E2245" s="435" t="s">
        <v>265</v>
      </c>
      <c r="F2245" s="409"/>
      <c r="G2245" s="84"/>
      <c r="H2245" s="435"/>
      <c r="I2245" s="408"/>
      <c r="J2245" s="408"/>
      <c r="K2245" s="408"/>
      <c r="L2245" s="408"/>
      <c r="M2245" s="409"/>
      <c r="U2245" s="77" t="s">
        <v>630</v>
      </c>
    </row>
    <row r="2246" spans="2:21" ht="12" thickBot="1" x14ac:dyDescent="0.25">
      <c r="C2246" s="435"/>
      <c r="D2246" s="408"/>
      <c r="E2246" s="408"/>
      <c r="F2246" s="408"/>
      <c r="G2246" s="408"/>
      <c r="H2246" s="408"/>
      <c r="I2246" s="408"/>
      <c r="J2246" s="408"/>
      <c r="K2246" s="408"/>
      <c r="L2246" s="408"/>
      <c r="M2246" s="409"/>
      <c r="U2246" s="77" t="s">
        <v>630</v>
      </c>
    </row>
    <row r="2247" spans="2:21" ht="12" thickBot="1" x14ac:dyDescent="0.25">
      <c r="C2247" s="85" t="s">
        <v>87</v>
      </c>
      <c r="D2247" s="86"/>
      <c r="E2247" s="85" t="s">
        <v>136</v>
      </c>
      <c r="F2247" s="86" t="s">
        <v>137</v>
      </c>
      <c r="G2247" s="85" t="s">
        <v>136</v>
      </c>
      <c r="H2247" s="436" t="s">
        <v>108</v>
      </c>
      <c r="I2247" s="436"/>
      <c r="J2247" s="436"/>
      <c r="K2247" s="436"/>
      <c r="L2247" s="436"/>
      <c r="M2247" s="437"/>
      <c r="U2247" s="77" t="s">
        <v>630</v>
      </c>
    </row>
    <row r="2248" spans="2:21" ht="12" thickBot="1" x14ac:dyDescent="0.25">
      <c r="C2248" s="87"/>
      <c r="D2248" s="88">
        <v>18</v>
      </c>
      <c r="E2248" s="275" t="s">
        <v>19</v>
      </c>
      <c r="F2248" s="88"/>
      <c r="G2248" s="275" t="s">
        <v>40</v>
      </c>
      <c r="H2248" s="438">
        <f t="shared" ref="H2248" si="1427">S2255</f>
        <v>3</v>
      </c>
      <c r="I2248" s="439"/>
      <c r="J2248" s="440"/>
      <c r="K2248" s="441">
        <f t="shared" ref="K2248" si="1428">T2255</f>
        <v>0</v>
      </c>
      <c r="L2248" s="442"/>
      <c r="M2248" s="443"/>
      <c r="U2248" s="77" t="str">
        <f>IF(H2248+K2248=3,"BİTTİ","DEVAM")</f>
        <v>BİTTİ</v>
      </c>
    </row>
    <row r="2249" spans="2:21" ht="12" thickBot="1" x14ac:dyDescent="0.25">
      <c r="C2249" s="91" t="s">
        <v>80</v>
      </c>
      <c r="D2249" s="92" t="s">
        <v>138</v>
      </c>
      <c r="E2249" s="91" t="s">
        <v>139</v>
      </c>
      <c r="F2249" s="92"/>
      <c r="G2249" s="91" t="s">
        <v>139</v>
      </c>
      <c r="H2249" s="408" t="s">
        <v>140</v>
      </c>
      <c r="I2249" s="409"/>
      <c r="J2249" s="408" t="s">
        <v>141</v>
      </c>
      <c r="K2249" s="409"/>
      <c r="L2249" s="410" t="s">
        <v>142</v>
      </c>
      <c r="M2249" s="411"/>
      <c r="O2249" s="412" t="s">
        <v>143</v>
      </c>
      <c r="P2249" s="413"/>
      <c r="Q2249" s="412" t="s">
        <v>144</v>
      </c>
      <c r="R2249" s="413"/>
      <c r="S2249" s="412" t="s">
        <v>138</v>
      </c>
      <c r="T2249" s="413"/>
      <c r="U2249" s="77" t="s">
        <v>630</v>
      </c>
    </row>
    <row r="2250" spans="2:21" ht="12" thickBot="1" x14ac:dyDescent="0.25">
      <c r="C2250" s="266">
        <v>0.4375</v>
      </c>
      <c r="D2250" s="94" t="s">
        <v>145</v>
      </c>
      <c r="E2250" s="84" t="s">
        <v>810</v>
      </c>
      <c r="F2250" s="94"/>
      <c r="G2250" s="84" t="s">
        <v>668</v>
      </c>
      <c r="H2250" s="95">
        <v>6</v>
      </c>
      <c r="I2250" s="94">
        <v>0</v>
      </c>
      <c r="J2250" s="95">
        <v>6</v>
      </c>
      <c r="K2250" s="94">
        <v>0</v>
      </c>
      <c r="L2250" s="95"/>
      <c r="M2250" s="94"/>
      <c r="O2250" s="96">
        <f t="shared" ref="O2250:O2252" si="1429">H2250+J2250+L2250</f>
        <v>12</v>
      </c>
      <c r="P2250" s="96">
        <f t="shared" ref="P2250:P2252" si="1430">I2250+K2250+M2250</f>
        <v>0</v>
      </c>
      <c r="Q2250" s="96">
        <f t="shared" ref="Q2250:Q2252" si="1431">IF(H2250&gt;I2250,1,0)+IF(J2250&gt;K2250,1,0)+IF(L2250&gt;M2250,1,0)</f>
        <v>2</v>
      </c>
      <c r="R2250" s="97">
        <f t="shared" ref="R2250:R2252" si="1432">IF(H2250&lt;I2250,1,0)+IF(J2250&lt;K2250,1,0)+IF(L2250&lt;M2250,1,0)</f>
        <v>0</v>
      </c>
      <c r="S2250" s="97">
        <f t="shared" ref="S2250:S2252" si="1433">IF(Q2250&gt;R2250,1,0)</f>
        <v>1</v>
      </c>
      <c r="T2250" s="97">
        <f t="shared" ref="T2250:T2252" si="1434">IF(Q2250&lt;R2250,1,0)</f>
        <v>0</v>
      </c>
      <c r="U2250" s="77" t="s">
        <v>630</v>
      </c>
    </row>
    <row r="2251" spans="2:21" ht="12" thickBot="1" x14ac:dyDescent="0.25">
      <c r="C2251" s="84"/>
      <c r="D2251" s="94" t="s">
        <v>146</v>
      </c>
      <c r="E2251" s="84" t="s">
        <v>1020</v>
      </c>
      <c r="F2251" s="94"/>
      <c r="G2251" s="84" t="s">
        <v>668</v>
      </c>
      <c r="H2251" s="95">
        <v>6</v>
      </c>
      <c r="I2251" s="94">
        <v>0</v>
      </c>
      <c r="J2251" s="95">
        <v>6</v>
      </c>
      <c r="K2251" s="94">
        <v>0</v>
      </c>
      <c r="L2251" s="95"/>
      <c r="M2251" s="94"/>
      <c r="O2251" s="29">
        <f t="shared" si="1429"/>
        <v>12</v>
      </c>
      <c r="P2251" s="29">
        <f t="shared" si="1430"/>
        <v>0</v>
      </c>
      <c r="Q2251" s="29">
        <f t="shared" si="1431"/>
        <v>2</v>
      </c>
      <c r="R2251" s="28">
        <f t="shared" si="1432"/>
        <v>0</v>
      </c>
      <c r="S2251" s="28">
        <f t="shared" si="1433"/>
        <v>1</v>
      </c>
      <c r="T2251" s="28">
        <f t="shared" si="1434"/>
        <v>0</v>
      </c>
      <c r="U2251" s="77" t="s">
        <v>630</v>
      </c>
    </row>
    <row r="2252" spans="2:21" ht="12" customHeight="1" thickBot="1" x14ac:dyDescent="0.25">
      <c r="C2252" s="414"/>
      <c r="D2252" s="416" t="s">
        <v>147</v>
      </c>
      <c r="E2252" s="84" t="s">
        <v>810</v>
      </c>
      <c r="F2252" s="98"/>
      <c r="G2252" s="84" t="s">
        <v>668</v>
      </c>
      <c r="H2252" s="418">
        <v>6</v>
      </c>
      <c r="I2252" s="421">
        <v>0</v>
      </c>
      <c r="J2252" s="418">
        <v>6</v>
      </c>
      <c r="K2252" s="421">
        <v>0</v>
      </c>
      <c r="L2252" s="418"/>
      <c r="M2252" s="421"/>
      <c r="O2252" s="424">
        <f t="shared" si="1429"/>
        <v>12</v>
      </c>
      <c r="P2252" s="424">
        <f t="shared" si="1430"/>
        <v>0</v>
      </c>
      <c r="Q2252" s="424">
        <f t="shared" si="1431"/>
        <v>2</v>
      </c>
      <c r="R2252" s="424">
        <f t="shared" si="1432"/>
        <v>0</v>
      </c>
      <c r="S2252" s="424">
        <f t="shared" si="1433"/>
        <v>1</v>
      </c>
      <c r="T2252" s="424">
        <f t="shared" si="1434"/>
        <v>0</v>
      </c>
      <c r="U2252" s="77" t="s">
        <v>630</v>
      </c>
    </row>
    <row r="2253" spans="2:21" ht="12" thickBot="1" x14ac:dyDescent="0.25">
      <c r="C2253" s="414"/>
      <c r="D2253" s="416"/>
      <c r="E2253" s="99" t="s">
        <v>137</v>
      </c>
      <c r="F2253" s="100"/>
      <c r="G2253" s="99" t="s">
        <v>137</v>
      </c>
      <c r="H2253" s="419"/>
      <c r="I2253" s="422"/>
      <c r="J2253" s="419"/>
      <c r="K2253" s="422"/>
      <c r="L2253" s="419"/>
      <c r="M2253" s="422"/>
      <c r="O2253" s="425"/>
      <c r="P2253" s="425"/>
      <c r="Q2253" s="425"/>
      <c r="R2253" s="425"/>
      <c r="S2253" s="425"/>
      <c r="T2253" s="425"/>
      <c r="U2253" s="77" t="s">
        <v>630</v>
      </c>
    </row>
    <row r="2254" spans="2:21" ht="12" thickBot="1" x14ac:dyDescent="0.25">
      <c r="C2254" s="415"/>
      <c r="D2254" s="417"/>
      <c r="E2254" s="84" t="s">
        <v>1020</v>
      </c>
      <c r="F2254" s="101"/>
      <c r="G2254" s="84" t="s">
        <v>668</v>
      </c>
      <c r="H2254" s="420"/>
      <c r="I2254" s="423"/>
      <c r="J2254" s="420"/>
      <c r="K2254" s="423"/>
      <c r="L2254" s="420"/>
      <c r="M2254" s="423"/>
      <c r="O2254" s="426"/>
      <c r="P2254" s="426"/>
      <c r="Q2254" s="426"/>
      <c r="R2254" s="426"/>
      <c r="S2254" s="426"/>
      <c r="T2254" s="426"/>
      <c r="U2254" s="77" t="s">
        <v>630</v>
      </c>
    </row>
    <row r="2255" spans="2:21" ht="12" thickBot="1" x14ac:dyDescent="0.25">
      <c r="B2255" s="295" t="str">
        <f>E2248&amp;G2248</f>
        <v>ENKA SPOR KULÜBÜTAÇSPOR</v>
      </c>
      <c r="G2255" s="102"/>
      <c r="H2255" s="102"/>
      <c r="O2255" s="28">
        <f t="shared" ref="O2255:T2255" si="1435">O2250+O2251+O2252</f>
        <v>36</v>
      </c>
      <c r="P2255" s="28">
        <f t="shared" si="1435"/>
        <v>0</v>
      </c>
      <c r="Q2255" s="29">
        <f t="shared" si="1435"/>
        <v>6</v>
      </c>
      <c r="R2255" s="28">
        <f t="shared" si="1435"/>
        <v>0</v>
      </c>
      <c r="S2255" s="28">
        <f t="shared" si="1435"/>
        <v>3</v>
      </c>
      <c r="T2255" s="28">
        <f t="shared" si="1435"/>
        <v>0</v>
      </c>
      <c r="U2255" s="77" t="s">
        <v>630</v>
      </c>
    </row>
    <row r="2256" spans="2:21" x14ac:dyDescent="0.2">
      <c r="C2256" s="427" t="s">
        <v>132</v>
      </c>
      <c r="D2256" s="428"/>
      <c r="E2256" s="428"/>
      <c r="F2256" s="428"/>
      <c r="G2256" s="428"/>
      <c r="H2256" s="428"/>
      <c r="I2256" s="428"/>
      <c r="J2256" s="428"/>
      <c r="K2256" s="428"/>
      <c r="L2256" s="428"/>
      <c r="M2256" s="429"/>
      <c r="U2256" s="77" t="s">
        <v>630</v>
      </c>
    </row>
    <row r="2257" spans="2:21" ht="12" thickBot="1" x14ac:dyDescent="0.25">
      <c r="C2257" s="430"/>
      <c r="D2257" s="431"/>
      <c r="E2257" s="431"/>
      <c r="F2257" s="431"/>
      <c r="G2257" s="431"/>
      <c r="H2257" s="431"/>
      <c r="I2257" s="431"/>
      <c r="J2257" s="431"/>
      <c r="K2257" s="431"/>
      <c r="L2257" s="431"/>
      <c r="M2257" s="432"/>
      <c r="U2257" s="77" t="s">
        <v>630</v>
      </c>
    </row>
    <row r="2258" spans="2:21" ht="12" thickBot="1" x14ac:dyDescent="0.25">
      <c r="C2258" s="444" t="s">
        <v>79</v>
      </c>
      <c r="D2258" s="437"/>
      <c r="E2258" s="445" t="s">
        <v>133</v>
      </c>
      <c r="F2258" s="446"/>
      <c r="G2258" s="80" t="s">
        <v>134</v>
      </c>
      <c r="H2258" s="447" t="s">
        <v>135</v>
      </c>
      <c r="I2258" s="448"/>
      <c r="J2258" s="448"/>
      <c r="K2258" s="448"/>
      <c r="L2258" s="448"/>
      <c r="M2258" s="449"/>
      <c r="R2258" s="81"/>
      <c r="S2258" s="82"/>
      <c r="T2258" s="83"/>
      <c r="U2258" s="83" t="s">
        <v>630</v>
      </c>
    </row>
    <row r="2259" spans="2:21" ht="12" thickBot="1" x14ac:dyDescent="0.25">
      <c r="C2259" s="433">
        <v>45093</v>
      </c>
      <c r="D2259" s="434"/>
      <c r="E2259" s="435" t="s">
        <v>265</v>
      </c>
      <c r="F2259" s="409"/>
      <c r="G2259" s="84"/>
      <c r="H2259" s="435"/>
      <c r="I2259" s="408"/>
      <c r="J2259" s="408"/>
      <c r="K2259" s="408"/>
      <c r="L2259" s="408"/>
      <c r="M2259" s="409"/>
      <c r="U2259" s="77" t="s">
        <v>630</v>
      </c>
    </row>
    <row r="2260" spans="2:21" ht="12" thickBot="1" x14ac:dyDescent="0.25">
      <c r="C2260" s="435"/>
      <c r="D2260" s="408"/>
      <c r="E2260" s="408"/>
      <c r="F2260" s="408"/>
      <c r="G2260" s="408"/>
      <c r="H2260" s="408"/>
      <c r="I2260" s="408"/>
      <c r="J2260" s="408"/>
      <c r="K2260" s="408"/>
      <c r="L2260" s="408"/>
      <c r="M2260" s="409"/>
      <c r="U2260" s="77" t="s">
        <v>630</v>
      </c>
    </row>
    <row r="2261" spans="2:21" ht="12" thickBot="1" x14ac:dyDescent="0.25">
      <c r="C2261" s="85" t="s">
        <v>87</v>
      </c>
      <c r="D2261" s="86"/>
      <c r="E2261" s="85" t="s">
        <v>136</v>
      </c>
      <c r="F2261" s="86" t="s">
        <v>137</v>
      </c>
      <c r="G2261" s="85" t="s">
        <v>136</v>
      </c>
      <c r="H2261" s="436" t="s">
        <v>108</v>
      </c>
      <c r="I2261" s="436"/>
      <c r="J2261" s="436"/>
      <c r="K2261" s="436"/>
      <c r="L2261" s="436"/>
      <c r="M2261" s="437"/>
      <c r="U2261" s="77" t="s">
        <v>630</v>
      </c>
    </row>
    <row r="2262" spans="2:21" ht="12" thickBot="1" x14ac:dyDescent="0.25">
      <c r="C2262" s="87"/>
      <c r="D2262" s="88">
        <v>19</v>
      </c>
      <c r="E2262" s="275" t="s">
        <v>16</v>
      </c>
      <c r="F2262" s="88"/>
      <c r="G2262" s="275" t="s">
        <v>39</v>
      </c>
      <c r="H2262" s="438">
        <f t="shared" ref="H2262" si="1436">S2269</f>
        <v>0</v>
      </c>
      <c r="I2262" s="439"/>
      <c r="J2262" s="440"/>
      <c r="K2262" s="441">
        <f t="shared" ref="K2262" si="1437">T2269</f>
        <v>3</v>
      </c>
      <c r="L2262" s="442"/>
      <c r="M2262" s="443"/>
      <c r="U2262" s="77" t="str">
        <f>IF(H2262+K2262=3,"BİTTİ","DEVAM")</f>
        <v>BİTTİ</v>
      </c>
    </row>
    <row r="2263" spans="2:21" ht="12" thickBot="1" x14ac:dyDescent="0.25">
      <c r="C2263" s="91" t="s">
        <v>80</v>
      </c>
      <c r="D2263" s="92" t="s">
        <v>138</v>
      </c>
      <c r="E2263" s="91" t="s">
        <v>139</v>
      </c>
      <c r="F2263" s="92"/>
      <c r="G2263" s="91" t="s">
        <v>139</v>
      </c>
      <c r="H2263" s="408" t="s">
        <v>140</v>
      </c>
      <c r="I2263" s="409"/>
      <c r="J2263" s="408" t="s">
        <v>141</v>
      </c>
      <c r="K2263" s="409"/>
      <c r="L2263" s="410" t="s">
        <v>142</v>
      </c>
      <c r="M2263" s="411"/>
      <c r="O2263" s="412" t="s">
        <v>143</v>
      </c>
      <c r="P2263" s="413"/>
      <c r="Q2263" s="412" t="s">
        <v>144</v>
      </c>
      <c r="R2263" s="413"/>
      <c r="S2263" s="412" t="s">
        <v>138</v>
      </c>
      <c r="T2263" s="413"/>
      <c r="U2263" s="77" t="s">
        <v>630</v>
      </c>
    </row>
    <row r="2264" spans="2:21" ht="12" thickBot="1" x14ac:dyDescent="0.25">
      <c r="C2264" s="266">
        <v>0.4375</v>
      </c>
      <c r="D2264" s="94" t="s">
        <v>145</v>
      </c>
      <c r="E2264" s="84" t="s">
        <v>668</v>
      </c>
      <c r="F2264" s="94"/>
      <c r="G2264" s="84" t="s">
        <v>535</v>
      </c>
      <c r="H2264" s="95">
        <v>0</v>
      </c>
      <c r="I2264" s="94">
        <v>6</v>
      </c>
      <c r="J2264" s="95">
        <v>0</v>
      </c>
      <c r="K2264" s="94">
        <v>6</v>
      </c>
      <c r="L2264" s="95"/>
      <c r="M2264" s="94"/>
      <c r="O2264" s="96">
        <f t="shared" ref="O2264:O2266" si="1438">H2264+J2264+L2264</f>
        <v>0</v>
      </c>
      <c r="P2264" s="96">
        <f t="shared" ref="P2264:P2266" si="1439">I2264+K2264+M2264</f>
        <v>12</v>
      </c>
      <c r="Q2264" s="96">
        <f t="shared" ref="Q2264:Q2266" si="1440">IF(H2264&gt;I2264,1,0)+IF(J2264&gt;K2264,1,0)+IF(L2264&gt;M2264,1,0)</f>
        <v>0</v>
      </c>
      <c r="R2264" s="97">
        <f t="shared" ref="R2264:R2266" si="1441">IF(H2264&lt;I2264,1,0)+IF(J2264&lt;K2264,1,0)+IF(L2264&lt;M2264,1,0)</f>
        <v>2</v>
      </c>
      <c r="S2264" s="97">
        <f t="shared" ref="S2264:S2266" si="1442">IF(Q2264&gt;R2264,1,0)</f>
        <v>0</v>
      </c>
      <c r="T2264" s="97">
        <f t="shared" ref="T2264:T2266" si="1443">IF(Q2264&lt;R2264,1,0)</f>
        <v>1</v>
      </c>
      <c r="U2264" s="77" t="s">
        <v>630</v>
      </c>
    </row>
    <row r="2265" spans="2:21" ht="12" thickBot="1" x14ac:dyDescent="0.25">
      <c r="C2265" s="84"/>
      <c r="D2265" s="94" t="s">
        <v>146</v>
      </c>
      <c r="E2265" s="84" t="s">
        <v>668</v>
      </c>
      <c r="F2265" s="94"/>
      <c r="G2265" s="84" t="s">
        <v>811</v>
      </c>
      <c r="H2265" s="95">
        <v>0</v>
      </c>
      <c r="I2265" s="94">
        <v>6</v>
      </c>
      <c r="J2265" s="95">
        <v>0</v>
      </c>
      <c r="K2265" s="94">
        <v>6</v>
      </c>
      <c r="L2265" s="95"/>
      <c r="M2265" s="94"/>
      <c r="O2265" s="29">
        <f t="shared" si="1438"/>
        <v>0</v>
      </c>
      <c r="P2265" s="29">
        <f t="shared" si="1439"/>
        <v>12</v>
      </c>
      <c r="Q2265" s="29">
        <f t="shared" si="1440"/>
        <v>0</v>
      </c>
      <c r="R2265" s="28">
        <f t="shared" si="1441"/>
        <v>2</v>
      </c>
      <c r="S2265" s="28">
        <f t="shared" si="1442"/>
        <v>0</v>
      </c>
      <c r="T2265" s="28">
        <f t="shared" si="1443"/>
        <v>1</v>
      </c>
      <c r="U2265" s="77" t="s">
        <v>630</v>
      </c>
    </row>
    <row r="2266" spans="2:21" ht="12" customHeight="1" thickBot="1" x14ac:dyDescent="0.25">
      <c r="C2266" s="414"/>
      <c r="D2266" s="416" t="s">
        <v>147</v>
      </c>
      <c r="E2266" s="84" t="s">
        <v>668</v>
      </c>
      <c r="F2266" s="98"/>
      <c r="G2266" s="84" t="s">
        <v>535</v>
      </c>
      <c r="H2266" s="418">
        <v>0</v>
      </c>
      <c r="I2266" s="421">
        <v>6</v>
      </c>
      <c r="J2266" s="418">
        <v>0</v>
      </c>
      <c r="K2266" s="421">
        <v>6</v>
      </c>
      <c r="L2266" s="418"/>
      <c r="M2266" s="421"/>
      <c r="O2266" s="424">
        <f t="shared" si="1438"/>
        <v>0</v>
      </c>
      <c r="P2266" s="424">
        <f t="shared" si="1439"/>
        <v>12</v>
      </c>
      <c r="Q2266" s="424">
        <f t="shared" si="1440"/>
        <v>0</v>
      </c>
      <c r="R2266" s="424">
        <f t="shared" si="1441"/>
        <v>2</v>
      </c>
      <c r="S2266" s="424">
        <f t="shared" si="1442"/>
        <v>0</v>
      </c>
      <c r="T2266" s="424">
        <f t="shared" si="1443"/>
        <v>1</v>
      </c>
      <c r="U2266" s="77" t="s">
        <v>630</v>
      </c>
    </row>
    <row r="2267" spans="2:21" ht="12" thickBot="1" x14ac:dyDescent="0.25">
      <c r="C2267" s="414"/>
      <c r="D2267" s="416"/>
      <c r="E2267" s="99" t="s">
        <v>137</v>
      </c>
      <c r="F2267" s="100"/>
      <c r="G2267" s="99" t="s">
        <v>137</v>
      </c>
      <c r="H2267" s="419"/>
      <c r="I2267" s="422"/>
      <c r="J2267" s="419"/>
      <c r="K2267" s="422"/>
      <c r="L2267" s="419"/>
      <c r="M2267" s="422"/>
      <c r="O2267" s="425"/>
      <c r="P2267" s="425"/>
      <c r="Q2267" s="425"/>
      <c r="R2267" s="425"/>
      <c r="S2267" s="425"/>
      <c r="T2267" s="425"/>
      <c r="U2267" s="77" t="s">
        <v>630</v>
      </c>
    </row>
    <row r="2268" spans="2:21" ht="12" thickBot="1" x14ac:dyDescent="0.25">
      <c r="C2268" s="415"/>
      <c r="D2268" s="417"/>
      <c r="E2268" s="84" t="s">
        <v>668</v>
      </c>
      <c r="F2268" s="101"/>
      <c r="G2268" s="84" t="s">
        <v>811</v>
      </c>
      <c r="H2268" s="420"/>
      <c r="I2268" s="423"/>
      <c r="J2268" s="420"/>
      <c r="K2268" s="423"/>
      <c r="L2268" s="420"/>
      <c r="M2268" s="423"/>
      <c r="O2268" s="426"/>
      <c r="P2268" s="426"/>
      <c r="Q2268" s="426"/>
      <c r="R2268" s="426"/>
      <c r="S2268" s="426"/>
      <c r="T2268" s="426"/>
      <c r="U2268" s="77" t="s">
        <v>630</v>
      </c>
    </row>
    <row r="2269" spans="2:21" ht="12" thickBot="1" x14ac:dyDescent="0.25">
      <c r="B2269" s="295" t="str">
        <f>E2262&amp;G2262</f>
        <v>BÜLENT DURAN TENİS SPOR KULUBUGENÇ TENİS AKADEMİSİ</v>
      </c>
      <c r="G2269" s="102"/>
      <c r="H2269" s="102"/>
      <c r="O2269" s="28">
        <f t="shared" ref="O2269:T2269" si="1444">O2264+O2265+O2266</f>
        <v>0</v>
      </c>
      <c r="P2269" s="28">
        <f t="shared" si="1444"/>
        <v>36</v>
      </c>
      <c r="Q2269" s="29">
        <f t="shared" si="1444"/>
        <v>0</v>
      </c>
      <c r="R2269" s="28">
        <f t="shared" si="1444"/>
        <v>6</v>
      </c>
      <c r="S2269" s="28">
        <f t="shared" si="1444"/>
        <v>0</v>
      </c>
      <c r="T2269" s="28">
        <f t="shared" si="1444"/>
        <v>3</v>
      </c>
      <c r="U2269" s="77" t="s">
        <v>630</v>
      </c>
    </row>
    <row r="2270" spans="2:21" x14ac:dyDescent="0.2">
      <c r="C2270" s="427" t="s">
        <v>132</v>
      </c>
      <c r="D2270" s="428"/>
      <c r="E2270" s="428"/>
      <c r="F2270" s="428"/>
      <c r="G2270" s="428"/>
      <c r="H2270" s="428"/>
      <c r="I2270" s="428"/>
      <c r="J2270" s="428"/>
      <c r="K2270" s="428"/>
      <c r="L2270" s="428"/>
      <c r="M2270" s="429"/>
      <c r="U2270" s="77" t="s">
        <v>630</v>
      </c>
    </row>
    <row r="2271" spans="2:21" ht="12" thickBot="1" x14ac:dyDescent="0.25">
      <c r="C2271" s="430"/>
      <c r="D2271" s="431"/>
      <c r="E2271" s="431"/>
      <c r="F2271" s="431"/>
      <c r="G2271" s="431"/>
      <c r="H2271" s="431"/>
      <c r="I2271" s="431"/>
      <c r="J2271" s="431"/>
      <c r="K2271" s="431"/>
      <c r="L2271" s="431"/>
      <c r="M2271" s="432"/>
      <c r="U2271" s="77" t="s">
        <v>630</v>
      </c>
    </row>
    <row r="2272" spans="2:21" ht="12" thickBot="1" x14ac:dyDescent="0.25">
      <c r="C2272" s="444" t="s">
        <v>79</v>
      </c>
      <c r="D2272" s="437"/>
      <c r="E2272" s="445" t="s">
        <v>133</v>
      </c>
      <c r="F2272" s="446"/>
      <c r="G2272" s="80" t="s">
        <v>134</v>
      </c>
      <c r="H2272" s="447" t="s">
        <v>135</v>
      </c>
      <c r="I2272" s="448"/>
      <c r="J2272" s="448"/>
      <c r="K2272" s="448"/>
      <c r="L2272" s="448"/>
      <c r="M2272" s="449"/>
      <c r="R2272" s="81"/>
      <c r="S2272" s="82"/>
      <c r="T2272" s="83"/>
      <c r="U2272" s="83" t="s">
        <v>630</v>
      </c>
    </row>
    <row r="2273" spans="2:21" ht="12" thickBot="1" x14ac:dyDescent="0.25">
      <c r="C2273" s="433">
        <v>45093</v>
      </c>
      <c r="D2273" s="434"/>
      <c r="E2273" s="435" t="s">
        <v>265</v>
      </c>
      <c r="F2273" s="409"/>
      <c r="G2273" s="84"/>
      <c r="H2273" s="435"/>
      <c r="I2273" s="408"/>
      <c r="J2273" s="408"/>
      <c r="K2273" s="408"/>
      <c r="L2273" s="408"/>
      <c r="M2273" s="409"/>
      <c r="U2273" s="77" t="s">
        <v>630</v>
      </c>
    </row>
    <row r="2274" spans="2:21" ht="12" thickBot="1" x14ac:dyDescent="0.25">
      <c r="C2274" s="435"/>
      <c r="D2274" s="408"/>
      <c r="E2274" s="408"/>
      <c r="F2274" s="408"/>
      <c r="G2274" s="408"/>
      <c r="H2274" s="408"/>
      <c r="I2274" s="408"/>
      <c r="J2274" s="408"/>
      <c r="K2274" s="408"/>
      <c r="L2274" s="408"/>
      <c r="M2274" s="409"/>
      <c r="U2274" s="77" t="s">
        <v>630</v>
      </c>
    </row>
    <row r="2275" spans="2:21" ht="12" thickBot="1" x14ac:dyDescent="0.25">
      <c r="C2275" s="85" t="s">
        <v>87</v>
      </c>
      <c r="D2275" s="86"/>
      <c r="E2275" s="85" t="s">
        <v>136</v>
      </c>
      <c r="F2275" s="86" t="s">
        <v>137</v>
      </c>
      <c r="G2275" s="85" t="s">
        <v>136</v>
      </c>
      <c r="H2275" s="436" t="s">
        <v>108</v>
      </c>
      <c r="I2275" s="436"/>
      <c r="J2275" s="436"/>
      <c r="K2275" s="436"/>
      <c r="L2275" s="436"/>
      <c r="M2275" s="437"/>
      <c r="U2275" s="77" t="s">
        <v>630</v>
      </c>
    </row>
    <row r="2276" spans="2:21" ht="12" thickBot="1" x14ac:dyDescent="0.25">
      <c r="C2276" s="87"/>
      <c r="D2276" s="88">
        <v>20</v>
      </c>
      <c r="E2276" s="275" t="s">
        <v>29</v>
      </c>
      <c r="F2276" s="88"/>
      <c r="G2276" s="275" t="s">
        <v>13</v>
      </c>
      <c r="H2276" s="438">
        <f t="shared" ref="H2276" si="1445">S2283</f>
        <v>3</v>
      </c>
      <c r="I2276" s="439"/>
      <c r="J2276" s="440"/>
      <c r="K2276" s="441">
        <f t="shared" ref="K2276" si="1446">T2283</f>
        <v>0</v>
      </c>
      <c r="L2276" s="442"/>
      <c r="M2276" s="443"/>
      <c r="U2276" s="77" t="str">
        <f>IF(H2276+K2276=3,"BİTTİ","DEVAM")</f>
        <v>BİTTİ</v>
      </c>
    </row>
    <row r="2277" spans="2:21" ht="12" thickBot="1" x14ac:dyDescent="0.25">
      <c r="C2277" s="91" t="s">
        <v>80</v>
      </c>
      <c r="D2277" s="92" t="s">
        <v>138</v>
      </c>
      <c r="E2277" s="91" t="s">
        <v>139</v>
      </c>
      <c r="F2277" s="92"/>
      <c r="G2277" s="91" t="s">
        <v>139</v>
      </c>
      <c r="H2277" s="408" t="s">
        <v>140</v>
      </c>
      <c r="I2277" s="409"/>
      <c r="J2277" s="408" t="s">
        <v>141</v>
      </c>
      <c r="K2277" s="409"/>
      <c r="L2277" s="410" t="s">
        <v>142</v>
      </c>
      <c r="M2277" s="411"/>
      <c r="O2277" s="412" t="s">
        <v>143</v>
      </c>
      <c r="P2277" s="413"/>
      <c r="Q2277" s="412" t="s">
        <v>144</v>
      </c>
      <c r="R2277" s="413"/>
      <c r="S2277" s="412" t="s">
        <v>138</v>
      </c>
      <c r="T2277" s="413"/>
      <c r="U2277" s="77" t="s">
        <v>630</v>
      </c>
    </row>
    <row r="2278" spans="2:21" ht="12" thickBot="1" x14ac:dyDescent="0.25">
      <c r="C2278" s="266">
        <v>0.4375</v>
      </c>
      <c r="D2278" s="94" t="s">
        <v>145</v>
      </c>
      <c r="E2278" s="84" t="s">
        <v>881</v>
      </c>
      <c r="F2278" s="94"/>
      <c r="G2278" s="84" t="s">
        <v>668</v>
      </c>
      <c r="H2278" s="95">
        <v>6</v>
      </c>
      <c r="I2278" s="94">
        <v>0</v>
      </c>
      <c r="J2278" s="95">
        <v>6</v>
      </c>
      <c r="K2278" s="94">
        <v>0</v>
      </c>
      <c r="L2278" s="95"/>
      <c r="M2278" s="94"/>
      <c r="O2278" s="96">
        <f t="shared" ref="O2278:O2280" si="1447">H2278+J2278+L2278</f>
        <v>12</v>
      </c>
      <c r="P2278" s="96">
        <f t="shared" ref="P2278:P2280" si="1448">I2278+K2278+M2278</f>
        <v>0</v>
      </c>
      <c r="Q2278" s="96">
        <f t="shared" ref="Q2278:Q2280" si="1449">IF(H2278&gt;I2278,1,0)+IF(J2278&gt;K2278,1,0)+IF(L2278&gt;M2278,1,0)</f>
        <v>2</v>
      </c>
      <c r="R2278" s="97">
        <f t="shared" ref="R2278:R2280" si="1450">IF(H2278&lt;I2278,1,0)+IF(J2278&lt;K2278,1,0)+IF(L2278&lt;M2278,1,0)</f>
        <v>0</v>
      </c>
      <c r="S2278" s="97">
        <f t="shared" ref="S2278:S2280" si="1451">IF(Q2278&gt;R2278,1,0)</f>
        <v>1</v>
      </c>
      <c r="T2278" s="97">
        <f t="shared" ref="T2278:T2280" si="1452">IF(Q2278&lt;R2278,1,0)</f>
        <v>0</v>
      </c>
      <c r="U2278" s="77" t="s">
        <v>630</v>
      </c>
    </row>
    <row r="2279" spans="2:21" ht="12" thickBot="1" x14ac:dyDescent="0.25">
      <c r="C2279" s="84"/>
      <c r="D2279" s="94" t="s">
        <v>146</v>
      </c>
      <c r="E2279" s="84" t="s">
        <v>972</v>
      </c>
      <c r="F2279" s="94"/>
      <c r="G2279" s="84" t="s">
        <v>668</v>
      </c>
      <c r="H2279" s="95">
        <v>6</v>
      </c>
      <c r="I2279" s="94">
        <v>0</v>
      </c>
      <c r="J2279" s="95">
        <v>6</v>
      </c>
      <c r="K2279" s="94">
        <v>0</v>
      </c>
      <c r="L2279" s="95"/>
      <c r="M2279" s="94"/>
      <c r="O2279" s="29">
        <f t="shared" si="1447"/>
        <v>12</v>
      </c>
      <c r="P2279" s="29">
        <f t="shared" si="1448"/>
        <v>0</v>
      </c>
      <c r="Q2279" s="29">
        <f t="shared" si="1449"/>
        <v>2</v>
      </c>
      <c r="R2279" s="28">
        <f t="shared" si="1450"/>
        <v>0</v>
      </c>
      <c r="S2279" s="28">
        <f t="shared" si="1451"/>
        <v>1</v>
      </c>
      <c r="T2279" s="28">
        <f t="shared" si="1452"/>
        <v>0</v>
      </c>
      <c r="U2279" s="77" t="s">
        <v>630</v>
      </c>
    </row>
    <row r="2280" spans="2:21" ht="12" customHeight="1" thickBot="1" x14ac:dyDescent="0.25">
      <c r="C2280" s="414"/>
      <c r="D2280" s="416" t="s">
        <v>147</v>
      </c>
      <c r="E2280" s="84" t="s">
        <v>881</v>
      </c>
      <c r="F2280" s="98"/>
      <c r="G2280" s="84" t="s">
        <v>668</v>
      </c>
      <c r="H2280" s="418">
        <v>6</v>
      </c>
      <c r="I2280" s="421">
        <v>0</v>
      </c>
      <c r="J2280" s="418">
        <v>6</v>
      </c>
      <c r="K2280" s="421">
        <v>0</v>
      </c>
      <c r="L2280" s="418"/>
      <c r="M2280" s="421"/>
      <c r="O2280" s="424">
        <f t="shared" si="1447"/>
        <v>12</v>
      </c>
      <c r="P2280" s="424">
        <f t="shared" si="1448"/>
        <v>0</v>
      </c>
      <c r="Q2280" s="424">
        <f t="shared" si="1449"/>
        <v>2</v>
      </c>
      <c r="R2280" s="424">
        <f t="shared" si="1450"/>
        <v>0</v>
      </c>
      <c r="S2280" s="424">
        <f t="shared" si="1451"/>
        <v>1</v>
      </c>
      <c r="T2280" s="424">
        <f t="shared" si="1452"/>
        <v>0</v>
      </c>
      <c r="U2280" s="77" t="s">
        <v>630</v>
      </c>
    </row>
    <row r="2281" spans="2:21" ht="12" thickBot="1" x14ac:dyDescent="0.25">
      <c r="C2281" s="414"/>
      <c r="D2281" s="416"/>
      <c r="E2281" s="99" t="s">
        <v>137</v>
      </c>
      <c r="F2281" s="100"/>
      <c r="G2281" s="99" t="s">
        <v>137</v>
      </c>
      <c r="H2281" s="419"/>
      <c r="I2281" s="422"/>
      <c r="J2281" s="419"/>
      <c r="K2281" s="422"/>
      <c r="L2281" s="419"/>
      <c r="M2281" s="422"/>
      <c r="O2281" s="425"/>
      <c r="P2281" s="425"/>
      <c r="Q2281" s="425"/>
      <c r="R2281" s="425"/>
      <c r="S2281" s="425"/>
      <c r="T2281" s="425"/>
      <c r="U2281" s="77" t="s">
        <v>630</v>
      </c>
    </row>
    <row r="2282" spans="2:21" ht="12" thickBot="1" x14ac:dyDescent="0.25">
      <c r="C2282" s="415"/>
      <c r="D2282" s="417"/>
      <c r="E2282" s="84" t="s">
        <v>972</v>
      </c>
      <c r="F2282" s="101"/>
      <c r="G2282" s="84" t="s">
        <v>668</v>
      </c>
      <c r="H2282" s="420"/>
      <c r="I2282" s="423"/>
      <c r="J2282" s="420"/>
      <c r="K2282" s="423"/>
      <c r="L2282" s="420"/>
      <c r="M2282" s="423"/>
      <c r="O2282" s="426"/>
      <c r="P2282" s="426"/>
      <c r="Q2282" s="426"/>
      <c r="R2282" s="426"/>
      <c r="S2282" s="426"/>
      <c r="T2282" s="426"/>
      <c r="U2282" s="77" t="s">
        <v>630</v>
      </c>
    </row>
    <row r="2283" spans="2:21" ht="12" thickBot="1" x14ac:dyDescent="0.25">
      <c r="B2283" s="295" t="str">
        <f>E2276&amp;G2276</f>
        <v>İSTANBUL AVCILIK VE ATICILIK SPOR KULUBUAVRUPA YAKASI TENİS KULÜBÜ</v>
      </c>
      <c r="G2283" s="102"/>
      <c r="H2283" s="102"/>
      <c r="O2283" s="28">
        <f t="shared" ref="O2283:T2283" si="1453">O2278+O2279+O2280</f>
        <v>36</v>
      </c>
      <c r="P2283" s="28">
        <f t="shared" si="1453"/>
        <v>0</v>
      </c>
      <c r="Q2283" s="29">
        <f t="shared" si="1453"/>
        <v>6</v>
      </c>
      <c r="R2283" s="28">
        <f t="shared" si="1453"/>
        <v>0</v>
      </c>
      <c r="S2283" s="28">
        <f t="shared" si="1453"/>
        <v>3</v>
      </c>
      <c r="T2283" s="28">
        <f t="shared" si="1453"/>
        <v>0</v>
      </c>
      <c r="U2283" s="77" t="s">
        <v>630</v>
      </c>
    </row>
    <row r="2284" spans="2:21" x14ac:dyDescent="0.2">
      <c r="C2284" s="427" t="s">
        <v>132</v>
      </c>
      <c r="D2284" s="428"/>
      <c r="E2284" s="428"/>
      <c r="F2284" s="428"/>
      <c r="G2284" s="428"/>
      <c r="H2284" s="428"/>
      <c r="I2284" s="428"/>
      <c r="J2284" s="428"/>
      <c r="K2284" s="428"/>
      <c r="L2284" s="428"/>
      <c r="M2284" s="429"/>
      <c r="U2284" s="77" t="s">
        <v>630</v>
      </c>
    </row>
    <row r="2285" spans="2:21" ht="12" thickBot="1" x14ac:dyDescent="0.25">
      <c r="C2285" s="430"/>
      <c r="D2285" s="431"/>
      <c r="E2285" s="431"/>
      <c r="F2285" s="431"/>
      <c r="G2285" s="431"/>
      <c r="H2285" s="431"/>
      <c r="I2285" s="431"/>
      <c r="J2285" s="431"/>
      <c r="K2285" s="431"/>
      <c r="L2285" s="431"/>
      <c r="M2285" s="432"/>
      <c r="U2285" s="77" t="s">
        <v>630</v>
      </c>
    </row>
    <row r="2286" spans="2:21" ht="12" thickBot="1" x14ac:dyDescent="0.25">
      <c r="C2286" s="444" t="s">
        <v>79</v>
      </c>
      <c r="D2286" s="437"/>
      <c r="E2286" s="445" t="s">
        <v>133</v>
      </c>
      <c r="F2286" s="446"/>
      <c r="G2286" s="80" t="s">
        <v>134</v>
      </c>
      <c r="H2286" s="447" t="s">
        <v>135</v>
      </c>
      <c r="I2286" s="448"/>
      <c r="J2286" s="448"/>
      <c r="K2286" s="448"/>
      <c r="L2286" s="448"/>
      <c r="M2286" s="449"/>
      <c r="R2286" s="81"/>
      <c r="S2286" s="82"/>
      <c r="T2286" s="83"/>
      <c r="U2286" s="83" t="s">
        <v>630</v>
      </c>
    </row>
    <row r="2287" spans="2:21" ht="12" thickBot="1" x14ac:dyDescent="0.25">
      <c r="C2287" s="433">
        <v>45093</v>
      </c>
      <c r="D2287" s="434"/>
      <c r="E2287" s="435" t="s">
        <v>265</v>
      </c>
      <c r="F2287" s="409"/>
      <c r="G2287" s="84"/>
      <c r="H2287" s="435"/>
      <c r="I2287" s="408"/>
      <c r="J2287" s="408"/>
      <c r="K2287" s="408"/>
      <c r="L2287" s="408"/>
      <c r="M2287" s="409"/>
      <c r="U2287" s="77" t="s">
        <v>630</v>
      </c>
    </row>
    <row r="2288" spans="2:21" ht="12" thickBot="1" x14ac:dyDescent="0.25">
      <c r="C2288" s="435"/>
      <c r="D2288" s="408"/>
      <c r="E2288" s="408"/>
      <c r="F2288" s="408"/>
      <c r="G2288" s="408"/>
      <c r="H2288" s="408"/>
      <c r="I2288" s="408"/>
      <c r="J2288" s="408"/>
      <c r="K2288" s="408"/>
      <c r="L2288" s="408"/>
      <c r="M2288" s="409"/>
      <c r="U2288" s="77" t="s">
        <v>630</v>
      </c>
    </row>
    <row r="2289" spans="2:21" ht="12" thickBot="1" x14ac:dyDescent="0.25">
      <c r="C2289" s="85" t="s">
        <v>87</v>
      </c>
      <c r="D2289" s="86"/>
      <c r="E2289" s="85" t="s">
        <v>136</v>
      </c>
      <c r="F2289" s="86" t="s">
        <v>137</v>
      </c>
      <c r="G2289" s="85" t="s">
        <v>136</v>
      </c>
      <c r="H2289" s="436" t="s">
        <v>108</v>
      </c>
      <c r="I2289" s="436"/>
      <c r="J2289" s="436"/>
      <c r="K2289" s="436"/>
      <c r="L2289" s="436"/>
      <c r="M2289" s="437"/>
      <c r="U2289" s="77" t="s">
        <v>630</v>
      </c>
    </row>
    <row r="2290" spans="2:21" ht="12" thickBot="1" x14ac:dyDescent="0.25">
      <c r="C2290" s="87"/>
      <c r="D2290" s="88">
        <v>21</v>
      </c>
      <c r="E2290" s="275" t="s">
        <v>204</v>
      </c>
      <c r="F2290" s="88"/>
      <c r="G2290" s="275" t="s">
        <v>30</v>
      </c>
      <c r="H2290" s="438">
        <f t="shared" ref="H2290" si="1454">S2297</f>
        <v>0</v>
      </c>
      <c r="I2290" s="439"/>
      <c r="J2290" s="440"/>
      <c r="K2290" s="441">
        <f t="shared" ref="K2290" si="1455">T2297</f>
        <v>3</v>
      </c>
      <c r="L2290" s="442"/>
      <c r="M2290" s="443"/>
      <c r="U2290" s="77" t="str">
        <f>IF(H2290+K2290=3,"BİTTİ","DEVAM")</f>
        <v>BİTTİ</v>
      </c>
    </row>
    <row r="2291" spans="2:21" ht="12" thickBot="1" x14ac:dyDescent="0.25">
      <c r="C2291" s="91" t="s">
        <v>80</v>
      </c>
      <c r="D2291" s="92" t="s">
        <v>138</v>
      </c>
      <c r="E2291" s="91" t="s">
        <v>139</v>
      </c>
      <c r="F2291" s="92"/>
      <c r="G2291" s="91" t="s">
        <v>139</v>
      </c>
      <c r="H2291" s="408" t="s">
        <v>140</v>
      </c>
      <c r="I2291" s="409"/>
      <c r="J2291" s="408" t="s">
        <v>141</v>
      </c>
      <c r="K2291" s="409"/>
      <c r="L2291" s="410" t="s">
        <v>142</v>
      </c>
      <c r="M2291" s="411"/>
      <c r="O2291" s="412" t="s">
        <v>143</v>
      </c>
      <c r="P2291" s="413"/>
      <c r="Q2291" s="412" t="s">
        <v>144</v>
      </c>
      <c r="R2291" s="413"/>
      <c r="S2291" s="412" t="s">
        <v>138</v>
      </c>
      <c r="T2291" s="413"/>
      <c r="U2291" s="77" t="s">
        <v>630</v>
      </c>
    </row>
    <row r="2292" spans="2:21" ht="12" thickBot="1" x14ac:dyDescent="0.25">
      <c r="C2292" s="266">
        <v>0.4375</v>
      </c>
      <c r="D2292" s="94" t="s">
        <v>145</v>
      </c>
      <c r="E2292" s="84" t="s">
        <v>668</v>
      </c>
      <c r="F2292" s="94"/>
      <c r="G2292" s="84" t="s">
        <v>545</v>
      </c>
      <c r="H2292" s="95">
        <v>0</v>
      </c>
      <c r="I2292" s="94">
        <v>6</v>
      </c>
      <c r="J2292" s="95">
        <v>0</v>
      </c>
      <c r="K2292" s="94">
        <v>6</v>
      </c>
      <c r="L2292" s="95"/>
      <c r="M2292" s="94"/>
      <c r="O2292" s="96">
        <f t="shared" ref="O2292:O2294" si="1456">H2292+J2292+L2292</f>
        <v>0</v>
      </c>
      <c r="P2292" s="96">
        <f t="shared" ref="P2292:P2294" si="1457">I2292+K2292+M2292</f>
        <v>12</v>
      </c>
      <c r="Q2292" s="96">
        <f t="shared" ref="Q2292:Q2294" si="1458">IF(H2292&gt;I2292,1,0)+IF(J2292&gt;K2292,1,0)+IF(L2292&gt;M2292,1,0)</f>
        <v>0</v>
      </c>
      <c r="R2292" s="97">
        <f t="shared" ref="R2292:R2294" si="1459">IF(H2292&lt;I2292,1,0)+IF(J2292&lt;K2292,1,0)+IF(L2292&lt;M2292,1,0)</f>
        <v>2</v>
      </c>
      <c r="S2292" s="97">
        <f t="shared" ref="S2292:S2294" si="1460">IF(Q2292&gt;R2292,1,0)</f>
        <v>0</v>
      </c>
      <c r="T2292" s="97">
        <f t="shared" ref="T2292:T2294" si="1461">IF(Q2292&lt;R2292,1,0)</f>
        <v>1</v>
      </c>
      <c r="U2292" s="77" t="s">
        <v>630</v>
      </c>
    </row>
    <row r="2293" spans="2:21" ht="12" thickBot="1" x14ac:dyDescent="0.25">
      <c r="C2293" s="84"/>
      <c r="D2293" s="94" t="s">
        <v>146</v>
      </c>
      <c r="E2293" s="84" t="s">
        <v>668</v>
      </c>
      <c r="F2293" s="94"/>
      <c r="G2293" s="84" t="s">
        <v>1021</v>
      </c>
      <c r="H2293" s="95">
        <v>0</v>
      </c>
      <c r="I2293" s="94">
        <v>6</v>
      </c>
      <c r="J2293" s="95">
        <v>0</v>
      </c>
      <c r="K2293" s="94">
        <v>6</v>
      </c>
      <c r="L2293" s="95"/>
      <c r="M2293" s="94"/>
      <c r="O2293" s="29">
        <f t="shared" si="1456"/>
        <v>0</v>
      </c>
      <c r="P2293" s="29">
        <f t="shared" si="1457"/>
        <v>12</v>
      </c>
      <c r="Q2293" s="29">
        <f t="shared" si="1458"/>
        <v>0</v>
      </c>
      <c r="R2293" s="28">
        <f t="shared" si="1459"/>
        <v>2</v>
      </c>
      <c r="S2293" s="28">
        <f t="shared" si="1460"/>
        <v>0</v>
      </c>
      <c r="T2293" s="28">
        <f t="shared" si="1461"/>
        <v>1</v>
      </c>
      <c r="U2293" s="77" t="s">
        <v>630</v>
      </c>
    </row>
    <row r="2294" spans="2:21" ht="12" customHeight="1" thickBot="1" x14ac:dyDescent="0.25">
      <c r="C2294" s="414"/>
      <c r="D2294" s="416" t="s">
        <v>147</v>
      </c>
      <c r="E2294" s="84" t="s">
        <v>668</v>
      </c>
      <c r="F2294" s="98"/>
      <c r="G2294" s="84" t="s">
        <v>545</v>
      </c>
      <c r="H2294" s="418">
        <v>0</v>
      </c>
      <c r="I2294" s="421">
        <v>6</v>
      </c>
      <c r="J2294" s="418">
        <v>0</v>
      </c>
      <c r="K2294" s="421">
        <v>6</v>
      </c>
      <c r="L2294" s="418"/>
      <c r="M2294" s="421"/>
      <c r="O2294" s="424">
        <f t="shared" si="1456"/>
        <v>0</v>
      </c>
      <c r="P2294" s="424">
        <f t="shared" si="1457"/>
        <v>12</v>
      </c>
      <c r="Q2294" s="424">
        <f t="shared" si="1458"/>
        <v>0</v>
      </c>
      <c r="R2294" s="424">
        <f t="shared" si="1459"/>
        <v>2</v>
      </c>
      <c r="S2294" s="424">
        <f t="shared" si="1460"/>
        <v>0</v>
      </c>
      <c r="T2294" s="424">
        <f t="shared" si="1461"/>
        <v>1</v>
      </c>
      <c r="U2294" s="77" t="s">
        <v>630</v>
      </c>
    </row>
    <row r="2295" spans="2:21" ht="12" thickBot="1" x14ac:dyDescent="0.25">
      <c r="C2295" s="414"/>
      <c r="D2295" s="416"/>
      <c r="E2295" s="99" t="s">
        <v>137</v>
      </c>
      <c r="F2295" s="100"/>
      <c r="G2295" s="99" t="s">
        <v>137</v>
      </c>
      <c r="H2295" s="419"/>
      <c r="I2295" s="422"/>
      <c r="J2295" s="419"/>
      <c r="K2295" s="422"/>
      <c r="L2295" s="419"/>
      <c r="M2295" s="422"/>
      <c r="O2295" s="425"/>
      <c r="P2295" s="425"/>
      <c r="Q2295" s="425"/>
      <c r="R2295" s="425"/>
      <c r="S2295" s="425"/>
      <c r="T2295" s="425"/>
      <c r="U2295" s="77" t="s">
        <v>630</v>
      </c>
    </row>
    <row r="2296" spans="2:21" ht="12" thickBot="1" x14ac:dyDescent="0.25">
      <c r="C2296" s="415"/>
      <c r="D2296" s="417"/>
      <c r="E2296" s="84" t="s">
        <v>668</v>
      </c>
      <c r="F2296" s="101"/>
      <c r="G2296" s="84" t="s">
        <v>1021</v>
      </c>
      <c r="H2296" s="420"/>
      <c r="I2296" s="423"/>
      <c r="J2296" s="420"/>
      <c r="K2296" s="423"/>
      <c r="L2296" s="420"/>
      <c r="M2296" s="423"/>
      <c r="O2296" s="426"/>
      <c r="P2296" s="426"/>
      <c r="Q2296" s="426"/>
      <c r="R2296" s="426"/>
      <c r="S2296" s="426"/>
      <c r="T2296" s="426"/>
      <c r="U2296" s="77" t="s">
        <v>630</v>
      </c>
    </row>
    <row r="2297" spans="2:21" ht="12" thickBot="1" x14ac:dyDescent="0.25">
      <c r="B2297" s="295" t="str">
        <f>E2290&amp;G2290</f>
        <v>ATAŞEHİR TENİS SPOR KULÜBÜİSTANBUL TENİS EĞİTİM SPOR KULÜBÜ</v>
      </c>
      <c r="G2297" s="102"/>
      <c r="H2297" s="102"/>
      <c r="O2297" s="28">
        <f t="shared" ref="O2297:T2297" si="1462">O2292+O2293+O2294</f>
        <v>0</v>
      </c>
      <c r="P2297" s="28">
        <f t="shared" si="1462"/>
        <v>36</v>
      </c>
      <c r="Q2297" s="29">
        <f t="shared" si="1462"/>
        <v>0</v>
      </c>
      <c r="R2297" s="28">
        <f t="shared" si="1462"/>
        <v>6</v>
      </c>
      <c r="S2297" s="28">
        <f t="shared" si="1462"/>
        <v>0</v>
      </c>
      <c r="T2297" s="28">
        <f t="shared" si="1462"/>
        <v>3</v>
      </c>
      <c r="U2297" s="77" t="s">
        <v>630</v>
      </c>
    </row>
    <row r="2298" spans="2:21" x14ac:dyDescent="0.2">
      <c r="C2298" s="427" t="s">
        <v>132</v>
      </c>
      <c r="D2298" s="428"/>
      <c r="E2298" s="428"/>
      <c r="F2298" s="428"/>
      <c r="G2298" s="428"/>
      <c r="H2298" s="428"/>
      <c r="I2298" s="428"/>
      <c r="J2298" s="428"/>
      <c r="K2298" s="428"/>
      <c r="L2298" s="428"/>
      <c r="M2298" s="429"/>
      <c r="U2298" s="77" t="s">
        <v>630</v>
      </c>
    </row>
    <row r="2299" spans="2:21" ht="12" thickBot="1" x14ac:dyDescent="0.25">
      <c r="C2299" s="430"/>
      <c r="D2299" s="431"/>
      <c r="E2299" s="431"/>
      <c r="F2299" s="431"/>
      <c r="G2299" s="431"/>
      <c r="H2299" s="431"/>
      <c r="I2299" s="431"/>
      <c r="J2299" s="431"/>
      <c r="K2299" s="431"/>
      <c r="L2299" s="431"/>
      <c r="M2299" s="432"/>
      <c r="U2299" s="77" t="s">
        <v>630</v>
      </c>
    </row>
    <row r="2300" spans="2:21" ht="12" thickBot="1" x14ac:dyDescent="0.25">
      <c r="C2300" s="444" t="s">
        <v>79</v>
      </c>
      <c r="D2300" s="437"/>
      <c r="E2300" s="445" t="s">
        <v>133</v>
      </c>
      <c r="F2300" s="446"/>
      <c r="G2300" s="80" t="s">
        <v>134</v>
      </c>
      <c r="H2300" s="447" t="s">
        <v>135</v>
      </c>
      <c r="I2300" s="448"/>
      <c r="J2300" s="448"/>
      <c r="K2300" s="448"/>
      <c r="L2300" s="448"/>
      <c r="M2300" s="449"/>
      <c r="R2300" s="81"/>
      <c r="S2300" s="82"/>
      <c r="T2300" s="83"/>
      <c r="U2300" s="83" t="s">
        <v>630</v>
      </c>
    </row>
    <row r="2301" spans="2:21" ht="12" thickBot="1" x14ac:dyDescent="0.25">
      <c r="C2301" s="433">
        <v>45093</v>
      </c>
      <c r="D2301" s="434"/>
      <c r="E2301" s="435" t="s">
        <v>265</v>
      </c>
      <c r="F2301" s="409"/>
      <c r="G2301" s="84"/>
      <c r="H2301" s="435"/>
      <c r="I2301" s="408"/>
      <c r="J2301" s="408"/>
      <c r="K2301" s="408"/>
      <c r="L2301" s="408"/>
      <c r="M2301" s="409"/>
      <c r="U2301" s="77" t="s">
        <v>630</v>
      </c>
    </row>
    <row r="2302" spans="2:21" ht="12" thickBot="1" x14ac:dyDescent="0.25">
      <c r="C2302" s="435"/>
      <c r="D2302" s="408"/>
      <c r="E2302" s="408"/>
      <c r="F2302" s="408"/>
      <c r="G2302" s="408"/>
      <c r="H2302" s="408"/>
      <c r="I2302" s="408"/>
      <c r="J2302" s="408"/>
      <c r="K2302" s="408"/>
      <c r="L2302" s="408"/>
      <c r="M2302" s="409"/>
      <c r="U2302" s="77" t="s">
        <v>630</v>
      </c>
    </row>
    <row r="2303" spans="2:21" ht="12" thickBot="1" x14ac:dyDescent="0.25">
      <c r="C2303" s="85" t="s">
        <v>87</v>
      </c>
      <c r="D2303" s="86"/>
      <c r="E2303" s="85" t="s">
        <v>136</v>
      </c>
      <c r="F2303" s="86" t="s">
        <v>137</v>
      </c>
      <c r="G2303" s="85" t="s">
        <v>136</v>
      </c>
      <c r="H2303" s="436" t="s">
        <v>108</v>
      </c>
      <c r="I2303" s="436"/>
      <c r="J2303" s="436"/>
      <c r="K2303" s="436"/>
      <c r="L2303" s="436"/>
      <c r="M2303" s="437"/>
      <c r="U2303" s="77" t="s">
        <v>630</v>
      </c>
    </row>
    <row r="2304" spans="2:21" ht="12" thickBot="1" x14ac:dyDescent="0.25">
      <c r="C2304" s="87"/>
      <c r="D2304" s="88">
        <v>22</v>
      </c>
      <c r="E2304" s="275" t="s">
        <v>94</v>
      </c>
      <c r="F2304" s="88"/>
      <c r="G2304" s="275" t="s">
        <v>153</v>
      </c>
      <c r="H2304" s="438">
        <f t="shared" ref="H2304" si="1463">S2311</f>
        <v>0</v>
      </c>
      <c r="I2304" s="439"/>
      <c r="J2304" s="440"/>
      <c r="K2304" s="441">
        <f t="shared" ref="K2304" si="1464">T2311</f>
        <v>3</v>
      </c>
      <c r="L2304" s="442"/>
      <c r="M2304" s="443"/>
      <c r="U2304" s="77" t="str">
        <f>IF(H2304+K2304=3,"BİTTİ","DEVAM")</f>
        <v>BİTTİ</v>
      </c>
    </row>
    <row r="2305" spans="2:21" ht="12" thickBot="1" x14ac:dyDescent="0.25">
      <c r="C2305" s="91" t="s">
        <v>80</v>
      </c>
      <c r="D2305" s="92" t="s">
        <v>138</v>
      </c>
      <c r="E2305" s="91" t="s">
        <v>139</v>
      </c>
      <c r="F2305" s="92"/>
      <c r="G2305" s="91" t="s">
        <v>139</v>
      </c>
      <c r="H2305" s="408" t="s">
        <v>140</v>
      </c>
      <c r="I2305" s="409"/>
      <c r="J2305" s="408" t="s">
        <v>141</v>
      </c>
      <c r="K2305" s="409"/>
      <c r="L2305" s="410" t="s">
        <v>142</v>
      </c>
      <c r="M2305" s="411"/>
      <c r="O2305" s="412" t="s">
        <v>143</v>
      </c>
      <c r="P2305" s="413"/>
      <c r="Q2305" s="412" t="s">
        <v>144</v>
      </c>
      <c r="R2305" s="413"/>
      <c r="S2305" s="412" t="s">
        <v>138</v>
      </c>
      <c r="T2305" s="413"/>
      <c r="U2305" s="77" t="s">
        <v>630</v>
      </c>
    </row>
    <row r="2306" spans="2:21" ht="12" thickBot="1" x14ac:dyDescent="0.25">
      <c r="C2306" s="266">
        <v>0.4375</v>
      </c>
      <c r="D2306" s="94" t="s">
        <v>145</v>
      </c>
      <c r="E2306" s="84" t="s">
        <v>668</v>
      </c>
      <c r="F2306" s="94"/>
      <c r="G2306" s="84" t="s">
        <v>550</v>
      </c>
      <c r="H2306" s="95">
        <v>0</v>
      </c>
      <c r="I2306" s="94">
        <v>6</v>
      </c>
      <c r="J2306" s="95">
        <v>0</v>
      </c>
      <c r="K2306" s="94">
        <v>6</v>
      </c>
      <c r="L2306" s="95"/>
      <c r="M2306" s="94"/>
      <c r="O2306" s="96">
        <f t="shared" ref="O2306:O2308" si="1465">H2306+J2306+L2306</f>
        <v>0</v>
      </c>
      <c r="P2306" s="96">
        <f t="shared" ref="P2306:P2308" si="1466">I2306+K2306+M2306</f>
        <v>12</v>
      </c>
      <c r="Q2306" s="96">
        <f t="shared" ref="Q2306:Q2308" si="1467">IF(H2306&gt;I2306,1,0)+IF(J2306&gt;K2306,1,0)+IF(L2306&gt;M2306,1,0)</f>
        <v>0</v>
      </c>
      <c r="R2306" s="97">
        <f t="shared" ref="R2306:R2308" si="1468">IF(H2306&lt;I2306,1,0)+IF(J2306&lt;K2306,1,0)+IF(L2306&lt;M2306,1,0)</f>
        <v>2</v>
      </c>
      <c r="S2306" s="97">
        <f t="shared" ref="S2306:S2308" si="1469">IF(Q2306&gt;R2306,1,0)</f>
        <v>0</v>
      </c>
      <c r="T2306" s="97">
        <f t="shared" ref="T2306:T2308" si="1470">IF(Q2306&lt;R2306,1,0)</f>
        <v>1</v>
      </c>
      <c r="U2306" s="77" t="s">
        <v>630</v>
      </c>
    </row>
    <row r="2307" spans="2:21" ht="12" thickBot="1" x14ac:dyDescent="0.25">
      <c r="C2307" s="84"/>
      <c r="D2307" s="94" t="s">
        <v>146</v>
      </c>
      <c r="E2307" s="84" t="s">
        <v>668</v>
      </c>
      <c r="F2307" s="94"/>
      <c r="G2307" s="84" t="s">
        <v>1022</v>
      </c>
      <c r="H2307" s="95">
        <v>0</v>
      </c>
      <c r="I2307" s="94">
        <v>6</v>
      </c>
      <c r="J2307" s="95">
        <v>0</v>
      </c>
      <c r="K2307" s="94">
        <v>6</v>
      </c>
      <c r="L2307" s="95"/>
      <c r="M2307" s="94"/>
      <c r="O2307" s="29">
        <f t="shared" si="1465"/>
        <v>0</v>
      </c>
      <c r="P2307" s="29">
        <f t="shared" si="1466"/>
        <v>12</v>
      </c>
      <c r="Q2307" s="29">
        <f t="shared" si="1467"/>
        <v>0</v>
      </c>
      <c r="R2307" s="28">
        <f t="shared" si="1468"/>
        <v>2</v>
      </c>
      <c r="S2307" s="28">
        <f t="shared" si="1469"/>
        <v>0</v>
      </c>
      <c r="T2307" s="28">
        <f t="shared" si="1470"/>
        <v>1</v>
      </c>
      <c r="U2307" s="77" t="s">
        <v>630</v>
      </c>
    </row>
    <row r="2308" spans="2:21" ht="12" customHeight="1" thickBot="1" x14ac:dyDescent="0.25">
      <c r="C2308" s="414"/>
      <c r="D2308" s="416" t="s">
        <v>147</v>
      </c>
      <c r="E2308" s="84" t="s">
        <v>668</v>
      </c>
      <c r="F2308" s="98"/>
      <c r="G2308" s="84" t="s">
        <v>550</v>
      </c>
      <c r="H2308" s="418">
        <v>0</v>
      </c>
      <c r="I2308" s="421">
        <v>6</v>
      </c>
      <c r="J2308" s="418">
        <v>0</v>
      </c>
      <c r="K2308" s="421">
        <v>6</v>
      </c>
      <c r="L2308" s="418"/>
      <c r="M2308" s="421"/>
      <c r="O2308" s="424">
        <f t="shared" si="1465"/>
        <v>0</v>
      </c>
      <c r="P2308" s="424">
        <f t="shared" si="1466"/>
        <v>12</v>
      </c>
      <c r="Q2308" s="424">
        <f t="shared" si="1467"/>
        <v>0</v>
      </c>
      <c r="R2308" s="424">
        <f t="shared" si="1468"/>
        <v>2</v>
      </c>
      <c r="S2308" s="424">
        <f t="shared" si="1469"/>
        <v>0</v>
      </c>
      <c r="T2308" s="424">
        <f t="shared" si="1470"/>
        <v>1</v>
      </c>
      <c r="U2308" s="77" t="s">
        <v>630</v>
      </c>
    </row>
    <row r="2309" spans="2:21" ht="12" thickBot="1" x14ac:dyDescent="0.25">
      <c r="C2309" s="414"/>
      <c r="D2309" s="416"/>
      <c r="E2309" s="99" t="s">
        <v>137</v>
      </c>
      <c r="F2309" s="100"/>
      <c r="G2309" s="99" t="s">
        <v>137</v>
      </c>
      <c r="H2309" s="419"/>
      <c r="I2309" s="422"/>
      <c r="J2309" s="419"/>
      <c r="K2309" s="422"/>
      <c r="L2309" s="419"/>
      <c r="M2309" s="422"/>
      <c r="O2309" s="425"/>
      <c r="P2309" s="425"/>
      <c r="Q2309" s="425"/>
      <c r="R2309" s="425"/>
      <c r="S2309" s="425"/>
      <c r="T2309" s="425"/>
      <c r="U2309" s="77" t="s">
        <v>630</v>
      </c>
    </row>
    <row r="2310" spans="2:21" ht="12" thickBot="1" x14ac:dyDescent="0.25">
      <c r="C2310" s="415"/>
      <c r="D2310" s="417"/>
      <c r="E2310" s="84" t="s">
        <v>668</v>
      </c>
      <c r="F2310" s="101"/>
      <c r="G2310" s="84" t="s">
        <v>1022</v>
      </c>
      <c r="H2310" s="420"/>
      <c r="I2310" s="423"/>
      <c r="J2310" s="420"/>
      <c r="K2310" s="423"/>
      <c r="L2310" s="420"/>
      <c r="M2310" s="423"/>
      <c r="O2310" s="426"/>
      <c r="P2310" s="426"/>
      <c r="Q2310" s="426"/>
      <c r="R2310" s="426"/>
      <c r="S2310" s="426"/>
      <c r="T2310" s="426"/>
      <c r="U2310" s="77" t="s">
        <v>630</v>
      </c>
    </row>
    <row r="2311" spans="2:21" ht="12" thickBot="1" x14ac:dyDescent="0.25">
      <c r="B2311" s="295" t="str">
        <f>E2304&amp;G2304</f>
        <v>PERFORMANS TENİS AKADEMİSİİSTANBUL ATAŞEHİR TENİS SPOR KULÜBÜ</v>
      </c>
      <c r="G2311" s="102"/>
      <c r="H2311" s="102"/>
      <c r="O2311" s="28">
        <f t="shared" ref="O2311:T2311" si="1471">O2306+O2307+O2308</f>
        <v>0</v>
      </c>
      <c r="P2311" s="28">
        <f t="shared" si="1471"/>
        <v>36</v>
      </c>
      <c r="Q2311" s="29">
        <f t="shared" si="1471"/>
        <v>0</v>
      </c>
      <c r="R2311" s="28">
        <f t="shared" si="1471"/>
        <v>6</v>
      </c>
      <c r="S2311" s="28">
        <f t="shared" si="1471"/>
        <v>0</v>
      </c>
      <c r="T2311" s="28">
        <f t="shared" si="1471"/>
        <v>3</v>
      </c>
      <c r="U2311" s="77" t="s">
        <v>630</v>
      </c>
    </row>
    <row r="2312" spans="2:21" x14ac:dyDescent="0.2">
      <c r="C2312" s="427" t="s">
        <v>132</v>
      </c>
      <c r="D2312" s="428"/>
      <c r="E2312" s="428"/>
      <c r="F2312" s="428"/>
      <c r="G2312" s="428"/>
      <c r="H2312" s="428"/>
      <c r="I2312" s="428"/>
      <c r="J2312" s="428"/>
      <c r="K2312" s="428"/>
      <c r="L2312" s="428"/>
      <c r="M2312" s="429"/>
      <c r="U2312" s="77" t="s">
        <v>630</v>
      </c>
    </row>
    <row r="2313" spans="2:21" ht="12" thickBot="1" x14ac:dyDescent="0.25">
      <c r="C2313" s="430"/>
      <c r="D2313" s="431"/>
      <c r="E2313" s="431"/>
      <c r="F2313" s="431"/>
      <c r="G2313" s="431"/>
      <c r="H2313" s="431"/>
      <c r="I2313" s="431"/>
      <c r="J2313" s="431"/>
      <c r="K2313" s="431"/>
      <c r="L2313" s="431"/>
      <c r="M2313" s="432"/>
      <c r="U2313" s="77" t="s">
        <v>630</v>
      </c>
    </row>
    <row r="2314" spans="2:21" ht="12" thickBot="1" x14ac:dyDescent="0.25">
      <c r="C2314" s="444" t="s">
        <v>79</v>
      </c>
      <c r="D2314" s="437"/>
      <c r="E2314" s="445" t="s">
        <v>133</v>
      </c>
      <c r="F2314" s="446"/>
      <c r="G2314" s="80" t="s">
        <v>134</v>
      </c>
      <c r="H2314" s="447" t="s">
        <v>135</v>
      </c>
      <c r="I2314" s="448"/>
      <c r="J2314" s="448"/>
      <c r="K2314" s="448"/>
      <c r="L2314" s="448"/>
      <c r="M2314" s="449"/>
      <c r="R2314" s="81"/>
      <c r="S2314" s="82"/>
      <c r="T2314" s="83"/>
      <c r="U2314" s="83" t="s">
        <v>630</v>
      </c>
    </row>
    <row r="2315" spans="2:21" ht="12" thickBot="1" x14ac:dyDescent="0.25">
      <c r="C2315" s="433">
        <v>45094</v>
      </c>
      <c r="D2315" s="434"/>
      <c r="E2315" s="435" t="s">
        <v>62</v>
      </c>
      <c r="F2315" s="409"/>
      <c r="G2315" s="84"/>
      <c r="H2315" s="435"/>
      <c r="I2315" s="408"/>
      <c r="J2315" s="408"/>
      <c r="K2315" s="408"/>
      <c r="L2315" s="408"/>
      <c r="M2315" s="409"/>
      <c r="U2315" s="77" t="s">
        <v>630</v>
      </c>
    </row>
    <row r="2316" spans="2:21" ht="12" thickBot="1" x14ac:dyDescent="0.25">
      <c r="C2316" s="435"/>
      <c r="D2316" s="408"/>
      <c r="E2316" s="408"/>
      <c r="F2316" s="408"/>
      <c r="G2316" s="408"/>
      <c r="H2316" s="408"/>
      <c r="I2316" s="408"/>
      <c r="J2316" s="408"/>
      <c r="K2316" s="408"/>
      <c r="L2316" s="408"/>
      <c r="M2316" s="409"/>
      <c r="U2316" s="77" t="s">
        <v>630</v>
      </c>
    </row>
    <row r="2317" spans="2:21" ht="12" thickBot="1" x14ac:dyDescent="0.25">
      <c r="C2317" s="85" t="s">
        <v>87</v>
      </c>
      <c r="D2317" s="86"/>
      <c r="E2317" s="85" t="s">
        <v>136</v>
      </c>
      <c r="F2317" s="86" t="s">
        <v>137</v>
      </c>
      <c r="G2317" s="85" t="s">
        <v>136</v>
      </c>
      <c r="H2317" s="436" t="s">
        <v>108</v>
      </c>
      <c r="I2317" s="436"/>
      <c r="J2317" s="436"/>
      <c r="K2317" s="436"/>
      <c r="L2317" s="436"/>
      <c r="M2317" s="437"/>
      <c r="U2317" s="77" t="s">
        <v>630</v>
      </c>
    </row>
    <row r="2318" spans="2:21" ht="12" thickBot="1" x14ac:dyDescent="0.25">
      <c r="C2318" s="87"/>
      <c r="D2318" s="88">
        <v>1</v>
      </c>
      <c r="E2318" s="275" t="s">
        <v>178</v>
      </c>
      <c r="F2318" s="88"/>
      <c r="G2318" s="275" t="s">
        <v>21</v>
      </c>
      <c r="H2318" s="438">
        <f t="shared" ref="H2318" si="1472">S2325</f>
        <v>3</v>
      </c>
      <c r="I2318" s="439"/>
      <c r="J2318" s="440"/>
      <c r="K2318" s="441">
        <f t="shared" ref="K2318" si="1473">T2325</f>
        <v>0</v>
      </c>
      <c r="L2318" s="442"/>
      <c r="M2318" s="443"/>
      <c r="U2318" s="77" t="str">
        <f>IF(H2318+K2318=3,"BİTTİ","DEVAM")</f>
        <v>BİTTİ</v>
      </c>
    </row>
    <row r="2319" spans="2:21" ht="12" thickBot="1" x14ac:dyDescent="0.25">
      <c r="C2319" s="91" t="s">
        <v>80</v>
      </c>
      <c r="D2319" s="92" t="s">
        <v>138</v>
      </c>
      <c r="E2319" s="91" t="s">
        <v>139</v>
      </c>
      <c r="F2319" s="92"/>
      <c r="G2319" s="91" t="s">
        <v>139</v>
      </c>
      <c r="H2319" s="408" t="s">
        <v>140</v>
      </c>
      <c r="I2319" s="409"/>
      <c r="J2319" s="408" t="s">
        <v>141</v>
      </c>
      <c r="K2319" s="409"/>
      <c r="L2319" s="410" t="s">
        <v>142</v>
      </c>
      <c r="M2319" s="411"/>
      <c r="O2319" s="412" t="s">
        <v>143</v>
      </c>
      <c r="P2319" s="413"/>
      <c r="Q2319" s="412" t="s">
        <v>144</v>
      </c>
      <c r="R2319" s="413"/>
      <c r="S2319" s="412" t="s">
        <v>138</v>
      </c>
      <c r="T2319" s="413"/>
      <c r="U2319" s="77" t="s">
        <v>630</v>
      </c>
    </row>
    <row r="2320" spans="2:21" ht="12" thickBot="1" x14ac:dyDescent="0.25">
      <c r="C2320" s="266">
        <v>0.4375</v>
      </c>
      <c r="D2320" s="94" t="s">
        <v>145</v>
      </c>
      <c r="E2320" s="84" t="s">
        <v>966</v>
      </c>
      <c r="F2320" s="94"/>
      <c r="G2320" s="84"/>
      <c r="H2320" s="95">
        <v>6</v>
      </c>
      <c r="I2320" s="94">
        <v>0</v>
      </c>
      <c r="J2320" s="95">
        <v>6</v>
      </c>
      <c r="K2320" s="94">
        <v>0</v>
      </c>
      <c r="L2320" s="95"/>
      <c r="M2320" s="94"/>
      <c r="O2320" s="96">
        <f t="shared" ref="O2320:O2322" si="1474">H2320+J2320+L2320</f>
        <v>12</v>
      </c>
      <c r="P2320" s="96">
        <f t="shared" ref="P2320:P2322" si="1475">I2320+K2320+M2320</f>
        <v>0</v>
      </c>
      <c r="Q2320" s="96">
        <f t="shared" ref="Q2320:Q2322" si="1476">IF(H2320&gt;I2320,1,0)+IF(J2320&gt;K2320,1,0)+IF(L2320&gt;M2320,1,0)</f>
        <v>2</v>
      </c>
      <c r="R2320" s="97">
        <f t="shared" ref="R2320:R2322" si="1477">IF(H2320&lt;I2320,1,0)+IF(J2320&lt;K2320,1,0)+IF(L2320&lt;M2320,1,0)</f>
        <v>0</v>
      </c>
      <c r="S2320" s="97">
        <f t="shared" ref="S2320:S2322" si="1478">IF(Q2320&gt;R2320,1,0)</f>
        <v>1</v>
      </c>
      <c r="T2320" s="97">
        <f t="shared" ref="T2320:T2322" si="1479">IF(Q2320&lt;R2320,1,0)</f>
        <v>0</v>
      </c>
      <c r="U2320" s="77" t="s">
        <v>630</v>
      </c>
    </row>
    <row r="2321" spans="2:21" ht="12" thickBot="1" x14ac:dyDescent="0.25">
      <c r="C2321" s="84"/>
      <c r="D2321" s="94" t="s">
        <v>146</v>
      </c>
      <c r="E2321" s="84" t="s">
        <v>967</v>
      </c>
      <c r="F2321" s="94"/>
      <c r="G2321" s="84"/>
      <c r="H2321" s="95">
        <v>6</v>
      </c>
      <c r="I2321" s="94">
        <v>0</v>
      </c>
      <c r="J2321" s="95">
        <v>6</v>
      </c>
      <c r="K2321" s="94">
        <v>0</v>
      </c>
      <c r="L2321" s="95"/>
      <c r="M2321" s="94"/>
      <c r="O2321" s="29">
        <f t="shared" si="1474"/>
        <v>12</v>
      </c>
      <c r="P2321" s="29">
        <f t="shared" si="1475"/>
        <v>0</v>
      </c>
      <c r="Q2321" s="29">
        <f t="shared" si="1476"/>
        <v>2</v>
      </c>
      <c r="R2321" s="28">
        <f t="shared" si="1477"/>
        <v>0</v>
      </c>
      <c r="S2321" s="28">
        <f t="shared" si="1478"/>
        <v>1</v>
      </c>
      <c r="T2321" s="28">
        <f t="shared" si="1479"/>
        <v>0</v>
      </c>
      <c r="U2321" s="77" t="s">
        <v>630</v>
      </c>
    </row>
    <row r="2322" spans="2:21" ht="12" customHeight="1" thickBot="1" x14ac:dyDescent="0.25">
      <c r="C2322" s="414"/>
      <c r="D2322" s="416" t="s">
        <v>147</v>
      </c>
      <c r="E2322" s="84" t="s">
        <v>966</v>
      </c>
      <c r="F2322" s="98"/>
      <c r="G2322" s="84"/>
      <c r="H2322" s="418">
        <v>6</v>
      </c>
      <c r="I2322" s="421">
        <v>0</v>
      </c>
      <c r="J2322" s="418">
        <v>6</v>
      </c>
      <c r="K2322" s="421">
        <v>0</v>
      </c>
      <c r="L2322" s="418"/>
      <c r="M2322" s="421"/>
      <c r="O2322" s="424">
        <f t="shared" si="1474"/>
        <v>12</v>
      </c>
      <c r="P2322" s="424">
        <f t="shared" si="1475"/>
        <v>0</v>
      </c>
      <c r="Q2322" s="424">
        <f t="shared" si="1476"/>
        <v>2</v>
      </c>
      <c r="R2322" s="424">
        <f t="shared" si="1477"/>
        <v>0</v>
      </c>
      <c r="S2322" s="424">
        <f t="shared" si="1478"/>
        <v>1</v>
      </c>
      <c r="T2322" s="424">
        <f t="shared" si="1479"/>
        <v>0</v>
      </c>
      <c r="U2322" s="77" t="s">
        <v>630</v>
      </c>
    </row>
    <row r="2323" spans="2:21" ht="12" thickBot="1" x14ac:dyDescent="0.25">
      <c r="C2323" s="414"/>
      <c r="D2323" s="416"/>
      <c r="E2323" s="99" t="s">
        <v>137</v>
      </c>
      <c r="F2323" s="100"/>
      <c r="G2323" s="99" t="s">
        <v>137</v>
      </c>
      <c r="H2323" s="419"/>
      <c r="I2323" s="422"/>
      <c r="J2323" s="419"/>
      <c r="K2323" s="422"/>
      <c r="L2323" s="419"/>
      <c r="M2323" s="422"/>
      <c r="O2323" s="425"/>
      <c r="P2323" s="425"/>
      <c r="Q2323" s="425"/>
      <c r="R2323" s="425"/>
      <c r="S2323" s="425"/>
      <c r="T2323" s="425"/>
      <c r="U2323" s="77" t="s">
        <v>630</v>
      </c>
    </row>
    <row r="2324" spans="2:21" ht="12" thickBot="1" x14ac:dyDescent="0.25">
      <c r="C2324" s="415"/>
      <c r="D2324" s="417"/>
      <c r="E2324" s="84" t="s">
        <v>967</v>
      </c>
      <c r="F2324" s="101"/>
      <c r="G2324" s="84"/>
      <c r="H2324" s="420"/>
      <c r="I2324" s="423"/>
      <c r="J2324" s="420"/>
      <c r="K2324" s="423"/>
      <c r="L2324" s="420"/>
      <c r="M2324" s="423"/>
      <c r="O2324" s="426"/>
      <c r="P2324" s="426"/>
      <c r="Q2324" s="426"/>
      <c r="R2324" s="426"/>
      <c r="S2324" s="426"/>
      <c r="T2324" s="426"/>
      <c r="U2324" s="77" t="s">
        <v>630</v>
      </c>
    </row>
    <row r="2325" spans="2:21" ht="12" thickBot="1" x14ac:dyDescent="0.25">
      <c r="B2325" s="295" t="str">
        <f>E2318&amp;G2318</f>
        <v>ATLETİKO SPORTİF FAALİYETLER SP.K.ERZURUM GENÇLİK SPOR KULÜBÜ</v>
      </c>
      <c r="G2325" s="102"/>
      <c r="H2325" s="102"/>
      <c r="O2325" s="28">
        <f t="shared" ref="O2325:T2325" si="1480">O2320+O2321+O2322</f>
        <v>36</v>
      </c>
      <c r="P2325" s="28">
        <f t="shared" si="1480"/>
        <v>0</v>
      </c>
      <c r="Q2325" s="29">
        <f t="shared" si="1480"/>
        <v>6</v>
      </c>
      <c r="R2325" s="28">
        <f t="shared" si="1480"/>
        <v>0</v>
      </c>
      <c r="S2325" s="28">
        <f t="shared" si="1480"/>
        <v>3</v>
      </c>
      <c r="T2325" s="28">
        <f t="shared" si="1480"/>
        <v>0</v>
      </c>
      <c r="U2325" s="77" t="s">
        <v>630</v>
      </c>
    </row>
    <row r="2326" spans="2:21" x14ac:dyDescent="0.2">
      <c r="C2326" s="427" t="s">
        <v>132</v>
      </c>
      <c r="D2326" s="428"/>
      <c r="E2326" s="428"/>
      <c r="F2326" s="428"/>
      <c r="G2326" s="428"/>
      <c r="H2326" s="428"/>
      <c r="I2326" s="428"/>
      <c r="J2326" s="428"/>
      <c r="K2326" s="428"/>
      <c r="L2326" s="428"/>
      <c r="M2326" s="429"/>
      <c r="U2326" s="77" t="s">
        <v>630</v>
      </c>
    </row>
    <row r="2327" spans="2:21" ht="12" thickBot="1" x14ac:dyDescent="0.25">
      <c r="C2327" s="430"/>
      <c r="D2327" s="431"/>
      <c r="E2327" s="431"/>
      <c r="F2327" s="431"/>
      <c r="G2327" s="431"/>
      <c r="H2327" s="431"/>
      <c r="I2327" s="431"/>
      <c r="J2327" s="431"/>
      <c r="K2327" s="431"/>
      <c r="L2327" s="431"/>
      <c r="M2327" s="432"/>
      <c r="U2327" s="77" t="s">
        <v>630</v>
      </c>
    </row>
    <row r="2328" spans="2:21" ht="12" thickBot="1" x14ac:dyDescent="0.25">
      <c r="C2328" s="444" t="s">
        <v>79</v>
      </c>
      <c r="D2328" s="437"/>
      <c r="E2328" s="445" t="s">
        <v>133</v>
      </c>
      <c r="F2328" s="446"/>
      <c r="G2328" s="80" t="s">
        <v>134</v>
      </c>
      <c r="H2328" s="447" t="s">
        <v>135</v>
      </c>
      <c r="I2328" s="448"/>
      <c r="J2328" s="448"/>
      <c r="K2328" s="448"/>
      <c r="L2328" s="448"/>
      <c r="M2328" s="449"/>
      <c r="R2328" s="81"/>
      <c r="S2328" s="82"/>
      <c r="T2328" s="83"/>
      <c r="U2328" s="83" t="s">
        <v>630</v>
      </c>
    </row>
    <row r="2329" spans="2:21" ht="12" thickBot="1" x14ac:dyDescent="0.25">
      <c r="C2329" s="433">
        <v>45094</v>
      </c>
      <c r="D2329" s="434"/>
      <c r="E2329" s="435" t="s">
        <v>62</v>
      </c>
      <c r="F2329" s="409"/>
      <c r="G2329" s="84"/>
      <c r="H2329" s="435"/>
      <c r="I2329" s="408"/>
      <c r="J2329" s="408"/>
      <c r="K2329" s="408"/>
      <c r="L2329" s="408"/>
      <c r="M2329" s="409"/>
      <c r="U2329" s="77" t="s">
        <v>630</v>
      </c>
    </row>
    <row r="2330" spans="2:21" ht="12" thickBot="1" x14ac:dyDescent="0.25">
      <c r="C2330" s="435"/>
      <c r="D2330" s="408"/>
      <c r="E2330" s="408"/>
      <c r="F2330" s="408"/>
      <c r="G2330" s="408"/>
      <c r="H2330" s="408"/>
      <c r="I2330" s="408"/>
      <c r="J2330" s="408"/>
      <c r="K2330" s="408"/>
      <c r="L2330" s="408"/>
      <c r="M2330" s="409"/>
      <c r="U2330" s="77" t="s">
        <v>630</v>
      </c>
    </row>
    <row r="2331" spans="2:21" ht="12" thickBot="1" x14ac:dyDescent="0.25">
      <c r="C2331" s="85" t="s">
        <v>87</v>
      </c>
      <c r="D2331" s="86"/>
      <c r="E2331" s="85" t="s">
        <v>136</v>
      </c>
      <c r="F2331" s="86" t="s">
        <v>137</v>
      </c>
      <c r="G2331" s="85" t="s">
        <v>136</v>
      </c>
      <c r="H2331" s="436" t="s">
        <v>108</v>
      </c>
      <c r="I2331" s="436"/>
      <c r="J2331" s="436"/>
      <c r="K2331" s="436"/>
      <c r="L2331" s="436"/>
      <c r="M2331" s="437"/>
      <c r="U2331" s="77" t="s">
        <v>630</v>
      </c>
    </row>
    <row r="2332" spans="2:21" ht="12" thickBot="1" x14ac:dyDescent="0.25">
      <c r="C2332" s="87"/>
      <c r="D2332" s="88">
        <v>2</v>
      </c>
      <c r="E2332" s="275" t="s">
        <v>22</v>
      </c>
      <c r="F2332" s="88"/>
      <c r="G2332" s="275" t="s">
        <v>179</v>
      </c>
      <c r="H2332" s="438">
        <f t="shared" ref="H2332" si="1481">S2339</f>
        <v>3</v>
      </c>
      <c r="I2332" s="439"/>
      <c r="J2332" s="440"/>
      <c r="K2332" s="441">
        <f t="shared" ref="K2332" si="1482">T2339</f>
        <v>0</v>
      </c>
      <c r="L2332" s="442"/>
      <c r="M2332" s="443"/>
      <c r="U2332" s="77" t="str">
        <f>IF(H2332+K2332=3,"BİTTİ","DEVAM")</f>
        <v>BİTTİ</v>
      </c>
    </row>
    <row r="2333" spans="2:21" ht="12" thickBot="1" x14ac:dyDescent="0.25">
      <c r="C2333" s="91" t="s">
        <v>80</v>
      </c>
      <c r="D2333" s="92" t="s">
        <v>138</v>
      </c>
      <c r="E2333" s="91" t="s">
        <v>139</v>
      </c>
      <c r="F2333" s="92"/>
      <c r="G2333" s="91" t="s">
        <v>139</v>
      </c>
      <c r="H2333" s="408" t="s">
        <v>140</v>
      </c>
      <c r="I2333" s="409"/>
      <c r="J2333" s="408" t="s">
        <v>141</v>
      </c>
      <c r="K2333" s="409"/>
      <c r="L2333" s="410" t="s">
        <v>142</v>
      </c>
      <c r="M2333" s="411"/>
      <c r="O2333" s="412" t="s">
        <v>143</v>
      </c>
      <c r="P2333" s="413"/>
      <c r="Q2333" s="412" t="s">
        <v>144</v>
      </c>
      <c r="R2333" s="413"/>
      <c r="S2333" s="412" t="s">
        <v>138</v>
      </c>
      <c r="T2333" s="413"/>
      <c r="U2333" s="77" t="s">
        <v>630</v>
      </c>
    </row>
    <row r="2334" spans="2:21" ht="12" thickBot="1" x14ac:dyDescent="0.25">
      <c r="C2334" s="266">
        <v>0.4375</v>
      </c>
      <c r="D2334" s="94" t="s">
        <v>145</v>
      </c>
      <c r="E2334" s="84" t="s">
        <v>1065</v>
      </c>
      <c r="F2334" s="94"/>
      <c r="G2334" s="84"/>
      <c r="H2334" s="95">
        <v>6</v>
      </c>
      <c r="I2334" s="94">
        <v>0</v>
      </c>
      <c r="J2334" s="95">
        <v>6</v>
      </c>
      <c r="K2334" s="94">
        <v>0</v>
      </c>
      <c r="L2334" s="95"/>
      <c r="M2334" s="94"/>
      <c r="O2334" s="96">
        <f t="shared" ref="O2334:O2336" si="1483">H2334+J2334+L2334</f>
        <v>12</v>
      </c>
      <c r="P2334" s="96">
        <f t="shared" ref="P2334:P2336" si="1484">I2334+K2334+M2334</f>
        <v>0</v>
      </c>
      <c r="Q2334" s="96">
        <f t="shared" ref="Q2334:Q2336" si="1485">IF(H2334&gt;I2334,1,0)+IF(J2334&gt;K2334,1,0)+IF(L2334&gt;M2334,1,0)</f>
        <v>2</v>
      </c>
      <c r="R2334" s="97">
        <f t="shared" ref="R2334:R2336" si="1486">IF(H2334&lt;I2334,1,0)+IF(J2334&lt;K2334,1,0)+IF(L2334&lt;M2334,1,0)</f>
        <v>0</v>
      </c>
      <c r="S2334" s="97">
        <f t="shared" ref="S2334:S2336" si="1487">IF(Q2334&gt;R2334,1,0)</f>
        <v>1</v>
      </c>
      <c r="T2334" s="97">
        <f t="shared" ref="T2334:T2336" si="1488">IF(Q2334&lt;R2334,1,0)</f>
        <v>0</v>
      </c>
      <c r="U2334" s="77" t="s">
        <v>630</v>
      </c>
    </row>
    <row r="2335" spans="2:21" ht="12" thickBot="1" x14ac:dyDescent="0.25">
      <c r="C2335" s="84"/>
      <c r="D2335" s="94" t="s">
        <v>146</v>
      </c>
      <c r="E2335" s="84" t="s">
        <v>1001</v>
      </c>
      <c r="F2335" s="94"/>
      <c r="G2335" s="84"/>
      <c r="H2335" s="95">
        <v>6</v>
      </c>
      <c r="I2335" s="94">
        <v>0</v>
      </c>
      <c r="J2335" s="95">
        <v>6</v>
      </c>
      <c r="K2335" s="94">
        <v>0</v>
      </c>
      <c r="L2335" s="95"/>
      <c r="M2335" s="94"/>
      <c r="O2335" s="29">
        <f t="shared" si="1483"/>
        <v>12</v>
      </c>
      <c r="P2335" s="29">
        <f t="shared" si="1484"/>
        <v>0</v>
      </c>
      <c r="Q2335" s="29">
        <f t="shared" si="1485"/>
        <v>2</v>
      </c>
      <c r="R2335" s="28">
        <f t="shared" si="1486"/>
        <v>0</v>
      </c>
      <c r="S2335" s="28">
        <f t="shared" si="1487"/>
        <v>1</v>
      </c>
      <c r="T2335" s="28">
        <f t="shared" si="1488"/>
        <v>0</v>
      </c>
      <c r="U2335" s="77" t="s">
        <v>630</v>
      </c>
    </row>
    <row r="2336" spans="2:21" ht="12" customHeight="1" thickBot="1" x14ac:dyDescent="0.25">
      <c r="C2336" s="414"/>
      <c r="D2336" s="416" t="s">
        <v>147</v>
      </c>
      <c r="E2336" s="84" t="s">
        <v>1002</v>
      </c>
      <c r="F2336" s="98"/>
      <c r="G2336" s="84"/>
      <c r="H2336" s="418">
        <v>6</v>
      </c>
      <c r="I2336" s="421">
        <v>0</v>
      </c>
      <c r="J2336" s="418">
        <v>6</v>
      </c>
      <c r="K2336" s="421">
        <v>0</v>
      </c>
      <c r="L2336" s="418"/>
      <c r="M2336" s="421"/>
      <c r="O2336" s="424">
        <f t="shared" si="1483"/>
        <v>12</v>
      </c>
      <c r="P2336" s="424">
        <f t="shared" si="1484"/>
        <v>0</v>
      </c>
      <c r="Q2336" s="424">
        <f t="shared" si="1485"/>
        <v>2</v>
      </c>
      <c r="R2336" s="424">
        <f t="shared" si="1486"/>
        <v>0</v>
      </c>
      <c r="S2336" s="424">
        <f t="shared" si="1487"/>
        <v>1</v>
      </c>
      <c r="T2336" s="424">
        <f t="shared" si="1488"/>
        <v>0</v>
      </c>
      <c r="U2336" s="77" t="s">
        <v>630</v>
      </c>
    </row>
    <row r="2337" spans="2:21" ht="12" thickBot="1" x14ac:dyDescent="0.25">
      <c r="C2337" s="414"/>
      <c r="D2337" s="416"/>
      <c r="E2337" s="99" t="s">
        <v>137</v>
      </c>
      <c r="F2337" s="100"/>
      <c r="G2337" s="99" t="s">
        <v>137</v>
      </c>
      <c r="H2337" s="419"/>
      <c r="I2337" s="422"/>
      <c r="J2337" s="419"/>
      <c r="K2337" s="422"/>
      <c r="L2337" s="419"/>
      <c r="M2337" s="422"/>
      <c r="O2337" s="425"/>
      <c r="P2337" s="425"/>
      <c r="Q2337" s="425"/>
      <c r="R2337" s="425"/>
      <c r="S2337" s="425"/>
      <c r="T2337" s="425"/>
      <c r="U2337" s="77" t="s">
        <v>630</v>
      </c>
    </row>
    <row r="2338" spans="2:21" ht="12" thickBot="1" x14ac:dyDescent="0.25">
      <c r="C2338" s="415"/>
      <c r="D2338" s="417"/>
      <c r="E2338" s="84" t="s">
        <v>1066</v>
      </c>
      <c r="F2338" s="101"/>
      <c r="G2338" s="84"/>
      <c r="H2338" s="420"/>
      <c r="I2338" s="423"/>
      <c r="J2338" s="420"/>
      <c r="K2338" s="423"/>
      <c r="L2338" s="420"/>
      <c r="M2338" s="423"/>
      <c r="O2338" s="426"/>
      <c r="P2338" s="426"/>
      <c r="Q2338" s="426"/>
      <c r="R2338" s="426"/>
      <c r="S2338" s="426"/>
      <c r="T2338" s="426"/>
      <c r="U2338" s="77" t="s">
        <v>630</v>
      </c>
    </row>
    <row r="2339" spans="2:21" ht="12" thickBot="1" x14ac:dyDescent="0.25">
      <c r="B2339" s="295" t="str">
        <f>E2332&amp;G2332</f>
        <v>ERZURUM TENİS İHTİSAS SPOR KULÜBÜEKSİ 25 GENÇLİK SPOR KULÜBÜ</v>
      </c>
      <c r="G2339" s="102"/>
      <c r="H2339" s="102"/>
      <c r="O2339" s="28">
        <f t="shared" ref="O2339:T2339" si="1489">O2334+O2335+O2336</f>
        <v>36</v>
      </c>
      <c r="P2339" s="28">
        <f t="shared" si="1489"/>
        <v>0</v>
      </c>
      <c r="Q2339" s="29">
        <f t="shared" si="1489"/>
        <v>6</v>
      </c>
      <c r="R2339" s="28">
        <f t="shared" si="1489"/>
        <v>0</v>
      </c>
      <c r="S2339" s="28">
        <f t="shared" si="1489"/>
        <v>3</v>
      </c>
      <c r="T2339" s="28">
        <f t="shared" si="1489"/>
        <v>0</v>
      </c>
      <c r="U2339" s="77" t="s">
        <v>630</v>
      </c>
    </row>
    <row r="2340" spans="2:21" x14ac:dyDescent="0.2">
      <c r="C2340" s="427" t="s">
        <v>132</v>
      </c>
      <c r="D2340" s="428"/>
      <c r="E2340" s="428"/>
      <c r="F2340" s="428"/>
      <c r="G2340" s="428"/>
      <c r="H2340" s="428"/>
      <c r="I2340" s="428"/>
      <c r="J2340" s="428"/>
      <c r="K2340" s="428"/>
      <c r="L2340" s="428"/>
      <c r="M2340" s="429"/>
      <c r="U2340" s="77" t="s">
        <v>630</v>
      </c>
    </row>
    <row r="2341" spans="2:21" ht="12" thickBot="1" x14ac:dyDescent="0.25">
      <c r="C2341" s="430"/>
      <c r="D2341" s="431"/>
      <c r="E2341" s="431"/>
      <c r="F2341" s="431"/>
      <c r="G2341" s="431"/>
      <c r="H2341" s="431"/>
      <c r="I2341" s="431"/>
      <c r="J2341" s="431"/>
      <c r="K2341" s="431"/>
      <c r="L2341" s="431"/>
      <c r="M2341" s="432"/>
      <c r="U2341" s="77" t="s">
        <v>630</v>
      </c>
    </row>
    <row r="2342" spans="2:21" ht="12" thickBot="1" x14ac:dyDescent="0.25">
      <c r="C2342" s="444" t="s">
        <v>79</v>
      </c>
      <c r="D2342" s="437"/>
      <c r="E2342" s="445" t="s">
        <v>133</v>
      </c>
      <c r="F2342" s="446"/>
      <c r="G2342" s="80" t="s">
        <v>134</v>
      </c>
      <c r="H2342" s="447" t="s">
        <v>135</v>
      </c>
      <c r="I2342" s="448"/>
      <c r="J2342" s="448"/>
      <c r="K2342" s="448"/>
      <c r="L2342" s="448"/>
      <c r="M2342" s="449"/>
      <c r="R2342" s="81"/>
      <c r="S2342" s="82"/>
      <c r="T2342" s="83"/>
      <c r="U2342" s="83" t="s">
        <v>630</v>
      </c>
    </row>
    <row r="2343" spans="2:21" ht="12" thickBot="1" x14ac:dyDescent="0.25">
      <c r="C2343" s="433">
        <v>45094</v>
      </c>
      <c r="D2343" s="434"/>
      <c r="E2343" s="435" t="s">
        <v>62</v>
      </c>
      <c r="F2343" s="409"/>
      <c r="G2343" s="84"/>
      <c r="H2343" s="435"/>
      <c r="I2343" s="408"/>
      <c r="J2343" s="408"/>
      <c r="K2343" s="408"/>
      <c r="L2343" s="408"/>
      <c r="M2343" s="409"/>
      <c r="U2343" s="77" t="s">
        <v>630</v>
      </c>
    </row>
    <row r="2344" spans="2:21" ht="12" thickBot="1" x14ac:dyDescent="0.25">
      <c r="C2344" s="435"/>
      <c r="D2344" s="408"/>
      <c r="E2344" s="408"/>
      <c r="F2344" s="408"/>
      <c r="G2344" s="408"/>
      <c r="H2344" s="408"/>
      <c r="I2344" s="408"/>
      <c r="J2344" s="408"/>
      <c r="K2344" s="408"/>
      <c r="L2344" s="408"/>
      <c r="M2344" s="409"/>
      <c r="U2344" s="77" t="s">
        <v>630</v>
      </c>
    </row>
    <row r="2345" spans="2:21" ht="12" thickBot="1" x14ac:dyDescent="0.25">
      <c r="C2345" s="85" t="s">
        <v>87</v>
      </c>
      <c r="D2345" s="86"/>
      <c r="E2345" s="85" t="s">
        <v>136</v>
      </c>
      <c r="F2345" s="86" t="s">
        <v>137</v>
      </c>
      <c r="G2345" s="85" t="s">
        <v>136</v>
      </c>
      <c r="H2345" s="436" t="s">
        <v>108</v>
      </c>
      <c r="I2345" s="436"/>
      <c r="J2345" s="436"/>
      <c r="K2345" s="436"/>
      <c r="L2345" s="436"/>
      <c r="M2345" s="437"/>
      <c r="U2345" s="77" t="s">
        <v>630</v>
      </c>
    </row>
    <row r="2346" spans="2:21" ht="12" thickBot="1" x14ac:dyDescent="0.25">
      <c r="C2346" s="87"/>
      <c r="D2346" s="88">
        <v>3</v>
      </c>
      <c r="E2346" s="275" t="s">
        <v>23</v>
      </c>
      <c r="F2346" s="88"/>
      <c r="G2346" s="275" t="s">
        <v>227</v>
      </c>
      <c r="H2346" s="438">
        <f t="shared" ref="H2346" si="1490">S2353</f>
        <v>1</v>
      </c>
      <c r="I2346" s="439"/>
      <c r="J2346" s="440"/>
      <c r="K2346" s="441">
        <f t="shared" ref="K2346" si="1491">T2353</f>
        <v>2</v>
      </c>
      <c r="L2346" s="442"/>
      <c r="M2346" s="443"/>
      <c r="U2346" s="77" t="str">
        <f>IF(H2346+K2346=3,"BİTTİ","DEVAM")</f>
        <v>BİTTİ</v>
      </c>
    </row>
    <row r="2347" spans="2:21" ht="12" thickBot="1" x14ac:dyDescent="0.25">
      <c r="C2347" s="91" t="s">
        <v>80</v>
      </c>
      <c r="D2347" s="92" t="s">
        <v>138</v>
      </c>
      <c r="E2347" s="91" t="s">
        <v>139</v>
      </c>
      <c r="F2347" s="92"/>
      <c r="G2347" s="91" t="s">
        <v>139</v>
      </c>
      <c r="H2347" s="408" t="s">
        <v>140</v>
      </c>
      <c r="I2347" s="409"/>
      <c r="J2347" s="408" t="s">
        <v>141</v>
      </c>
      <c r="K2347" s="409"/>
      <c r="L2347" s="410" t="s">
        <v>142</v>
      </c>
      <c r="M2347" s="411"/>
      <c r="O2347" s="412" t="s">
        <v>143</v>
      </c>
      <c r="P2347" s="413"/>
      <c r="Q2347" s="412" t="s">
        <v>144</v>
      </c>
      <c r="R2347" s="413"/>
      <c r="S2347" s="412" t="s">
        <v>138</v>
      </c>
      <c r="T2347" s="413"/>
      <c r="U2347" s="77" t="s">
        <v>630</v>
      </c>
    </row>
    <row r="2348" spans="2:21" ht="12" thickBot="1" x14ac:dyDescent="0.25">
      <c r="C2348" s="266">
        <v>0.4375</v>
      </c>
      <c r="D2348" s="94" t="s">
        <v>145</v>
      </c>
      <c r="E2348" s="84" t="s">
        <v>960</v>
      </c>
      <c r="F2348" s="94"/>
      <c r="G2348" s="84" t="s">
        <v>964</v>
      </c>
      <c r="H2348" s="95">
        <v>6</v>
      </c>
      <c r="I2348" s="94">
        <v>0</v>
      </c>
      <c r="J2348" s="95">
        <v>6</v>
      </c>
      <c r="K2348" s="94">
        <v>0</v>
      </c>
      <c r="L2348" s="95"/>
      <c r="M2348" s="94"/>
      <c r="O2348" s="96">
        <f t="shared" ref="O2348:O2350" si="1492">H2348+J2348+L2348</f>
        <v>12</v>
      </c>
      <c r="P2348" s="96">
        <f t="shared" ref="P2348:P2350" si="1493">I2348+K2348+M2348</f>
        <v>0</v>
      </c>
      <c r="Q2348" s="96">
        <f t="shared" ref="Q2348:Q2350" si="1494">IF(H2348&gt;I2348,1,0)+IF(J2348&gt;K2348,1,0)+IF(L2348&gt;M2348,1,0)</f>
        <v>2</v>
      </c>
      <c r="R2348" s="97">
        <f t="shared" ref="R2348:R2350" si="1495">IF(H2348&lt;I2348,1,0)+IF(J2348&lt;K2348,1,0)+IF(L2348&lt;M2348,1,0)</f>
        <v>0</v>
      </c>
      <c r="S2348" s="97">
        <f t="shared" ref="S2348:S2350" si="1496">IF(Q2348&gt;R2348,1,0)</f>
        <v>1</v>
      </c>
      <c r="T2348" s="97">
        <f t="shared" ref="T2348:T2350" si="1497">IF(Q2348&lt;R2348,1,0)</f>
        <v>0</v>
      </c>
      <c r="U2348" s="77" t="s">
        <v>630</v>
      </c>
    </row>
    <row r="2349" spans="2:21" ht="12" thickBot="1" x14ac:dyDescent="0.25">
      <c r="C2349" s="84"/>
      <c r="D2349" s="94" t="s">
        <v>146</v>
      </c>
      <c r="E2349" s="84" t="s">
        <v>959</v>
      </c>
      <c r="F2349" s="94"/>
      <c r="G2349" s="84" t="s">
        <v>965</v>
      </c>
      <c r="H2349" s="95">
        <v>2</v>
      </c>
      <c r="I2349" s="94">
        <v>6</v>
      </c>
      <c r="J2349" s="95">
        <v>6</v>
      </c>
      <c r="K2349" s="94">
        <v>2</v>
      </c>
      <c r="L2349" s="95">
        <v>5</v>
      </c>
      <c r="M2349" s="94">
        <v>10</v>
      </c>
      <c r="O2349" s="29">
        <f t="shared" si="1492"/>
        <v>13</v>
      </c>
      <c r="P2349" s="29">
        <f t="shared" si="1493"/>
        <v>18</v>
      </c>
      <c r="Q2349" s="29">
        <f t="shared" si="1494"/>
        <v>1</v>
      </c>
      <c r="R2349" s="28">
        <f t="shared" si="1495"/>
        <v>2</v>
      </c>
      <c r="S2349" s="28">
        <f t="shared" si="1496"/>
        <v>0</v>
      </c>
      <c r="T2349" s="28">
        <f t="shared" si="1497"/>
        <v>1</v>
      </c>
      <c r="U2349" s="77" t="s">
        <v>630</v>
      </c>
    </row>
    <row r="2350" spans="2:21" ht="12" customHeight="1" thickBot="1" x14ac:dyDescent="0.25">
      <c r="C2350" s="414"/>
      <c r="D2350" s="416" t="s">
        <v>147</v>
      </c>
      <c r="E2350" s="84" t="s">
        <v>960</v>
      </c>
      <c r="F2350" s="98"/>
      <c r="G2350" s="84" t="s">
        <v>965</v>
      </c>
      <c r="H2350" s="418">
        <v>4</v>
      </c>
      <c r="I2350" s="421">
        <v>6</v>
      </c>
      <c r="J2350" s="418">
        <v>2</v>
      </c>
      <c r="K2350" s="421">
        <v>6</v>
      </c>
      <c r="L2350" s="418"/>
      <c r="M2350" s="421"/>
      <c r="O2350" s="424">
        <f t="shared" si="1492"/>
        <v>6</v>
      </c>
      <c r="P2350" s="424">
        <f t="shared" si="1493"/>
        <v>12</v>
      </c>
      <c r="Q2350" s="424">
        <f t="shared" si="1494"/>
        <v>0</v>
      </c>
      <c r="R2350" s="424">
        <f t="shared" si="1495"/>
        <v>2</v>
      </c>
      <c r="S2350" s="424">
        <f t="shared" si="1496"/>
        <v>0</v>
      </c>
      <c r="T2350" s="424">
        <f t="shared" si="1497"/>
        <v>1</v>
      </c>
      <c r="U2350" s="77" t="s">
        <v>630</v>
      </c>
    </row>
    <row r="2351" spans="2:21" ht="12" thickBot="1" x14ac:dyDescent="0.25">
      <c r="C2351" s="414"/>
      <c r="D2351" s="416"/>
      <c r="E2351" s="99" t="s">
        <v>137</v>
      </c>
      <c r="F2351" s="100"/>
      <c r="G2351" s="99" t="s">
        <v>137</v>
      </c>
      <c r="H2351" s="419"/>
      <c r="I2351" s="422"/>
      <c r="J2351" s="419"/>
      <c r="K2351" s="422"/>
      <c r="L2351" s="419"/>
      <c r="M2351" s="422"/>
      <c r="O2351" s="425"/>
      <c r="P2351" s="425"/>
      <c r="Q2351" s="425"/>
      <c r="R2351" s="425"/>
      <c r="S2351" s="425"/>
      <c r="T2351" s="425"/>
      <c r="U2351" s="77" t="s">
        <v>630</v>
      </c>
    </row>
    <row r="2352" spans="2:21" ht="12" thickBot="1" x14ac:dyDescent="0.25">
      <c r="C2352" s="415"/>
      <c r="D2352" s="417"/>
      <c r="E2352" s="84" t="s">
        <v>959</v>
      </c>
      <c r="F2352" s="101"/>
      <c r="G2352" s="84" t="s">
        <v>964</v>
      </c>
      <c r="H2352" s="420"/>
      <c r="I2352" s="423"/>
      <c r="J2352" s="420"/>
      <c r="K2352" s="423"/>
      <c r="L2352" s="420"/>
      <c r="M2352" s="423"/>
      <c r="O2352" s="426"/>
      <c r="P2352" s="426"/>
      <c r="Q2352" s="426"/>
      <c r="R2352" s="426"/>
      <c r="S2352" s="426"/>
      <c r="T2352" s="426"/>
      <c r="U2352" s="77" t="s">
        <v>630</v>
      </c>
    </row>
    <row r="2353" spans="2:21" ht="12" thickBot="1" x14ac:dyDescent="0.25">
      <c r="B2353" s="295" t="str">
        <f>E2346&amp;G2346</f>
        <v>ERZURUM TENİS VE KAYAK SPOR KULÜBÜKARTOPU TENİS KULÜBÜ</v>
      </c>
      <c r="G2353" s="102"/>
      <c r="H2353" s="102"/>
      <c r="O2353" s="28">
        <f t="shared" ref="O2353:T2353" si="1498">O2348+O2349+O2350</f>
        <v>31</v>
      </c>
      <c r="P2353" s="28">
        <f t="shared" si="1498"/>
        <v>30</v>
      </c>
      <c r="Q2353" s="29">
        <f t="shared" si="1498"/>
        <v>3</v>
      </c>
      <c r="R2353" s="28">
        <f t="shared" si="1498"/>
        <v>4</v>
      </c>
      <c r="S2353" s="28">
        <f t="shared" si="1498"/>
        <v>1</v>
      </c>
      <c r="T2353" s="28">
        <f t="shared" si="1498"/>
        <v>2</v>
      </c>
      <c r="U2353" s="77" t="s">
        <v>630</v>
      </c>
    </row>
    <row r="2354" spans="2:21" x14ac:dyDescent="0.2">
      <c r="C2354" s="427" t="s">
        <v>132</v>
      </c>
      <c r="D2354" s="428"/>
      <c r="E2354" s="428"/>
      <c r="F2354" s="428"/>
      <c r="G2354" s="428"/>
      <c r="H2354" s="428"/>
      <c r="I2354" s="428"/>
      <c r="J2354" s="428"/>
      <c r="K2354" s="428"/>
      <c r="L2354" s="428"/>
      <c r="M2354" s="429"/>
      <c r="U2354" s="77" t="s">
        <v>630</v>
      </c>
    </row>
    <row r="2355" spans="2:21" ht="12" thickBot="1" x14ac:dyDescent="0.25">
      <c r="C2355" s="430"/>
      <c r="D2355" s="431"/>
      <c r="E2355" s="431"/>
      <c r="F2355" s="431"/>
      <c r="G2355" s="431"/>
      <c r="H2355" s="431"/>
      <c r="I2355" s="431"/>
      <c r="J2355" s="431"/>
      <c r="K2355" s="431"/>
      <c r="L2355" s="431"/>
      <c r="M2355" s="432"/>
      <c r="U2355" s="77" t="s">
        <v>630</v>
      </c>
    </row>
    <row r="2356" spans="2:21" ht="12" thickBot="1" x14ac:dyDescent="0.25">
      <c r="C2356" s="444" t="s">
        <v>79</v>
      </c>
      <c r="D2356" s="437"/>
      <c r="E2356" s="445" t="s">
        <v>133</v>
      </c>
      <c r="F2356" s="446"/>
      <c r="G2356" s="80" t="s">
        <v>134</v>
      </c>
      <c r="H2356" s="447" t="s">
        <v>135</v>
      </c>
      <c r="I2356" s="448"/>
      <c r="J2356" s="448"/>
      <c r="K2356" s="448"/>
      <c r="L2356" s="448"/>
      <c r="M2356" s="449"/>
      <c r="R2356" s="81"/>
      <c r="S2356" s="82"/>
      <c r="T2356" s="83"/>
      <c r="U2356" s="83" t="s">
        <v>630</v>
      </c>
    </row>
    <row r="2357" spans="2:21" ht="12" thickBot="1" x14ac:dyDescent="0.25">
      <c r="C2357" s="433">
        <v>45094</v>
      </c>
      <c r="D2357" s="434"/>
      <c r="E2357" s="435" t="s">
        <v>73</v>
      </c>
      <c r="F2357" s="409"/>
      <c r="G2357" s="84"/>
      <c r="H2357" s="435"/>
      <c r="I2357" s="408"/>
      <c r="J2357" s="408"/>
      <c r="K2357" s="408"/>
      <c r="L2357" s="408"/>
      <c r="M2357" s="409"/>
      <c r="U2357" s="77" t="s">
        <v>630</v>
      </c>
    </row>
    <row r="2358" spans="2:21" ht="12" thickBot="1" x14ac:dyDescent="0.25">
      <c r="C2358" s="435"/>
      <c r="D2358" s="408"/>
      <c r="E2358" s="408"/>
      <c r="F2358" s="408"/>
      <c r="G2358" s="408"/>
      <c r="H2358" s="408"/>
      <c r="I2358" s="408"/>
      <c r="J2358" s="408"/>
      <c r="K2358" s="408"/>
      <c r="L2358" s="408"/>
      <c r="M2358" s="409"/>
      <c r="U2358" s="77" t="s">
        <v>630</v>
      </c>
    </row>
    <row r="2359" spans="2:21" ht="12" thickBot="1" x14ac:dyDescent="0.25">
      <c r="C2359" s="85" t="s">
        <v>87</v>
      </c>
      <c r="D2359" s="86"/>
      <c r="E2359" s="85" t="s">
        <v>136</v>
      </c>
      <c r="F2359" s="86" t="s">
        <v>137</v>
      </c>
      <c r="G2359" s="85" t="s">
        <v>136</v>
      </c>
      <c r="H2359" s="436" t="s">
        <v>108</v>
      </c>
      <c r="I2359" s="436"/>
      <c r="J2359" s="436"/>
      <c r="K2359" s="436"/>
      <c r="L2359" s="436"/>
      <c r="M2359" s="437"/>
      <c r="U2359" s="77" t="s">
        <v>630</v>
      </c>
    </row>
    <row r="2360" spans="2:21" ht="12" thickBot="1" x14ac:dyDescent="0.25">
      <c r="C2360" s="87"/>
      <c r="D2360" s="88">
        <v>4</v>
      </c>
      <c r="E2360" s="275" t="s">
        <v>31</v>
      </c>
      <c r="F2360" s="88"/>
      <c r="G2360" s="275" t="s">
        <v>199</v>
      </c>
      <c r="H2360" s="438">
        <f t="shared" ref="H2360" si="1499">S2367</f>
        <v>3</v>
      </c>
      <c r="I2360" s="439"/>
      <c r="J2360" s="440"/>
      <c r="K2360" s="441">
        <f t="shared" ref="K2360" si="1500">T2367</f>
        <v>0</v>
      </c>
      <c r="L2360" s="442"/>
      <c r="M2360" s="443"/>
      <c r="U2360" s="77" t="str">
        <f>IF(H2360+K2360=3,"BİTTİ","DEVAM")</f>
        <v>BİTTİ</v>
      </c>
    </row>
    <row r="2361" spans="2:21" ht="12" thickBot="1" x14ac:dyDescent="0.25">
      <c r="C2361" s="91" t="s">
        <v>80</v>
      </c>
      <c r="D2361" s="92" t="s">
        <v>138</v>
      </c>
      <c r="E2361" s="91" t="s">
        <v>139</v>
      </c>
      <c r="F2361" s="92"/>
      <c r="G2361" s="91" t="s">
        <v>139</v>
      </c>
      <c r="H2361" s="408" t="s">
        <v>140</v>
      </c>
      <c r="I2361" s="409"/>
      <c r="J2361" s="408" t="s">
        <v>141</v>
      </c>
      <c r="K2361" s="409"/>
      <c r="L2361" s="410" t="s">
        <v>142</v>
      </c>
      <c r="M2361" s="411"/>
      <c r="O2361" s="412" t="s">
        <v>143</v>
      </c>
      <c r="P2361" s="413"/>
      <c r="Q2361" s="412" t="s">
        <v>144</v>
      </c>
      <c r="R2361" s="413"/>
      <c r="S2361" s="412" t="s">
        <v>138</v>
      </c>
      <c r="T2361" s="413"/>
      <c r="U2361" s="77" t="s">
        <v>630</v>
      </c>
    </row>
    <row r="2362" spans="2:21" ht="12" thickBot="1" x14ac:dyDescent="0.25">
      <c r="C2362" s="266">
        <v>0.4375</v>
      </c>
      <c r="D2362" s="94" t="s">
        <v>145</v>
      </c>
      <c r="E2362" s="84" t="s">
        <v>1060</v>
      </c>
      <c r="F2362" s="94"/>
      <c r="G2362" s="84" t="s">
        <v>1044</v>
      </c>
      <c r="H2362" s="95">
        <v>6</v>
      </c>
      <c r="I2362" s="94">
        <v>0</v>
      </c>
      <c r="J2362" s="95">
        <v>6</v>
      </c>
      <c r="K2362" s="94">
        <v>0</v>
      </c>
      <c r="L2362" s="95"/>
      <c r="M2362" s="94"/>
      <c r="O2362" s="96">
        <f t="shared" ref="O2362:O2364" si="1501">H2362+J2362+L2362</f>
        <v>12</v>
      </c>
      <c r="P2362" s="96">
        <f t="shared" ref="P2362:P2364" si="1502">I2362+K2362+M2362</f>
        <v>0</v>
      </c>
      <c r="Q2362" s="96">
        <f t="shared" ref="Q2362:Q2364" si="1503">IF(H2362&gt;I2362,1,0)+IF(J2362&gt;K2362,1,0)+IF(L2362&gt;M2362,1,0)</f>
        <v>2</v>
      </c>
      <c r="R2362" s="97">
        <f t="shared" ref="R2362:R2364" si="1504">IF(H2362&lt;I2362,1,0)+IF(J2362&lt;K2362,1,0)+IF(L2362&lt;M2362,1,0)</f>
        <v>0</v>
      </c>
      <c r="S2362" s="97">
        <f t="shared" ref="S2362:S2364" si="1505">IF(Q2362&gt;R2362,1,0)</f>
        <v>1</v>
      </c>
      <c r="T2362" s="97">
        <f t="shared" ref="T2362:T2364" si="1506">IF(Q2362&lt;R2362,1,0)</f>
        <v>0</v>
      </c>
      <c r="U2362" s="77" t="s">
        <v>630</v>
      </c>
    </row>
    <row r="2363" spans="2:21" ht="12" thickBot="1" x14ac:dyDescent="0.25">
      <c r="C2363" s="84"/>
      <c r="D2363" s="94" t="s">
        <v>146</v>
      </c>
      <c r="E2363" s="84" t="s">
        <v>1061</v>
      </c>
      <c r="F2363" s="94"/>
      <c r="G2363" s="84" t="s">
        <v>1043</v>
      </c>
      <c r="H2363" s="95">
        <v>6</v>
      </c>
      <c r="I2363" s="94">
        <v>0</v>
      </c>
      <c r="J2363" s="95">
        <v>6</v>
      </c>
      <c r="K2363" s="94">
        <v>0</v>
      </c>
      <c r="L2363" s="95"/>
      <c r="M2363" s="94"/>
      <c r="O2363" s="29">
        <f t="shared" si="1501"/>
        <v>12</v>
      </c>
      <c r="P2363" s="29">
        <f t="shared" si="1502"/>
        <v>0</v>
      </c>
      <c r="Q2363" s="29">
        <f t="shared" si="1503"/>
        <v>2</v>
      </c>
      <c r="R2363" s="28">
        <f t="shared" si="1504"/>
        <v>0</v>
      </c>
      <c r="S2363" s="28">
        <f t="shared" si="1505"/>
        <v>1</v>
      </c>
      <c r="T2363" s="28">
        <f t="shared" si="1506"/>
        <v>0</v>
      </c>
      <c r="U2363" s="77" t="s">
        <v>630</v>
      </c>
    </row>
    <row r="2364" spans="2:21" ht="12" customHeight="1" thickBot="1" x14ac:dyDescent="0.25">
      <c r="C2364" s="414"/>
      <c r="D2364" s="416" t="s">
        <v>147</v>
      </c>
      <c r="E2364" s="84" t="s">
        <v>1060</v>
      </c>
      <c r="F2364" s="98"/>
      <c r="G2364" s="84" t="s">
        <v>1044</v>
      </c>
      <c r="H2364" s="418">
        <v>6</v>
      </c>
      <c r="I2364" s="421">
        <v>0</v>
      </c>
      <c r="J2364" s="418">
        <v>6</v>
      </c>
      <c r="K2364" s="421">
        <v>0</v>
      </c>
      <c r="L2364" s="418"/>
      <c r="M2364" s="421"/>
      <c r="O2364" s="424">
        <f t="shared" si="1501"/>
        <v>12</v>
      </c>
      <c r="P2364" s="424">
        <f t="shared" si="1502"/>
        <v>0</v>
      </c>
      <c r="Q2364" s="424">
        <f t="shared" si="1503"/>
        <v>2</v>
      </c>
      <c r="R2364" s="424">
        <f t="shared" si="1504"/>
        <v>0</v>
      </c>
      <c r="S2364" s="424">
        <f t="shared" si="1505"/>
        <v>1</v>
      </c>
      <c r="T2364" s="424">
        <f t="shared" si="1506"/>
        <v>0</v>
      </c>
      <c r="U2364" s="77" t="s">
        <v>630</v>
      </c>
    </row>
    <row r="2365" spans="2:21" ht="12" thickBot="1" x14ac:dyDescent="0.25">
      <c r="C2365" s="414"/>
      <c r="D2365" s="416"/>
      <c r="E2365" s="99" t="s">
        <v>137</v>
      </c>
      <c r="F2365" s="100"/>
      <c r="G2365" s="99" t="s">
        <v>137</v>
      </c>
      <c r="H2365" s="419"/>
      <c r="I2365" s="422"/>
      <c r="J2365" s="419"/>
      <c r="K2365" s="422"/>
      <c r="L2365" s="419"/>
      <c r="M2365" s="422"/>
      <c r="O2365" s="425"/>
      <c r="P2365" s="425"/>
      <c r="Q2365" s="425"/>
      <c r="R2365" s="425"/>
      <c r="S2365" s="425"/>
      <c r="T2365" s="425"/>
      <c r="U2365" s="77" t="s">
        <v>630</v>
      </c>
    </row>
    <row r="2366" spans="2:21" ht="12" thickBot="1" x14ac:dyDescent="0.25">
      <c r="C2366" s="415"/>
      <c r="D2366" s="417"/>
      <c r="E2366" s="84" t="s">
        <v>1061</v>
      </c>
      <c r="F2366" s="101"/>
      <c r="G2366" s="84" t="s">
        <v>1043</v>
      </c>
      <c r="H2366" s="420"/>
      <c r="I2366" s="423"/>
      <c r="J2366" s="420"/>
      <c r="K2366" s="423"/>
      <c r="L2366" s="420"/>
      <c r="M2366" s="423"/>
      <c r="O2366" s="426"/>
      <c r="P2366" s="426"/>
      <c r="Q2366" s="426"/>
      <c r="R2366" s="426"/>
      <c r="S2366" s="426"/>
      <c r="T2366" s="426"/>
      <c r="U2366" s="77" t="s">
        <v>630</v>
      </c>
    </row>
    <row r="2367" spans="2:21" ht="12" thickBot="1" x14ac:dyDescent="0.25">
      <c r="B2367" s="295" t="str">
        <f>E2360&amp;G2360</f>
        <v>KARADENİZ TENİS KULÜBÜTRABZON BÜYÜKŞEHİR B.S.K</v>
      </c>
      <c r="G2367" s="102"/>
      <c r="H2367" s="102"/>
      <c r="O2367" s="28">
        <f t="shared" ref="O2367:T2367" si="1507">O2362+O2363+O2364</f>
        <v>36</v>
      </c>
      <c r="P2367" s="28">
        <f t="shared" si="1507"/>
        <v>0</v>
      </c>
      <c r="Q2367" s="29">
        <f t="shared" si="1507"/>
        <v>6</v>
      </c>
      <c r="R2367" s="28">
        <f t="shared" si="1507"/>
        <v>0</v>
      </c>
      <c r="S2367" s="28">
        <f t="shared" si="1507"/>
        <v>3</v>
      </c>
      <c r="T2367" s="28">
        <f t="shared" si="1507"/>
        <v>0</v>
      </c>
      <c r="U2367" s="77" t="s">
        <v>630</v>
      </c>
    </row>
    <row r="2368" spans="2:21" x14ac:dyDescent="0.2">
      <c r="C2368" s="427" t="s">
        <v>132</v>
      </c>
      <c r="D2368" s="428"/>
      <c r="E2368" s="428"/>
      <c r="F2368" s="428"/>
      <c r="G2368" s="428"/>
      <c r="H2368" s="428"/>
      <c r="I2368" s="428"/>
      <c r="J2368" s="428"/>
      <c r="K2368" s="428"/>
      <c r="L2368" s="428"/>
      <c r="M2368" s="429"/>
      <c r="U2368" s="77" t="s">
        <v>630</v>
      </c>
    </row>
    <row r="2369" spans="2:21" ht="12" thickBot="1" x14ac:dyDescent="0.25">
      <c r="C2369" s="430"/>
      <c r="D2369" s="431"/>
      <c r="E2369" s="431"/>
      <c r="F2369" s="431"/>
      <c r="G2369" s="431"/>
      <c r="H2369" s="431"/>
      <c r="I2369" s="431"/>
      <c r="J2369" s="431"/>
      <c r="K2369" s="431"/>
      <c r="L2369" s="431"/>
      <c r="M2369" s="432"/>
      <c r="U2369" s="77" t="s">
        <v>630</v>
      </c>
    </row>
    <row r="2370" spans="2:21" ht="12" thickBot="1" x14ac:dyDescent="0.25">
      <c r="C2370" s="444" t="s">
        <v>79</v>
      </c>
      <c r="D2370" s="437"/>
      <c r="E2370" s="445" t="s">
        <v>133</v>
      </c>
      <c r="F2370" s="446"/>
      <c r="G2370" s="80" t="s">
        <v>134</v>
      </c>
      <c r="H2370" s="447" t="s">
        <v>135</v>
      </c>
      <c r="I2370" s="448"/>
      <c r="J2370" s="448"/>
      <c r="K2370" s="448"/>
      <c r="L2370" s="448"/>
      <c r="M2370" s="449"/>
      <c r="R2370" s="81"/>
      <c r="S2370" s="82"/>
      <c r="T2370" s="83"/>
      <c r="U2370" s="83" t="s">
        <v>630</v>
      </c>
    </row>
    <row r="2371" spans="2:21" ht="12" thickBot="1" x14ac:dyDescent="0.25">
      <c r="C2371" s="433">
        <v>45095</v>
      </c>
      <c r="D2371" s="434"/>
      <c r="E2371" s="435" t="s">
        <v>62</v>
      </c>
      <c r="F2371" s="409"/>
      <c r="G2371" s="84"/>
      <c r="H2371" s="435"/>
      <c r="I2371" s="408"/>
      <c r="J2371" s="408"/>
      <c r="K2371" s="408"/>
      <c r="L2371" s="408"/>
      <c r="M2371" s="409"/>
      <c r="U2371" s="77" t="s">
        <v>630</v>
      </c>
    </row>
    <row r="2372" spans="2:21" ht="12" thickBot="1" x14ac:dyDescent="0.25">
      <c r="C2372" s="435"/>
      <c r="D2372" s="408"/>
      <c r="E2372" s="408"/>
      <c r="F2372" s="408"/>
      <c r="G2372" s="408"/>
      <c r="H2372" s="408"/>
      <c r="I2372" s="408"/>
      <c r="J2372" s="408"/>
      <c r="K2372" s="408"/>
      <c r="L2372" s="408"/>
      <c r="M2372" s="409"/>
      <c r="U2372" s="77" t="s">
        <v>630</v>
      </c>
    </row>
    <row r="2373" spans="2:21" ht="12" thickBot="1" x14ac:dyDescent="0.25">
      <c r="C2373" s="85" t="s">
        <v>87</v>
      </c>
      <c r="D2373" s="86"/>
      <c r="E2373" s="85" t="s">
        <v>136</v>
      </c>
      <c r="F2373" s="86" t="s">
        <v>137</v>
      </c>
      <c r="G2373" s="85" t="s">
        <v>136</v>
      </c>
      <c r="H2373" s="436" t="s">
        <v>108</v>
      </c>
      <c r="I2373" s="436"/>
      <c r="J2373" s="436"/>
      <c r="K2373" s="436"/>
      <c r="L2373" s="436"/>
      <c r="M2373" s="437"/>
      <c r="U2373" s="77" t="s">
        <v>630</v>
      </c>
    </row>
    <row r="2374" spans="2:21" ht="12" thickBot="1" x14ac:dyDescent="0.25">
      <c r="C2374" s="87"/>
      <c r="D2374" s="88">
        <v>1</v>
      </c>
      <c r="E2374" s="275" t="s">
        <v>178</v>
      </c>
      <c r="F2374" s="88"/>
      <c r="G2374" s="275" t="s">
        <v>179</v>
      </c>
      <c r="H2374" s="438">
        <f t="shared" ref="H2374" si="1508">S2381</f>
        <v>3</v>
      </c>
      <c r="I2374" s="439"/>
      <c r="J2374" s="440"/>
      <c r="K2374" s="441">
        <f t="shared" ref="K2374" si="1509">T2381</f>
        <v>0</v>
      </c>
      <c r="L2374" s="442"/>
      <c r="M2374" s="443"/>
      <c r="U2374" s="77" t="str">
        <f>IF(H2374+K2374=3,"BİTTİ","DEVAM")</f>
        <v>BİTTİ</v>
      </c>
    </row>
    <row r="2375" spans="2:21" ht="12" thickBot="1" x14ac:dyDescent="0.25">
      <c r="C2375" s="91" t="s">
        <v>80</v>
      </c>
      <c r="D2375" s="92" t="s">
        <v>138</v>
      </c>
      <c r="E2375" s="91" t="s">
        <v>139</v>
      </c>
      <c r="F2375" s="92"/>
      <c r="G2375" s="91" t="s">
        <v>139</v>
      </c>
      <c r="H2375" s="408" t="s">
        <v>140</v>
      </c>
      <c r="I2375" s="409"/>
      <c r="J2375" s="408" t="s">
        <v>141</v>
      </c>
      <c r="K2375" s="409"/>
      <c r="L2375" s="410" t="s">
        <v>142</v>
      </c>
      <c r="M2375" s="411"/>
      <c r="O2375" s="412" t="s">
        <v>143</v>
      </c>
      <c r="P2375" s="413"/>
      <c r="Q2375" s="412" t="s">
        <v>144</v>
      </c>
      <c r="R2375" s="413"/>
      <c r="S2375" s="412" t="s">
        <v>138</v>
      </c>
      <c r="T2375" s="413"/>
      <c r="U2375" s="77" t="s">
        <v>630</v>
      </c>
    </row>
    <row r="2376" spans="2:21" ht="12" thickBot="1" x14ac:dyDescent="0.25">
      <c r="C2376" s="266">
        <v>0.4375</v>
      </c>
      <c r="D2376" s="94" t="s">
        <v>145</v>
      </c>
      <c r="E2376" s="84" t="s">
        <v>967</v>
      </c>
      <c r="F2376" s="94"/>
      <c r="G2376" s="84"/>
      <c r="H2376" s="95">
        <v>6</v>
      </c>
      <c r="I2376" s="94">
        <v>0</v>
      </c>
      <c r="J2376" s="95">
        <v>6</v>
      </c>
      <c r="K2376" s="94">
        <v>0</v>
      </c>
      <c r="L2376" s="95"/>
      <c r="M2376" s="94"/>
      <c r="O2376" s="96">
        <f t="shared" ref="O2376:O2378" si="1510">H2376+J2376+L2376</f>
        <v>12</v>
      </c>
      <c r="P2376" s="96">
        <f t="shared" ref="P2376:P2378" si="1511">I2376+K2376+M2376</f>
        <v>0</v>
      </c>
      <c r="Q2376" s="96">
        <f t="shared" ref="Q2376:Q2378" si="1512">IF(H2376&gt;I2376,1,0)+IF(J2376&gt;K2376,1,0)+IF(L2376&gt;M2376,1,0)</f>
        <v>2</v>
      </c>
      <c r="R2376" s="97">
        <f t="shared" ref="R2376:R2378" si="1513">IF(H2376&lt;I2376,1,0)+IF(J2376&lt;K2376,1,0)+IF(L2376&lt;M2376,1,0)</f>
        <v>0</v>
      </c>
      <c r="S2376" s="97">
        <f t="shared" ref="S2376:S2378" si="1514">IF(Q2376&gt;R2376,1,0)</f>
        <v>1</v>
      </c>
      <c r="T2376" s="97">
        <f t="shared" ref="T2376:T2378" si="1515">IF(Q2376&lt;R2376,1,0)</f>
        <v>0</v>
      </c>
      <c r="U2376" s="77" t="s">
        <v>630</v>
      </c>
    </row>
    <row r="2377" spans="2:21" ht="12" thickBot="1" x14ac:dyDescent="0.25">
      <c r="C2377" s="84"/>
      <c r="D2377" s="94" t="s">
        <v>146</v>
      </c>
      <c r="E2377" s="84" t="s">
        <v>966</v>
      </c>
      <c r="F2377" s="94"/>
      <c r="G2377" s="84"/>
      <c r="H2377" s="95">
        <v>6</v>
      </c>
      <c r="I2377" s="94">
        <v>0</v>
      </c>
      <c r="J2377" s="95">
        <v>6</v>
      </c>
      <c r="K2377" s="94">
        <v>0</v>
      </c>
      <c r="L2377" s="95"/>
      <c r="M2377" s="94"/>
      <c r="O2377" s="29">
        <f t="shared" si="1510"/>
        <v>12</v>
      </c>
      <c r="P2377" s="29">
        <f t="shared" si="1511"/>
        <v>0</v>
      </c>
      <c r="Q2377" s="29">
        <f t="shared" si="1512"/>
        <v>2</v>
      </c>
      <c r="R2377" s="28">
        <f t="shared" si="1513"/>
        <v>0</v>
      </c>
      <c r="S2377" s="28">
        <f t="shared" si="1514"/>
        <v>1</v>
      </c>
      <c r="T2377" s="28">
        <f t="shared" si="1515"/>
        <v>0</v>
      </c>
      <c r="U2377" s="77" t="s">
        <v>630</v>
      </c>
    </row>
    <row r="2378" spans="2:21" ht="12" customHeight="1" thickBot="1" x14ac:dyDescent="0.25">
      <c r="C2378" s="414"/>
      <c r="D2378" s="416" t="s">
        <v>147</v>
      </c>
      <c r="E2378" s="84" t="s">
        <v>1075</v>
      </c>
      <c r="F2378" s="98"/>
      <c r="G2378" s="84"/>
      <c r="H2378" s="418">
        <v>6</v>
      </c>
      <c r="I2378" s="421">
        <v>0</v>
      </c>
      <c r="J2378" s="418">
        <v>6</v>
      </c>
      <c r="K2378" s="421">
        <v>0</v>
      </c>
      <c r="L2378" s="418"/>
      <c r="M2378" s="421"/>
      <c r="O2378" s="424">
        <f t="shared" si="1510"/>
        <v>12</v>
      </c>
      <c r="P2378" s="424">
        <f t="shared" si="1511"/>
        <v>0</v>
      </c>
      <c r="Q2378" s="424">
        <f t="shared" si="1512"/>
        <v>2</v>
      </c>
      <c r="R2378" s="424">
        <f t="shared" si="1513"/>
        <v>0</v>
      </c>
      <c r="S2378" s="424">
        <f t="shared" si="1514"/>
        <v>1</v>
      </c>
      <c r="T2378" s="424">
        <f t="shared" si="1515"/>
        <v>0</v>
      </c>
      <c r="U2378" s="77" t="s">
        <v>630</v>
      </c>
    </row>
    <row r="2379" spans="2:21" ht="12" thickBot="1" x14ac:dyDescent="0.25">
      <c r="C2379" s="414"/>
      <c r="D2379" s="416"/>
      <c r="E2379" s="99" t="s">
        <v>137</v>
      </c>
      <c r="F2379" s="100"/>
      <c r="G2379" s="99" t="s">
        <v>137</v>
      </c>
      <c r="H2379" s="419"/>
      <c r="I2379" s="422"/>
      <c r="J2379" s="419"/>
      <c r="K2379" s="422"/>
      <c r="L2379" s="419"/>
      <c r="M2379" s="422"/>
      <c r="O2379" s="425"/>
      <c r="P2379" s="425"/>
      <c r="Q2379" s="425"/>
      <c r="R2379" s="425"/>
      <c r="S2379" s="425"/>
      <c r="T2379" s="425"/>
      <c r="U2379" s="77" t="s">
        <v>630</v>
      </c>
    </row>
    <row r="2380" spans="2:21" ht="12" thickBot="1" x14ac:dyDescent="0.25">
      <c r="C2380" s="415"/>
      <c r="D2380" s="417"/>
      <c r="E2380" s="84" t="s">
        <v>966</v>
      </c>
      <c r="F2380" s="101"/>
      <c r="G2380" s="84"/>
      <c r="H2380" s="420"/>
      <c r="I2380" s="423"/>
      <c r="J2380" s="420"/>
      <c r="K2380" s="423"/>
      <c r="L2380" s="420"/>
      <c r="M2380" s="423"/>
      <c r="O2380" s="426"/>
      <c r="P2380" s="426"/>
      <c r="Q2380" s="426"/>
      <c r="R2380" s="426"/>
      <c r="S2380" s="426"/>
      <c r="T2380" s="426"/>
      <c r="U2380" s="77" t="s">
        <v>630</v>
      </c>
    </row>
    <row r="2381" spans="2:21" ht="12" thickBot="1" x14ac:dyDescent="0.25">
      <c r="B2381" s="295" t="str">
        <f>E2374&amp;G2374</f>
        <v>ATLETİKO SPORTİF FAALİYETLER SP.K.EKSİ 25 GENÇLİK SPOR KULÜBÜ</v>
      </c>
      <c r="G2381" s="102"/>
      <c r="H2381" s="102"/>
      <c r="O2381" s="28">
        <f t="shared" ref="O2381:T2381" si="1516">O2376+O2377+O2378</f>
        <v>36</v>
      </c>
      <c r="P2381" s="28">
        <f t="shared" si="1516"/>
        <v>0</v>
      </c>
      <c r="Q2381" s="29">
        <f t="shared" si="1516"/>
        <v>6</v>
      </c>
      <c r="R2381" s="28">
        <f t="shared" si="1516"/>
        <v>0</v>
      </c>
      <c r="S2381" s="28">
        <f t="shared" si="1516"/>
        <v>3</v>
      </c>
      <c r="T2381" s="28">
        <f t="shared" si="1516"/>
        <v>0</v>
      </c>
      <c r="U2381" s="77" t="s">
        <v>630</v>
      </c>
    </row>
    <row r="2382" spans="2:21" x14ac:dyDescent="0.2">
      <c r="C2382" s="427" t="s">
        <v>132</v>
      </c>
      <c r="D2382" s="428"/>
      <c r="E2382" s="428"/>
      <c r="F2382" s="428"/>
      <c r="G2382" s="428"/>
      <c r="H2382" s="428"/>
      <c r="I2382" s="428"/>
      <c r="J2382" s="428"/>
      <c r="K2382" s="428"/>
      <c r="L2382" s="428"/>
      <c r="M2382" s="429"/>
      <c r="U2382" s="77" t="s">
        <v>630</v>
      </c>
    </row>
    <row r="2383" spans="2:21" ht="12" thickBot="1" x14ac:dyDescent="0.25">
      <c r="C2383" s="430"/>
      <c r="D2383" s="431"/>
      <c r="E2383" s="431"/>
      <c r="F2383" s="431"/>
      <c r="G2383" s="431"/>
      <c r="H2383" s="431"/>
      <c r="I2383" s="431"/>
      <c r="J2383" s="431"/>
      <c r="K2383" s="431"/>
      <c r="L2383" s="431"/>
      <c r="M2383" s="432"/>
      <c r="U2383" s="77" t="s">
        <v>630</v>
      </c>
    </row>
    <row r="2384" spans="2:21" ht="12" thickBot="1" x14ac:dyDescent="0.25">
      <c r="C2384" s="444" t="s">
        <v>79</v>
      </c>
      <c r="D2384" s="437"/>
      <c r="E2384" s="445" t="s">
        <v>133</v>
      </c>
      <c r="F2384" s="446"/>
      <c r="G2384" s="80" t="s">
        <v>134</v>
      </c>
      <c r="H2384" s="447" t="s">
        <v>135</v>
      </c>
      <c r="I2384" s="448"/>
      <c r="J2384" s="448"/>
      <c r="K2384" s="448"/>
      <c r="L2384" s="448"/>
      <c r="M2384" s="449"/>
      <c r="R2384" s="81"/>
      <c r="S2384" s="82"/>
      <c r="T2384" s="83"/>
      <c r="U2384" s="83" t="s">
        <v>630</v>
      </c>
    </row>
    <row r="2385" spans="2:21" ht="12" thickBot="1" x14ac:dyDescent="0.25">
      <c r="C2385" s="433">
        <v>45095</v>
      </c>
      <c r="D2385" s="434"/>
      <c r="E2385" s="435" t="s">
        <v>62</v>
      </c>
      <c r="F2385" s="409"/>
      <c r="G2385" s="84"/>
      <c r="H2385" s="435"/>
      <c r="I2385" s="408"/>
      <c r="J2385" s="408"/>
      <c r="K2385" s="408"/>
      <c r="L2385" s="408"/>
      <c r="M2385" s="409"/>
      <c r="U2385" s="77" t="s">
        <v>630</v>
      </c>
    </row>
    <row r="2386" spans="2:21" ht="12" thickBot="1" x14ac:dyDescent="0.25">
      <c r="C2386" s="435"/>
      <c r="D2386" s="408"/>
      <c r="E2386" s="408"/>
      <c r="F2386" s="408"/>
      <c r="G2386" s="408"/>
      <c r="H2386" s="408"/>
      <c r="I2386" s="408"/>
      <c r="J2386" s="408"/>
      <c r="K2386" s="408"/>
      <c r="L2386" s="408"/>
      <c r="M2386" s="409"/>
      <c r="U2386" s="77" t="s">
        <v>630</v>
      </c>
    </row>
    <row r="2387" spans="2:21" ht="12" thickBot="1" x14ac:dyDescent="0.25">
      <c r="C2387" s="85" t="s">
        <v>87</v>
      </c>
      <c r="D2387" s="86"/>
      <c r="E2387" s="85" t="s">
        <v>136</v>
      </c>
      <c r="F2387" s="86" t="s">
        <v>137</v>
      </c>
      <c r="G2387" s="85" t="s">
        <v>136</v>
      </c>
      <c r="H2387" s="436" t="s">
        <v>108</v>
      </c>
      <c r="I2387" s="436"/>
      <c r="J2387" s="436"/>
      <c r="K2387" s="436"/>
      <c r="L2387" s="436"/>
      <c r="M2387" s="437"/>
      <c r="U2387" s="77" t="s">
        <v>630</v>
      </c>
    </row>
    <row r="2388" spans="2:21" ht="12" thickBot="1" x14ac:dyDescent="0.25">
      <c r="C2388" s="87"/>
      <c r="D2388" s="88">
        <v>2</v>
      </c>
      <c r="E2388" s="275" t="s">
        <v>21</v>
      </c>
      <c r="F2388" s="88"/>
      <c r="G2388" s="275" t="s">
        <v>227</v>
      </c>
      <c r="H2388" s="438">
        <f t="shared" ref="H2388" si="1517">S2395</f>
        <v>0</v>
      </c>
      <c r="I2388" s="439"/>
      <c r="J2388" s="440"/>
      <c r="K2388" s="441">
        <f t="shared" ref="K2388" si="1518">T2395</f>
        <v>3</v>
      </c>
      <c r="L2388" s="442"/>
      <c r="M2388" s="443"/>
      <c r="U2388" s="77" t="str">
        <f>IF(H2388+K2388=3,"BİTTİ","DEVAM")</f>
        <v>BİTTİ</v>
      </c>
    </row>
    <row r="2389" spans="2:21" ht="12" thickBot="1" x14ac:dyDescent="0.25">
      <c r="C2389" s="91" t="s">
        <v>80</v>
      </c>
      <c r="D2389" s="92" t="s">
        <v>138</v>
      </c>
      <c r="E2389" s="91" t="s">
        <v>139</v>
      </c>
      <c r="F2389" s="92"/>
      <c r="G2389" s="91" t="s">
        <v>139</v>
      </c>
      <c r="H2389" s="408" t="s">
        <v>140</v>
      </c>
      <c r="I2389" s="409"/>
      <c r="J2389" s="408" t="s">
        <v>141</v>
      </c>
      <c r="K2389" s="409"/>
      <c r="L2389" s="410" t="s">
        <v>142</v>
      </c>
      <c r="M2389" s="411"/>
      <c r="O2389" s="412" t="s">
        <v>143</v>
      </c>
      <c r="P2389" s="413"/>
      <c r="Q2389" s="412" t="s">
        <v>144</v>
      </c>
      <c r="R2389" s="413"/>
      <c r="S2389" s="412" t="s">
        <v>138</v>
      </c>
      <c r="T2389" s="413"/>
      <c r="U2389" s="77" t="s">
        <v>630</v>
      </c>
    </row>
    <row r="2390" spans="2:21" ht="12" thickBot="1" x14ac:dyDescent="0.25">
      <c r="C2390" s="266">
        <v>0.4375</v>
      </c>
      <c r="D2390" s="94" t="s">
        <v>145</v>
      </c>
      <c r="E2390" s="84"/>
      <c r="F2390" s="94"/>
      <c r="G2390" s="84" t="s">
        <v>965</v>
      </c>
      <c r="H2390" s="95">
        <v>0</v>
      </c>
      <c r="I2390" s="94">
        <v>6</v>
      </c>
      <c r="J2390" s="95">
        <v>0</v>
      </c>
      <c r="K2390" s="94">
        <v>6</v>
      </c>
      <c r="L2390" s="95"/>
      <c r="M2390" s="94"/>
      <c r="O2390" s="96">
        <f t="shared" ref="O2390:O2392" si="1519">H2390+J2390+L2390</f>
        <v>0</v>
      </c>
      <c r="P2390" s="96">
        <f t="shared" ref="P2390:P2392" si="1520">I2390+K2390+M2390</f>
        <v>12</v>
      </c>
      <c r="Q2390" s="96">
        <f t="shared" ref="Q2390:Q2392" si="1521">IF(H2390&gt;I2390,1,0)+IF(J2390&gt;K2390,1,0)+IF(L2390&gt;M2390,1,0)</f>
        <v>0</v>
      </c>
      <c r="R2390" s="97">
        <f t="shared" ref="R2390:R2392" si="1522">IF(H2390&lt;I2390,1,0)+IF(J2390&lt;K2390,1,0)+IF(L2390&lt;M2390,1,0)</f>
        <v>2</v>
      </c>
      <c r="S2390" s="97">
        <f t="shared" ref="S2390:S2392" si="1523">IF(Q2390&gt;R2390,1,0)</f>
        <v>0</v>
      </c>
      <c r="T2390" s="97">
        <f t="shared" ref="T2390:T2392" si="1524">IF(Q2390&lt;R2390,1,0)</f>
        <v>1</v>
      </c>
      <c r="U2390" s="77" t="s">
        <v>630</v>
      </c>
    </row>
    <row r="2391" spans="2:21" ht="12" thickBot="1" x14ac:dyDescent="0.25">
      <c r="C2391" s="84"/>
      <c r="D2391" s="94" t="s">
        <v>146</v>
      </c>
      <c r="E2391" s="84"/>
      <c r="F2391" s="94"/>
      <c r="G2391" s="84" t="s">
        <v>964</v>
      </c>
      <c r="H2391" s="95">
        <v>0</v>
      </c>
      <c r="I2391" s="94">
        <v>6</v>
      </c>
      <c r="J2391" s="95">
        <v>0</v>
      </c>
      <c r="K2391" s="94">
        <v>6</v>
      </c>
      <c r="L2391" s="95"/>
      <c r="M2391" s="94"/>
      <c r="O2391" s="29">
        <f t="shared" si="1519"/>
        <v>0</v>
      </c>
      <c r="P2391" s="29">
        <f t="shared" si="1520"/>
        <v>12</v>
      </c>
      <c r="Q2391" s="29">
        <f t="shared" si="1521"/>
        <v>0</v>
      </c>
      <c r="R2391" s="28">
        <f t="shared" si="1522"/>
        <v>2</v>
      </c>
      <c r="S2391" s="28">
        <f t="shared" si="1523"/>
        <v>0</v>
      </c>
      <c r="T2391" s="28">
        <f t="shared" si="1524"/>
        <v>1</v>
      </c>
      <c r="U2391" s="77" t="s">
        <v>630</v>
      </c>
    </row>
    <row r="2392" spans="2:21" ht="12" customHeight="1" thickBot="1" x14ac:dyDescent="0.25">
      <c r="C2392" s="414"/>
      <c r="D2392" s="416" t="s">
        <v>147</v>
      </c>
      <c r="E2392" s="84"/>
      <c r="F2392" s="98"/>
      <c r="G2392" s="84" t="s">
        <v>1067</v>
      </c>
      <c r="H2392" s="418">
        <v>0</v>
      </c>
      <c r="I2392" s="421">
        <v>6</v>
      </c>
      <c r="J2392" s="418">
        <v>0</v>
      </c>
      <c r="K2392" s="421">
        <v>6</v>
      </c>
      <c r="L2392" s="418"/>
      <c r="M2392" s="421"/>
      <c r="O2392" s="424">
        <f t="shared" si="1519"/>
        <v>0</v>
      </c>
      <c r="P2392" s="424">
        <f t="shared" si="1520"/>
        <v>12</v>
      </c>
      <c r="Q2392" s="424">
        <f t="shared" si="1521"/>
        <v>0</v>
      </c>
      <c r="R2392" s="424">
        <f t="shared" si="1522"/>
        <v>2</v>
      </c>
      <c r="S2392" s="424">
        <f t="shared" si="1523"/>
        <v>0</v>
      </c>
      <c r="T2392" s="424">
        <f t="shared" si="1524"/>
        <v>1</v>
      </c>
      <c r="U2392" s="77" t="s">
        <v>630</v>
      </c>
    </row>
    <row r="2393" spans="2:21" ht="12" thickBot="1" x14ac:dyDescent="0.25">
      <c r="C2393" s="414"/>
      <c r="D2393" s="416"/>
      <c r="E2393" s="99" t="s">
        <v>137</v>
      </c>
      <c r="F2393" s="100"/>
      <c r="G2393" s="99" t="s">
        <v>137</v>
      </c>
      <c r="H2393" s="419"/>
      <c r="I2393" s="422"/>
      <c r="J2393" s="419"/>
      <c r="K2393" s="422"/>
      <c r="L2393" s="419"/>
      <c r="M2393" s="422"/>
      <c r="O2393" s="425"/>
      <c r="P2393" s="425"/>
      <c r="Q2393" s="425"/>
      <c r="R2393" s="425"/>
      <c r="S2393" s="425"/>
      <c r="T2393" s="425"/>
      <c r="U2393" s="77" t="s">
        <v>630</v>
      </c>
    </row>
    <row r="2394" spans="2:21" ht="12" thickBot="1" x14ac:dyDescent="0.25">
      <c r="C2394" s="415"/>
      <c r="D2394" s="417"/>
      <c r="E2394" s="84"/>
      <c r="F2394" s="101"/>
      <c r="G2394" s="84" t="s">
        <v>965</v>
      </c>
      <c r="H2394" s="420"/>
      <c r="I2394" s="423"/>
      <c r="J2394" s="420"/>
      <c r="K2394" s="423"/>
      <c r="L2394" s="420"/>
      <c r="M2394" s="423"/>
      <c r="O2394" s="426"/>
      <c r="P2394" s="426"/>
      <c r="Q2394" s="426"/>
      <c r="R2394" s="426"/>
      <c r="S2394" s="426"/>
      <c r="T2394" s="426"/>
      <c r="U2394" s="77" t="s">
        <v>630</v>
      </c>
    </row>
    <row r="2395" spans="2:21" ht="12" thickBot="1" x14ac:dyDescent="0.25">
      <c r="B2395" s="295" t="str">
        <f>E2388&amp;G2388</f>
        <v>ERZURUM GENÇLİK SPOR KULÜBÜKARTOPU TENİS KULÜBÜ</v>
      </c>
      <c r="G2395" s="102"/>
      <c r="H2395" s="102"/>
      <c r="O2395" s="28">
        <f t="shared" ref="O2395:T2395" si="1525">O2390+O2391+O2392</f>
        <v>0</v>
      </c>
      <c r="P2395" s="28">
        <f t="shared" si="1525"/>
        <v>36</v>
      </c>
      <c r="Q2395" s="29">
        <f t="shared" si="1525"/>
        <v>0</v>
      </c>
      <c r="R2395" s="28">
        <f t="shared" si="1525"/>
        <v>6</v>
      </c>
      <c r="S2395" s="28">
        <f t="shared" si="1525"/>
        <v>0</v>
      </c>
      <c r="T2395" s="28">
        <f t="shared" si="1525"/>
        <v>3</v>
      </c>
      <c r="U2395" s="77" t="s">
        <v>630</v>
      </c>
    </row>
    <row r="2396" spans="2:21" x14ac:dyDescent="0.2">
      <c r="C2396" s="427" t="s">
        <v>132</v>
      </c>
      <c r="D2396" s="428"/>
      <c r="E2396" s="428"/>
      <c r="F2396" s="428"/>
      <c r="G2396" s="428"/>
      <c r="H2396" s="428"/>
      <c r="I2396" s="428"/>
      <c r="J2396" s="428"/>
      <c r="K2396" s="428"/>
      <c r="L2396" s="428"/>
      <c r="M2396" s="429"/>
      <c r="U2396" s="77" t="s">
        <v>630</v>
      </c>
    </row>
    <row r="2397" spans="2:21" ht="12" thickBot="1" x14ac:dyDescent="0.25">
      <c r="C2397" s="430"/>
      <c r="D2397" s="431"/>
      <c r="E2397" s="431"/>
      <c r="F2397" s="431"/>
      <c r="G2397" s="431"/>
      <c r="H2397" s="431"/>
      <c r="I2397" s="431"/>
      <c r="J2397" s="431"/>
      <c r="K2397" s="431"/>
      <c r="L2397" s="431"/>
      <c r="M2397" s="432"/>
      <c r="U2397" s="77" t="s">
        <v>630</v>
      </c>
    </row>
    <row r="2398" spans="2:21" ht="12" thickBot="1" x14ac:dyDescent="0.25">
      <c r="C2398" s="444" t="s">
        <v>79</v>
      </c>
      <c r="D2398" s="437"/>
      <c r="E2398" s="445" t="s">
        <v>133</v>
      </c>
      <c r="F2398" s="446"/>
      <c r="G2398" s="80" t="s">
        <v>134</v>
      </c>
      <c r="H2398" s="447" t="s">
        <v>135</v>
      </c>
      <c r="I2398" s="448"/>
      <c r="J2398" s="448"/>
      <c r="K2398" s="448"/>
      <c r="L2398" s="448"/>
      <c r="M2398" s="449"/>
      <c r="R2398" s="81"/>
      <c r="S2398" s="82"/>
      <c r="T2398" s="83"/>
      <c r="U2398" s="83" t="s">
        <v>630</v>
      </c>
    </row>
    <row r="2399" spans="2:21" ht="12" thickBot="1" x14ac:dyDescent="0.25">
      <c r="C2399" s="433">
        <v>45095</v>
      </c>
      <c r="D2399" s="434"/>
      <c r="E2399" s="435" t="s">
        <v>62</v>
      </c>
      <c r="F2399" s="409"/>
      <c r="G2399" s="84"/>
      <c r="H2399" s="435"/>
      <c r="I2399" s="408"/>
      <c r="J2399" s="408"/>
      <c r="K2399" s="408"/>
      <c r="L2399" s="408"/>
      <c r="M2399" s="409"/>
      <c r="U2399" s="77" t="s">
        <v>630</v>
      </c>
    </row>
    <row r="2400" spans="2:21" ht="12" thickBot="1" x14ac:dyDescent="0.25">
      <c r="C2400" s="435"/>
      <c r="D2400" s="408"/>
      <c r="E2400" s="408"/>
      <c r="F2400" s="408"/>
      <c r="G2400" s="408"/>
      <c r="H2400" s="408"/>
      <c r="I2400" s="408"/>
      <c r="J2400" s="408"/>
      <c r="K2400" s="408"/>
      <c r="L2400" s="408"/>
      <c r="M2400" s="409"/>
      <c r="U2400" s="77" t="s">
        <v>630</v>
      </c>
    </row>
    <row r="2401" spans="2:21" ht="12" thickBot="1" x14ac:dyDescent="0.25">
      <c r="C2401" s="85" t="s">
        <v>87</v>
      </c>
      <c r="D2401" s="86"/>
      <c r="E2401" s="85" t="s">
        <v>136</v>
      </c>
      <c r="F2401" s="86" t="s">
        <v>137</v>
      </c>
      <c r="G2401" s="85" t="s">
        <v>136</v>
      </c>
      <c r="H2401" s="436" t="s">
        <v>108</v>
      </c>
      <c r="I2401" s="436"/>
      <c r="J2401" s="436"/>
      <c r="K2401" s="436"/>
      <c r="L2401" s="436"/>
      <c r="M2401" s="437"/>
      <c r="U2401" s="77" t="s">
        <v>630</v>
      </c>
    </row>
    <row r="2402" spans="2:21" ht="12" thickBot="1" x14ac:dyDescent="0.25">
      <c r="C2402" s="87"/>
      <c r="D2402" s="88">
        <v>3</v>
      </c>
      <c r="E2402" s="275" t="s">
        <v>22</v>
      </c>
      <c r="F2402" s="88"/>
      <c r="G2402" s="275" t="s">
        <v>23</v>
      </c>
      <c r="H2402" s="438">
        <f t="shared" ref="H2402" si="1526">S2409</f>
        <v>2</v>
      </c>
      <c r="I2402" s="439"/>
      <c r="J2402" s="440"/>
      <c r="K2402" s="441">
        <f t="shared" ref="K2402" si="1527">T2409</f>
        <v>1</v>
      </c>
      <c r="L2402" s="442"/>
      <c r="M2402" s="443"/>
      <c r="U2402" s="77" t="str">
        <f>IF(H2402+K2402=3,"BİTTİ","DEVAM")</f>
        <v>BİTTİ</v>
      </c>
    </row>
    <row r="2403" spans="2:21" ht="12" thickBot="1" x14ac:dyDescent="0.25">
      <c r="C2403" s="91" t="s">
        <v>80</v>
      </c>
      <c r="D2403" s="92" t="s">
        <v>138</v>
      </c>
      <c r="E2403" s="91" t="s">
        <v>139</v>
      </c>
      <c r="F2403" s="92"/>
      <c r="G2403" s="91" t="s">
        <v>139</v>
      </c>
      <c r="H2403" s="408" t="s">
        <v>140</v>
      </c>
      <c r="I2403" s="409"/>
      <c r="J2403" s="408" t="s">
        <v>141</v>
      </c>
      <c r="K2403" s="409"/>
      <c r="L2403" s="410" t="s">
        <v>142</v>
      </c>
      <c r="M2403" s="411"/>
      <c r="O2403" s="412" t="s">
        <v>143</v>
      </c>
      <c r="P2403" s="413"/>
      <c r="Q2403" s="412" t="s">
        <v>144</v>
      </c>
      <c r="R2403" s="413"/>
      <c r="S2403" s="412" t="s">
        <v>138</v>
      </c>
      <c r="T2403" s="413"/>
      <c r="U2403" s="77" t="s">
        <v>630</v>
      </c>
    </row>
    <row r="2404" spans="2:21" ht="12" thickBot="1" x14ac:dyDescent="0.25">
      <c r="C2404" s="266">
        <v>0.4375</v>
      </c>
      <c r="D2404" s="94" t="s">
        <v>145</v>
      </c>
      <c r="E2404" s="84" t="s">
        <v>1073</v>
      </c>
      <c r="F2404" s="94"/>
      <c r="G2404" s="84" t="s">
        <v>1074</v>
      </c>
      <c r="H2404" s="95">
        <v>3</v>
      </c>
      <c r="I2404" s="94">
        <v>6</v>
      </c>
      <c r="J2404" s="95">
        <v>6</v>
      </c>
      <c r="K2404" s="94">
        <v>2</v>
      </c>
      <c r="L2404" s="95">
        <v>9</v>
      </c>
      <c r="M2404" s="94">
        <v>11</v>
      </c>
      <c r="O2404" s="96">
        <f t="shared" ref="O2404:O2406" si="1528">H2404+J2404+L2404</f>
        <v>18</v>
      </c>
      <c r="P2404" s="96">
        <f t="shared" ref="P2404:P2406" si="1529">I2404+K2404+M2404</f>
        <v>19</v>
      </c>
      <c r="Q2404" s="96">
        <f t="shared" ref="Q2404:Q2406" si="1530">IF(H2404&gt;I2404,1,0)+IF(J2404&gt;K2404,1,0)+IF(L2404&gt;M2404,1,0)</f>
        <v>1</v>
      </c>
      <c r="R2404" s="97">
        <f t="shared" ref="R2404:R2406" si="1531">IF(H2404&lt;I2404,1,0)+IF(J2404&lt;K2404,1,0)+IF(L2404&lt;M2404,1,0)</f>
        <v>2</v>
      </c>
      <c r="S2404" s="97">
        <f t="shared" ref="S2404:S2406" si="1532">IF(Q2404&gt;R2404,1,0)</f>
        <v>0</v>
      </c>
      <c r="T2404" s="97">
        <f t="shared" ref="T2404:T2406" si="1533">IF(Q2404&lt;R2404,1,0)</f>
        <v>1</v>
      </c>
      <c r="U2404" s="77" t="s">
        <v>630</v>
      </c>
    </row>
    <row r="2405" spans="2:21" ht="12" thickBot="1" x14ac:dyDescent="0.25">
      <c r="C2405" s="84"/>
      <c r="D2405" s="94" t="s">
        <v>146</v>
      </c>
      <c r="E2405" s="84" t="s">
        <v>1054</v>
      </c>
      <c r="F2405" s="94"/>
      <c r="G2405" s="84" t="s">
        <v>959</v>
      </c>
      <c r="H2405" s="95">
        <v>6</v>
      </c>
      <c r="I2405" s="94">
        <v>4</v>
      </c>
      <c r="J2405" s="95">
        <v>6</v>
      </c>
      <c r="K2405" s="94">
        <v>4</v>
      </c>
      <c r="L2405" s="95"/>
      <c r="M2405" s="94"/>
      <c r="O2405" s="29">
        <f t="shared" si="1528"/>
        <v>12</v>
      </c>
      <c r="P2405" s="29">
        <f t="shared" si="1529"/>
        <v>8</v>
      </c>
      <c r="Q2405" s="29">
        <f t="shared" si="1530"/>
        <v>2</v>
      </c>
      <c r="R2405" s="28">
        <f t="shared" si="1531"/>
        <v>0</v>
      </c>
      <c r="S2405" s="28">
        <f t="shared" si="1532"/>
        <v>1</v>
      </c>
      <c r="T2405" s="28">
        <f t="shared" si="1533"/>
        <v>0</v>
      </c>
      <c r="U2405" s="77" t="s">
        <v>630</v>
      </c>
    </row>
    <row r="2406" spans="2:21" ht="12" customHeight="1" thickBot="1" x14ac:dyDescent="0.25">
      <c r="C2406" s="414"/>
      <c r="D2406" s="416" t="s">
        <v>147</v>
      </c>
      <c r="E2406" s="84" t="s">
        <v>1073</v>
      </c>
      <c r="F2406" s="98"/>
      <c r="G2406" s="84" t="s">
        <v>1074</v>
      </c>
      <c r="H2406" s="418">
        <v>6</v>
      </c>
      <c r="I2406" s="421">
        <v>1</v>
      </c>
      <c r="J2406" s="418">
        <v>6</v>
      </c>
      <c r="K2406" s="421">
        <v>1</v>
      </c>
      <c r="L2406" s="418"/>
      <c r="M2406" s="421"/>
      <c r="O2406" s="424">
        <f t="shared" si="1528"/>
        <v>12</v>
      </c>
      <c r="P2406" s="424">
        <f t="shared" si="1529"/>
        <v>2</v>
      </c>
      <c r="Q2406" s="424">
        <f t="shared" si="1530"/>
        <v>2</v>
      </c>
      <c r="R2406" s="424">
        <f t="shared" si="1531"/>
        <v>0</v>
      </c>
      <c r="S2406" s="424">
        <f t="shared" si="1532"/>
        <v>1</v>
      </c>
      <c r="T2406" s="424">
        <f t="shared" si="1533"/>
        <v>0</v>
      </c>
      <c r="U2406" s="77" t="s">
        <v>630</v>
      </c>
    </row>
    <row r="2407" spans="2:21" ht="12" thickBot="1" x14ac:dyDescent="0.25">
      <c r="C2407" s="414"/>
      <c r="D2407" s="416"/>
      <c r="E2407" s="99" t="s">
        <v>137</v>
      </c>
      <c r="F2407" s="100"/>
      <c r="G2407" s="99" t="s">
        <v>137</v>
      </c>
      <c r="H2407" s="419"/>
      <c r="I2407" s="422"/>
      <c r="J2407" s="419"/>
      <c r="K2407" s="422"/>
      <c r="L2407" s="419"/>
      <c r="M2407" s="422"/>
      <c r="O2407" s="425"/>
      <c r="P2407" s="425"/>
      <c r="Q2407" s="425"/>
      <c r="R2407" s="425"/>
      <c r="S2407" s="425"/>
      <c r="T2407" s="425"/>
      <c r="U2407" s="77" t="s">
        <v>630</v>
      </c>
    </row>
    <row r="2408" spans="2:21" ht="12" thickBot="1" x14ac:dyDescent="0.25">
      <c r="C2408" s="415"/>
      <c r="D2408" s="417"/>
      <c r="E2408" s="84" t="s">
        <v>1054</v>
      </c>
      <c r="F2408" s="101"/>
      <c r="G2408" s="84" t="s">
        <v>960</v>
      </c>
      <c r="H2408" s="420"/>
      <c r="I2408" s="423"/>
      <c r="J2408" s="420"/>
      <c r="K2408" s="423"/>
      <c r="L2408" s="420"/>
      <c r="M2408" s="423"/>
      <c r="O2408" s="426"/>
      <c r="P2408" s="426"/>
      <c r="Q2408" s="426"/>
      <c r="R2408" s="426"/>
      <c r="S2408" s="426"/>
      <c r="T2408" s="426"/>
      <c r="U2408" s="77" t="s">
        <v>630</v>
      </c>
    </row>
    <row r="2409" spans="2:21" ht="12" thickBot="1" x14ac:dyDescent="0.25">
      <c r="B2409" s="295" t="str">
        <f>E2402&amp;G2402</f>
        <v>ERZURUM TENİS İHTİSAS SPOR KULÜBÜERZURUM TENİS VE KAYAK SPOR KULÜBÜ</v>
      </c>
      <c r="G2409" s="102"/>
      <c r="H2409" s="102"/>
      <c r="O2409" s="28">
        <f t="shared" ref="O2409:T2409" si="1534">O2404+O2405+O2406</f>
        <v>42</v>
      </c>
      <c r="P2409" s="28">
        <f t="shared" si="1534"/>
        <v>29</v>
      </c>
      <c r="Q2409" s="29">
        <f t="shared" si="1534"/>
        <v>5</v>
      </c>
      <c r="R2409" s="28">
        <f t="shared" si="1534"/>
        <v>2</v>
      </c>
      <c r="S2409" s="28">
        <f t="shared" si="1534"/>
        <v>2</v>
      </c>
      <c r="T2409" s="28">
        <f t="shared" si="1534"/>
        <v>1</v>
      </c>
      <c r="U2409" s="77" t="s">
        <v>630</v>
      </c>
    </row>
    <row r="2410" spans="2:21" x14ac:dyDescent="0.2">
      <c r="C2410" s="427" t="s">
        <v>132</v>
      </c>
      <c r="D2410" s="428"/>
      <c r="E2410" s="428"/>
      <c r="F2410" s="428"/>
      <c r="G2410" s="428"/>
      <c r="H2410" s="428"/>
      <c r="I2410" s="428"/>
      <c r="J2410" s="428"/>
      <c r="K2410" s="428"/>
      <c r="L2410" s="428"/>
      <c r="M2410" s="429"/>
      <c r="U2410" s="77" t="s">
        <v>630</v>
      </c>
    </row>
    <row r="2411" spans="2:21" ht="12" thickBot="1" x14ac:dyDescent="0.25">
      <c r="C2411" s="430"/>
      <c r="D2411" s="431"/>
      <c r="E2411" s="431"/>
      <c r="F2411" s="431"/>
      <c r="G2411" s="431"/>
      <c r="H2411" s="431"/>
      <c r="I2411" s="431"/>
      <c r="J2411" s="431"/>
      <c r="K2411" s="431"/>
      <c r="L2411" s="431"/>
      <c r="M2411" s="432"/>
      <c r="U2411" s="77" t="s">
        <v>630</v>
      </c>
    </row>
    <row r="2412" spans="2:21" ht="12" thickBot="1" x14ac:dyDescent="0.25">
      <c r="C2412" s="444" t="s">
        <v>79</v>
      </c>
      <c r="D2412" s="437"/>
      <c r="E2412" s="445" t="s">
        <v>133</v>
      </c>
      <c r="F2412" s="446"/>
      <c r="G2412" s="80" t="s">
        <v>134</v>
      </c>
      <c r="H2412" s="447" t="s">
        <v>135</v>
      </c>
      <c r="I2412" s="448"/>
      <c r="J2412" s="448"/>
      <c r="K2412" s="448"/>
      <c r="L2412" s="448"/>
      <c r="M2412" s="449"/>
      <c r="R2412" s="81"/>
      <c r="S2412" s="82"/>
      <c r="T2412" s="83"/>
      <c r="U2412" s="83" t="s">
        <v>630</v>
      </c>
    </row>
    <row r="2413" spans="2:21" ht="12" thickBot="1" x14ac:dyDescent="0.25">
      <c r="C2413" s="433">
        <v>45095</v>
      </c>
      <c r="D2413" s="434"/>
      <c r="E2413" s="435" t="s">
        <v>73</v>
      </c>
      <c r="F2413" s="409"/>
      <c r="G2413" s="84"/>
      <c r="H2413" s="435"/>
      <c r="I2413" s="408"/>
      <c r="J2413" s="408"/>
      <c r="K2413" s="408"/>
      <c r="L2413" s="408"/>
      <c r="M2413" s="409"/>
      <c r="U2413" s="77" t="s">
        <v>630</v>
      </c>
    </row>
    <row r="2414" spans="2:21" ht="12" thickBot="1" x14ac:dyDescent="0.25">
      <c r="C2414" s="435"/>
      <c r="D2414" s="408"/>
      <c r="E2414" s="408"/>
      <c r="F2414" s="408"/>
      <c r="G2414" s="408"/>
      <c r="H2414" s="408"/>
      <c r="I2414" s="408"/>
      <c r="J2414" s="408"/>
      <c r="K2414" s="408"/>
      <c r="L2414" s="408"/>
      <c r="M2414" s="409"/>
      <c r="U2414" s="77" t="s">
        <v>630</v>
      </c>
    </row>
    <row r="2415" spans="2:21" ht="12" thickBot="1" x14ac:dyDescent="0.25">
      <c r="C2415" s="85" t="s">
        <v>87</v>
      </c>
      <c r="D2415" s="86"/>
      <c r="E2415" s="85" t="s">
        <v>136</v>
      </c>
      <c r="F2415" s="86" t="s">
        <v>137</v>
      </c>
      <c r="G2415" s="85" t="s">
        <v>136</v>
      </c>
      <c r="H2415" s="436" t="s">
        <v>108</v>
      </c>
      <c r="I2415" s="436"/>
      <c r="J2415" s="436"/>
      <c r="K2415" s="436"/>
      <c r="L2415" s="436"/>
      <c r="M2415" s="437"/>
      <c r="U2415" s="77" t="s">
        <v>630</v>
      </c>
    </row>
    <row r="2416" spans="2:21" ht="12" thickBot="1" x14ac:dyDescent="0.25">
      <c r="C2416" s="87"/>
      <c r="D2416" s="88">
        <v>4</v>
      </c>
      <c r="E2416" s="275" t="s">
        <v>31</v>
      </c>
      <c r="F2416" s="88"/>
      <c r="G2416" s="275" t="s">
        <v>230</v>
      </c>
      <c r="H2416" s="438">
        <f t="shared" ref="H2416" si="1535">S2423</f>
        <v>3</v>
      </c>
      <c r="I2416" s="439"/>
      <c r="J2416" s="440"/>
      <c r="K2416" s="441">
        <f t="shared" ref="K2416" si="1536">T2423</f>
        <v>0</v>
      </c>
      <c r="L2416" s="442"/>
      <c r="M2416" s="443"/>
      <c r="U2416" s="77" t="str">
        <f>IF(H2416+K2416=3,"BİTTİ","DEVAM")</f>
        <v>BİTTİ</v>
      </c>
    </row>
    <row r="2417" spans="2:21" ht="12" thickBot="1" x14ac:dyDescent="0.25">
      <c r="C2417" s="91" t="s">
        <v>80</v>
      </c>
      <c r="D2417" s="92" t="s">
        <v>138</v>
      </c>
      <c r="E2417" s="91" t="s">
        <v>139</v>
      </c>
      <c r="F2417" s="92"/>
      <c r="G2417" s="91" t="s">
        <v>139</v>
      </c>
      <c r="H2417" s="408" t="s">
        <v>140</v>
      </c>
      <c r="I2417" s="409"/>
      <c r="J2417" s="408" t="s">
        <v>141</v>
      </c>
      <c r="K2417" s="409"/>
      <c r="L2417" s="410" t="s">
        <v>142</v>
      </c>
      <c r="M2417" s="411"/>
      <c r="O2417" s="412" t="s">
        <v>143</v>
      </c>
      <c r="P2417" s="413"/>
      <c r="Q2417" s="412" t="s">
        <v>144</v>
      </c>
      <c r="R2417" s="413"/>
      <c r="S2417" s="412" t="s">
        <v>138</v>
      </c>
      <c r="T2417" s="413"/>
      <c r="U2417" s="77" t="s">
        <v>630</v>
      </c>
    </row>
    <row r="2418" spans="2:21" ht="12" thickBot="1" x14ac:dyDescent="0.25">
      <c r="C2418" s="266">
        <v>0.4375</v>
      </c>
      <c r="D2418" s="94" t="s">
        <v>145</v>
      </c>
      <c r="E2418" s="84" t="s">
        <v>1064</v>
      </c>
      <c r="F2418" s="94"/>
      <c r="G2418" s="84" t="s">
        <v>1041</v>
      </c>
      <c r="H2418" s="95">
        <v>6</v>
      </c>
      <c r="I2418" s="94">
        <v>0</v>
      </c>
      <c r="J2418" s="95">
        <v>6</v>
      </c>
      <c r="K2418" s="94">
        <v>0</v>
      </c>
      <c r="L2418" s="95"/>
      <c r="M2418" s="94"/>
      <c r="O2418" s="96">
        <f t="shared" ref="O2418:O2420" si="1537">H2418+J2418+L2418</f>
        <v>12</v>
      </c>
      <c r="P2418" s="96">
        <f t="shared" ref="P2418:P2420" si="1538">I2418+K2418+M2418</f>
        <v>0</v>
      </c>
      <c r="Q2418" s="96">
        <f t="shared" ref="Q2418:Q2420" si="1539">IF(H2418&gt;I2418,1,0)+IF(J2418&gt;K2418,1,0)+IF(L2418&gt;M2418,1,0)</f>
        <v>2</v>
      </c>
      <c r="R2418" s="97">
        <f t="shared" ref="R2418:R2420" si="1540">IF(H2418&lt;I2418,1,0)+IF(J2418&lt;K2418,1,0)+IF(L2418&lt;M2418,1,0)</f>
        <v>0</v>
      </c>
      <c r="S2418" s="97">
        <f t="shared" ref="S2418:S2420" si="1541">IF(Q2418&gt;R2418,1,0)</f>
        <v>1</v>
      </c>
      <c r="T2418" s="97">
        <f t="shared" ref="T2418:T2420" si="1542">IF(Q2418&lt;R2418,1,0)</f>
        <v>0</v>
      </c>
      <c r="U2418" s="77" t="s">
        <v>630</v>
      </c>
    </row>
    <row r="2419" spans="2:21" ht="12" thickBot="1" x14ac:dyDescent="0.25">
      <c r="C2419" s="84"/>
      <c r="D2419" s="94" t="s">
        <v>146</v>
      </c>
      <c r="E2419" s="84" t="s">
        <v>1061</v>
      </c>
      <c r="F2419" s="94"/>
      <c r="G2419" s="84" t="s">
        <v>1042</v>
      </c>
      <c r="H2419" s="95">
        <v>6</v>
      </c>
      <c r="I2419" s="94">
        <v>0</v>
      </c>
      <c r="J2419" s="95">
        <v>6</v>
      </c>
      <c r="K2419" s="94">
        <v>0</v>
      </c>
      <c r="L2419" s="95"/>
      <c r="M2419" s="94"/>
      <c r="O2419" s="29">
        <f t="shared" si="1537"/>
        <v>12</v>
      </c>
      <c r="P2419" s="29">
        <f t="shared" si="1538"/>
        <v>0</v>
      </c>
      <c r="Q2419" s="29">
        <f t="shared" si="1539"/>
        <v>2</v>
      </c>
      <c r="R2419" s="28">
        <f t="shared" si="1540"/>
        <v>0</v>
      </c>
      <c r="S2419" s="28">
        <f t="shared" si="1541"/>
        <v>1</v>
      </c>
      <c r="T2419" s="28">
        <f t="shared" si="1542"/>
        <v>0</v>
      </c>
      <c r="U2419" s="77" t="s">
        <v>630</v>
      </c>
    </row>
    <row r="2420" spans="2:21" ht="12" customHeight="1" thickBot="1" x14ac:dyDescent="0.25">
      <c r="C2420" s="414"/>
      <c r="D2420" s="416" t="s">
        <v>147</v>
      </c>
      <c r="E2420" s="84" t="s">
        <v>1064</v>
      </c>
      <c r="F2420" s="98"/>
      <c r="G2420" s="84" t="s">
        <v>1041</v>
      </c>
      <c r="H2420" s="418">
        <v>6</v>
      </c>
      <c r="I2420" s="421">
        <v>0</v>
      </c>
      <c r="J2420" s="418">
        <v>6</v>
      </c>
      <c r="K2420" s="421">
        <v>0</v>
      </c>
      <c r="L2420" s="418"/>
      <c r="M2420" s="421"/>
      <c r="O2420" s="424">
        <f t="shared" si="1537"/>
        <v>12</v>
      </c>
      <c r="P2420" s="424">
        <f t="shared" si="1538"/>
        <v>0</v>
      </c>
      <c r="Q2420" s="424">
        <f t="shared" si="1539"/>
        <v>2</v>
      </c>
      <c r="R2420" s="424">
        <f t="shared" si="1540"/>
        <v>0</v>
      </c>
      <c r="S2420" s="424">
        <f t="shared" si="1541"/>
        <v>1</v>
      </c>
      <c r="T2420" s="424">
        <f t="shared" si="1542"/>
        <v>0</v>
      </c>
      <c r="U2420" s="77" t="s">
        <v>630</v>
      </c>
    </row>
    <row r="2421" spans="2:21" ht="12" thickBot="1" x14ac:dyDescent="0.25">
      <c r="C2421" s="414"/>
      <c r="D2421" s="416"/>
      <c r="E2421" s="99" t="s">
        <v>137</v>
      </c>
      <c r="F2421" s="100"/>
      <c r="G2421" s="99" t="s">
        <v>137</v>
      </c>
      <c r="H2421" s="419"/>
      <c r="I2421" s="422"/>
      <c r="J2421" s="419"/>
      <c r="K2421" s="422"/>
      <c r="L2421" s="419"/>
      <c r="M2421" s="422"/>
      <c r="O2421" s="425"/>
      <c r="P2421" s="425"/>
      <c r="Q2421" s="425"/>
      <c r="R2421" s="425"/>
      <c r="S2421" s="425"/>
      <c r="T2421" s="425"/>
      <c r="U2421" s="77" t="s">
        <v>630</v>
      </c>
    </row>
    <row r="2422" spans="2:21" ht="12" thickBot="1" x14ac:dyDescent="0.25">
      <c r="C2422" s="415"/>
      <c r="D2422" s="417"/>
      <c r="E2422" s="84" t="s">
        <v>1061</v>
      </c>
      <c r="F2422" s="101"/>
      <c r="G2422" s="84" t="s">
        <v>1042</v>
      </c>
      <c r="H2422" s="420"/>
      <c r="I2422" s="423"/>
      <c r="J2422" s="420"/>
      <c r="K2422" s="423"/>
      <c r="L2422" s="420"/>
      <c r="M2422" s="423"/>
      <c r="O2422" s="426"/>
      <c r="P2422" s="426"/>
      <c r="Q2422" s="426"/>
      <c r="R2422" s="426"/>
      <c r="S2422" s="426"/>
      <c r="T2422" s="426"/>
      <c r="U2422" s="77" t="s">
        <v>630</v>
      </c>
    </row>
    <row r="2423" spans="2:21" x14ac:dyDescent="0.2">
      <c r="B2423" s="295" t="str">
        <f>E2416&amp;G2416</f>
        <v>KARADENİZ TENİS KULÜBÜPROFESYONEL TENİS .61 SPOR K.</v>
      </c>
      <c r="G2423" s="102"/>
      <c r="H2423" s="102"/>
      <c r="O2423" s="28">
        <f t="shared" ref="O2423:T2423" si="1543">O2418+O2419+O2420</f>
        <v>36</v>
      </c>
      <c r="P2423" s="28">
        <f t="shared" si="1543"/>
        <v>0</v>
      </c>
      <c r="Q2423" s="29">
        <f t="shared" si="1543"/>
        <v>6</v>
      </c>
      <c r="R2423" s="28">
        <f t="shared" si="1543"/>
        <v>0</v>
      </c>
      <c r="S2423" s="28">
        <f t="shared" si="1543"/>
        <v>3</v>
      </c>
      <c r="T2423" s="28">
        <f t="shared" si="1543"/>
        <v>0</v>
      </c>
      <c r="U2423" s="77" t="s">
        <v>630</v>
      </c>
    </row>
  </sheetData>
  <autoFilter ref="O6:X1695" xr:uid="{00000000-0001-0000-0400-000000000000}"/>
  <mergeCells count="5367">
    <mergeCell ref="C2413:D2413"/>
    <mergeCell ref="E2413:F2413"/>
    <mergeCell ref="H2413:M2413"/>
    <mergeCell ref="C2414:M2414"/>
    <mergeCell ref="H2415:M2415"/>
    <mergeCell ref="H2416:J2416"/>
    <mergeCell ref="K2416:M2416"/>
    <mergeCell ref="H2417:I2417"/>
    <mergeCell ref="J2417:K2417"/>
    <mergeCell ref="L2417:M2417"/>
    <mergeCell ref="O2417:P2417"/>
    <mergeCell ref="Q2417:R2417"/>
    <mergeCell ref="S2417:T2417"/>
    <mergeCell ref="C2420:C2422"/>
    <mergeCell ref="D2420:D2422"/>
    <mergeCell ref="H2420:H2422"/>
    <mergeCell ref="I2420:I2422"/>
    <mergeCell ref="J2420:J2422"/>
    <mergeCell ref="K2420:K2422"/>
    <mergeCell ref="L2420:L2422"/>
    <mergeCell ref="M2420:M2422"/>
    <mergeCell ref="O2420:O2422"/>
    <mergeCell ref="P2420:P2422"/>
    <mergeCell ref="Q2420:Q2422"/>
    <mergeCell ref="R2420:R2422"/>
    <mergeCell ref="S2420:S2422"/>
    <mergeCell ref="T2420:T2422"/>
    <mergeCell ref="C2406:C2408"/>
    <mergeCell ref="D2406:D2408"/>
    <mergeCell ref="H2406:H2408"/>
    <mergeCell ref="I2406:I2408"/>
    <mergeCell ref="J2406:J2408"/>
    <mergeCell ref="K2406:K2408"/>
    <mergeCell ref="L2406:L2408"/>
    <mergeCell ref="M2406:M2408"/>
    <mergeCell ref="O2406:O2408"/>
    <mergeCell ref="P2406:P2408"/>
    <mergeCell ref="Q2406:Q2408"/>
    <mergeCell ref="R2406:R2408"/>
    <mergeCell ref="S2406:S2408"/>
    <mergeCell ref="T2406:T2408"/>
    <mergeCell ref="C2410:M2411"/>
    <mergeCell ref="C2412:D2412"/>
    <mergeCell ref="E2412:F2412"/>
    <mergeCell ref="H2412:M2412"/>
    <mergeCell ref="C2396:M2397"/>
    <mergeCell ref="C2398:D2398"/>
    <mergeCell ref="E2398:F2398"/>
    <mergeCell ref="H2398:M2398"/>
    <mergeCell ref="C2399:D2399"/>
    <mergeCell ref="E2399:F2399"/>
    <mergeCell ref="H2399:M2399"/>
    <mergeCell ref="C2400:M2400"/>
    <mergeCell ref="H2401:M2401"/>
    <mergeCell ref="H2402:J2402"/>
    <mergeCell ref="K2402:M2402"/>
    <mergeCell ref="H2403:I2403"/>
    <mergeCell ref="J2403:K2403"/>
    <mergeCell ref="L2403:M2403"/>
    <mergeCell ref="O2403:P2403"/>
    <mergeCell ref="Q2403:R2403"/>
    <mergeCell ref="S2403:T2403"/>
    <mergeCell ref="C2385:D2385"/>
    <mergeCell ref="E2385:F2385"/>
    <mergeCell ref="H2385:M2385"/>
    <mergeCell ref="C2386:M2386"/>
    <mergeCell ref="H2387:M2387"/>
    <mergeCell ref="H2388:J2388"/>
    <mergeCell ref="K2388:M2388"/>
    <mergeCell ref="H2389:I2389"/>
    <mergeCell ref="J2389:K2389"/>
    <mergeCell ref="L2389:M2389"/>
    <mergeCell ref="O2389:P2389"/>
    <mergeCell ref="Q2389:R2389"/>
    <mergeCell ref="S2389:T2389"/>
    <mergeCell ref="C2392:C2394"/>
    <mergeCell ref="D2392:D2394"/>
    <mergeCell ref="H2392:H2394"/>
    <mergeCell ref="I2392:I2394"/>
    <mergeCell ref="J2392:J2394"/>
    <mergeCell ref="K2392:K2394"/>
    <mergeCell ref="L2392:L2394"/>
    <mergeCell ref="M2392:M2394"/>
    <mergeCell ref="O2392:O2394"/>
    <mergeCell ref="P2392:P2394"/>
    <mergeCell ref="Q2392:Q2394"/>
    <mergeCell ref="R2392:R2394"/>
    <mergeCell ref="S2392:S2394"/>
    <mergeCell ref="T2392:T2394"/>
    <mergeCell ref="C2378:C2380"/>
    <mergeCell ref="D2378:D2380"/>
    <mergeCell ref="H2378:H2380"/>
    <mergeCell ref="I2378:I2380"/>
    <mergeCell ref="J2378:J2380"/>
    <mergeCell ref="K2378:K2380"/>
    <mergeCell ref="L2378:L2380"/>
    <mergeCell ref="M2378:M2380"/>
    <mergeCell ref="O2378:O2380"/>
    <mergeCell ref="P2378:P2380"/>
    <mergeCell ref="Q2378:Q2380"/>
    <mergeCell ref="R2378:R2380"/>
    <mergeCell ref="S2378:S2380"/>
    <mergeCell ref="T2378:T2380"/>
    <mergeCell ref="C2382:M2383"/>
    <mergeCell ref="C2384:D2384"/>
    <mergeCell ref="E2384:F2384"/>
    <mergeCell ref="H2384:M2384"/>
    <mergeCell ref="C2368:M2369"/>
    <mergeCell ref="C2370:D2370"/>
    <mergeCell ref="E2370:F2370"/>
    <mergeCell ref="H2370:M2370"/>
    <mergeCell ref="C2371:D2371"/>
    <mergeCell ref="E2371:F2371"/>
    <mergeCell ref="H2371:M2371"/>
    <mergeCell ref="C2372:M2372"/>
    <mergeCell ref="H2373:M2373"/>
    <mergeCell ref="H2374:J2374"/>
    <mergeCell ref="K2374:M2374"/>
    <mergeCell ref="H2375:I2375"/>
    <mergeCell ref="J2375:K2375"/>
    <mergeCell ref="L2375:M2375"/>
    <mergeCell ref="O2375:P2375"/>
    <mergeCell ref="Q2375:R2375"/>
    <mergeCell ref="S2375:T2375"/>
    <mergeCell ref="C2357:D2357"/>
    <mergeCell ref="E2357:F2357"/>
    <mergeCell ref="H2357:M2357"/>
    <mergeCell ref="C2358:M2358"/>
    <mergeCell ref="H2359:M2359"/>
    <mergeCell ref="H2360:J2360"/>
    <mergeCell ref="K2360:M2360"/>
    <mergeCell ref="H2361:I2361"/>
    <mergeCell ref="J2361:K2361"/>
    <mergeCell ref="L2361:M2361"/>
    <mergeCell ref="O2361:P2361"/>
    <mergeCell ref="Q2361:R2361"/>
    <mergeCell ref="S2361:T2361"/>
    <mergeCell ref="C2364:C2366"/>
    <mergeCell ref="D2364:D2366"/>
    <mergeCell ref="H2364:H2366"/>
    <mergeCell ref="I2364:I2366"/>
    <mergeCell ref="J2364:J2366"/>
    <mergeCell ref="K2364:K2366"/>
    <mergeCell ref="L2364:L2366"/>
    <mergeCell ref="M2364:M2366"/>
    <mergeCell ref="O2364:O2366"/>
    <mergeCell ref="P2364:P2366"/>
    <mergeCell ref="Q2364:Q2366"/>
    <mergeCell ref="R2364:R2366"/>
    <mergeCell ref="S2364:S2366"/>
    <mergeCell ref="T2364:T2366"/>
    <mergeCell ref="C2350:C2352"/>
    <mergeCell ref="D2350:D2352"/>
    <mergeCell ref="H2350:H2352"/>
    <mergeCell ref="I2350:I2352"/>
    <mergeCell ref="J2350:J2352"/>
    <mergeCell ref="K2350:K2352"/>
    <mergeCell ref="L2350:L2352"/>
    <mergeCell ref="M2350:M2352"/>
    <mergeCell ref="O2350:O2352"/>
    <mergeCell ref="P2350:P2352"/>
    <mergeCell ref="Q2350:Q2352"/>
    <mergeCell ref="R2350:R2352"/>
    <mergeCell ref="S2350:S2352"/>
    <mergeCell ref="T2350:T2352"/>
    <mergeCell ref="C2354:M2355"/>
    <mergeCell ref="C2356:D2356"/>
    <mergeCell ref="E2356:F2356"/>
    <mergeCell ref="H2356:M2356"/>
    <mergeCell ref="C2340:M2341"/>
    <mergeCell ref="C2342:D2342"/>
    <mergeCell ref="E2342:F2342"/>
    <mergeCell ref="H2342:M2342"/>
    <mergeCell ref="C2343:D2343"/>
    <mergeCell ref="E2343:F2343"/>
    <mergeCell ref="H2343:M2343"/>
    <mergeCell ref="C2344:M2344"/>
    <mergeCell ref="H2345:M2345"/>
    <mergeCell ref="H2346:J2346"/>
    <mergeCell ref="K2346:M2346"/>
    <mergeCell ref="H2347:I2347"/>
    <mergeCell ref="J2347:K2347"/>
    <mergeCell ref="L2347:M2347"/>
    <mergeCell ref="O2347:P2347"/>
    <mergeCell ref="Q2347:R2347"/>
    <mergeCell ref="S2347:T2347"/>
    <mergeCell ref="C2329:D2329"/>
    <mergeCell ref="E2329:F2329"/>
    <mergeCell ref="H2329:M2329"/>
    <mergeCell ref="C2330:M2330"/>
    <mergeCell ref="H2331:M2331"/>
    <mergeCell ref="H2332:J2332"/>
    <mergeCell ref="K2332:M2332"/>
    <mergeCell ref="H2333:I2333"/>
    <mergeCell ref="J2333:K2333"/>
    <mergeCell ref="L2333:M2333"/>
    <mergeCell ref="O2333:P2333"/>
    <mergeCell ref="Q2333:R2333"/>
    <mergeCell ref="S2333:T2333"/>
    <mergeCell ref="C2336:C2338"/>
    <mergeCell ref="D2336:D2338"/>
    <mergeCell ref="H2336:H2338"/>
    <mergeCell ref="I2336:I2338"/>
    <mergeCell ref="J2336:J2338"/>
    <mergeCell ref="K2336:K2338"/>
    <mergeCell ref="L2336:L2338"/>
    <mergeCell ref="M2336:M2338"/>
    <mergeCell ref="O2336:O2338"/>
    <mergeCell ref="P2336:P2338"/>
    <mergeCell ref="Q2336:Q2338"/>
    <mergeCell ref="R2336:R2338"/>
    <mergeCell ref="S2336:S2338"/>
    <mergeCell ref="T2336:T2338"/>
    <mergeCell ref="C2322:C2324"/>
    <mergeCell ref="D2322:D2324"/>
    <mergeCell ref="H2322:H2324"/>
    <mergeCell ref="I2322:I2324"/>
    <mergeCell ref="J2322:J2324"/>
    <mergeCell ref="K2322:K2324"/>
    <mergeCell ref="L2322:L2324"/>
    <mergeCell ref="M2322:M2324"/>
    <mergeCell ref="O2322:O2324"/>
    <mergeCell ref="P2322:P2324"/>
    <mergeCell ref="Q2322:Q2324"/>
    <mergeCell ref="R2322:R2324"/>
    <mergeCell ref="S2322:S2324"/>
    <mergeCell ref="T2322:T2324"/>
    <mergeCell ref="C2326:M2327"/>
    <mergeCell ref="C2328:D2328"/>
    <mergeCell ref="E2328:F2328"/>
    <mergeCell ref="H2328:M2328"/>
    <mergeCell ref="C2312:M2313"/>
    <mergeCell ref="C2314:D2314"/>
    <mergeCell ref="E2314:F2314"/>
    <mergeCell ref="H2314:M2314"/>
    <mergeCell ref="C2315:D2315"/>
    <mergeCell ref="E2315:F2315"/>
    <mergeCell ref="H2315:M2315"/>
    <mergeCell ref="C2316:M2316"/>
    <mergeCell ref="H2317:M2317"/>
    <mergeCell ref="H2318:J2318"/>
    <mergeCell ref="K2318:M2318"/>
    <mergeCell ref="H2319:I2319"/>
    <mergeCell ref="J2319:K2319"/>
    <mergeCell ref="L2319:M2319"/>
    <mergeCell ref="O2319:P2319"/>
    <mergeCell ref="Q2319:R2319"/>
    <mergeCell ref="S2319:T2319"/>
    <mergeCell ref="C2301:D2301"/>
    <mergeCell ref="E2301:F2301"/>
    <mergeCell ref="H2301:M2301"/>
    <mergeCell ref="C2302:M2302"/>
    <mergeCell ref="H2303:M2303"/>
    <mergeCell ref="H2304:J2304"/>
    <mergeCell ref="K2304:M2304"/>
    <mergeCell ref="H2305:I2305"/>
    <mergeCell ref="J2305:K2305"/>
    <mergeCell ref="L2305:M2305"/>
    <mergeCell ref="O2305:P2305"/>
    <mergeCell ref="Q2305:R2305"/>
    <mergeCell ref="S2305:T2305"/>
    <mergeCell ref="C2308:C2310"/>
    <mergeCell ref="D2308:D2310"/>
    <mergeCell ref="H2308:H2310"/>
    <mergeCell ref="I2308:I2310"/>
    <mergeCell ref="J2308:J2310"/>
    <mergeCell ref="K2308:K2310"/>
    <mergeCell ref="L2308:L2310"/>
    <mergeCell ref="M2308:M2310"/>
    <mergeCell ref="O2308:O2310"/>
    <mergeCell ref="P2308:P2310"/>
    <mergeCell ref="Q2308:Q2310"/>
    <mergeCell ref="R2308:R2310"/>
    <mergeCell ref="S2308:S2310"/>
    <mergeCell ref="T2308:T2310"/>
    <mergeCell ref="C2294:C2296"/>
    <mergeCell ref="D2294:D2296"/>
    <mergeCell ref="H2294:H2296"/>
    <mergeCell ref="I2294:I2296"/>
    <mergeCell ref="J2294:J2296"/>
    <mergeCell ref="K2294:K2296"/>
    <mergeCell ref="L2294:L2296"/>
    <mergeCell ref="M2294:M2296"/>
    <mergeCell ref="O2294:O2296"/>
    <mergeCell ref="P2294:P2296"/>
    <mergeCell ref="Q2294:Q2296"/>
    <mergeCell ref="R2294:R2296"/>
    <mergeCell ref="S2294:S2296"/>
    <mergeCell ref="T2294:T2296"/>
    <mergeCell ref="C2298:M2299"/>
    <mergeCell ref="C2300:D2300"/>
    <mergeCell ref="E2300:F2300"/>
    <mergeCell ref="H2300:M2300"/>
    <mergeCell ref="C2284:M2285"/>
    <mergeCell ref="C2286:D2286"/>
    <mergeCell ref="E2286:F2286"/>
    <mergeCell ref="H2286:M2286"/>
    <mergeCell ref="C2287:D2287"/>
    <mergeCell ref="E2287:F2287"/>
    <mergeCell ref="H2287:M2287"/>
    <mergeCell ref="C2288:M2288"/>
    <mergeCell ref="H2289:M2289"/>
    <mergeCell ref="H2290:J2290"/>
    <mergeCell ref="K2290:M2290"/>
    <mergeCell ref="H2291:I2291"/>
    <mergeCell ref="J2291:K2291"/>
    <mergeCell ref="L2291:M2291"/>
    <mergeCell ref="O2291:P2291"/>
    <mergeCell ref="Q2291:R2291"/>
    <mergeCell ref="S2291:T2291"/>
    <mergeCell ref="C2273:D2273"/>
    <mergeCell ref="E2273:F2273"/>
    <mergeCell ref="H2273:M2273"/>
    <mergeCell ref="C2274:M2274"/>
    <mergeCell ref="H2275:M2275"/>
    <mergeCell ref="H2276:J2276"/>
    <mergeCell ref="K2276:M2276"/>
    <mergeCell ref="H2277:I2277"/>
    <mergeCell ref="J2277:K2277"/>
    <mergeCell ref="L2277:M2277"/>
    <mergeCell ref="O2277:P2277"/>
    <mergeCell ref="Q2277:R2277"/>
    <mergeCell ref="S2277:T2277"/>
    <mergeCell ref="C2280:C2282"/>
    <mergeCell ref="D2280:D2282"/>
    <mergeCell ref="H2280:H2282"/>
    <mergeCell ref="I2280:I2282"/>
    <mergeCell ref="J2280:J2282"/>
    <mergeCell ref="K2280:K2282"/>
    <mergeCell ref="L2280:L2282"/>
    <mergeCell ref="M2280:M2282"/>
    <mergeCell ref="O2280:O2282"/>
    <mergeCell ref="P2280:P2282"/>
    <mergeCell ref="Q2280:Q2282"/>
    <mergeCell ref="R2280:R2282"/>
    <mergeCell ref="S2280:S2282"/>
    <mergeCell ref="T2280:T2282"/>
    <mergeCell ref="C2266:C2268"/>
    <mergeCell ref="D2266:D2268"/>
    <mergeCell ref="H2266:H2268"/>
    <mergeCell ref="I2266:I2268"/>
    <mergeCell ref="J2266:J2268"/>
    <mergeCell ref="K2266:K2268"/>
    <mergeCell ref="L2266:L2268"/>
    <mergeCell ref="M2266:M2268"/>
    <mergeCell ref="O2266:O2268"/>
    <mergeCell ref="P2266:P2268"/>
    <mergeCell ref="Q2266:Q2268"/>
    <mergeCell ref="R2266:R2268"/>
    <mergeCell ref="S2266:S2268"/>
    <mergeCell ref="T2266:T2268"/>
    <mergeCell ref="C2270:M2271"/>
    <mergeCell ref="C2272:D2272"/>
    <mergeCell ref="E2272:F2272"/>
    <mergeCell ref="H2272:M2272"/>
    <mergeCell ref="C2256:M2257"/>
    <mergeCell ref="C2258:D2258"/>
    <mergeCell ref="E2258:F2258"/>
    <mergeCell ref="H2258:M2258"/>
    <mergeCell ref="C2259:D2259"/>
    <mergeCell ref="E2259:F2259"/>
    <mergeCell ref="H2259:M2259"/>
    <mergeCell ref="C2260:M2260"/>
    <mergeCell ref="H2261:M2261"/>
    <mergeCell ref="H2262:J2262"/>
    <mergeCell ref="K2262:M2262"/>
    <mergeCell ref="H2263:I2263"/>
    <mergeCell ref="J2263:K2263"/>
    <mergeCell ref="L2263:M2263"/>
    <mergeCell ref="O2263:P2263"/>
    <mergeCell ref="Q2263:R2263"/>
    <mergeCell ref="S2263:T2263"/>
    <mergeCell ref="C2245:D2245"/>
    <mergeCell ref="E2245:F2245"/>
    <mergeCell ref="H2245:M2245"/>
    <mergeCell ref="C2246:M2246"/>
    <mergeCell ref="H2247:M2247"/>
    <mergeCell ref="H2248:J2248"/>
    <mergeCell ref="K2248:M2248"/>
    <mergeCell ref="H2249:I2249"/>
    <mergeCell ref="J2249:K2249"/>
    <mergeCell ref="L2249:M2249"/>
    <mergeCell ref="O2249:P2249"/>
    <mergeCell ref="Q2249:R2249"/>
    <mergeCell ref="S2249:T2249"/>
    <mergeCell ref="C2252:C2254"/>
    <mergeCell ref="D2252:D2254"/>
    <mergeCell ref="H2252:H2254"/>
    <mergeCell ref="I2252:I2254"/>
    <mergeCell ref="J2252:J2254"/>
    <mergeCell ref="K2252:K2254"/>
    <mergeCell ref="L2252:L2254"/>
    <mergeCell ref="M2252:M2254"/>
    <mergeCell ref="O2252:O2254"/>
    <mergeCell ref="P2252:P2254"/>
    <mergeCell ref="Q2252:Q2254"/>
    <mergeCell ref="R2252:R2254"/>
    <mergeCell ref="S2252:S2254"/>
    <mergeCell ref="T2252:T2254"/>
    <mergeCell ref="C2238:C2240"/>
    <mergeCell ref="D2238:D2240"/>
    <mergeCell ref="H2238:H2240"/>
    <mergeCell ref="I2238:I2240"/>
    <mergeCell ref="J2238:J2240"/>
    <mergeCell ref="K2238:K2240"/>
    <mergeCell ref="L2238:L2240"/>
    <mergeCell ref="M2238:M2240"/>
    <mergeCell ref="O2238:O2240"/>
    <mergeCell ref="P2238:P2240"/>
    <mergeCell ref="Q2238:Q2240"/>
    <mergeCell ref="R2238:R2240"/>
    <mergeCell ref="S2238:S2240"/>
    <mergeCell ref="T2238:T2240"/>
    <mergeCell ref="C2242:M2243"/>
    <mergeCell ref="C2244:D2244"/>
    <mergeCell ref="E2244:F2244"/>
    <mergeCell ref="H2244:M2244"/>
    <mergeCell ref="C2228:M2229"/>
    <mergeCell ref="C2230:D2230"/>
    <mergeCell ref="E2230:F2230"/>
    <mergeCell ref="H2230:M2230"/>
    <mergeCell ref="C2231:D2231"/>
    <mergeCell ref="E2231:F2231"/>
    <mergeCell ref="H2231:M2231"/>
    <mergeCell ref="C2232:M2232"/>
    <mergeCell ref="H2233:M2233"/>
    <mergeCell ref="H2234:J2234"/>
    <mergeCell ref="K2234:M2234"/>
    <mergeCell ref="H2235:I2235"/>
    <mergeCell ref="J2235:K2235"/>
    <mergeCell ref="L2235:M2235"/>
    <mergeCell ref="O2235:P2235"/>
    <mergeCell ref="Q2235:R2235"/>
    <mergeCell ref="S2235:T2235"/>
    <mergeCell ref="C2217:D2217"/>
    <mergeCell ref="E2217:F2217"/>
    <mergeCell ref="H2217:M2217"/>
    <mergeCell ref="C2218:M2218"/>
    <mergeCell ref="H2219:M2219"/>
    <mergeCell ref="H2220:J2220"/>
    <mergeCell ref="K2220:M2220"/>
    <mergeCell ref="H2221:I2221"/>
    <mergeCell ref="J2221:K2221"/>
    <mergeCell ref="L2221:M2221"/>
    <mergeCell ref="O2221:P2221"/>
    <mergeCell ref="Q2221:R2221"/>
    <mergeCell ref="S2221:T2221"/>
    <mergeCell ref="C2224:C2226"/>
    <mergeCell ref="D2224:D2226"/>
    <mergeCell ref="H2224:H2226"/>
    <mergeCell ref="I2224:I2226"/>
    <mergeCell ref="J2224:J2226"/>
    <mergeCell ref="K2224:K2226"/>
    <mergeCell ref="L2224:L2226"/>
    <mergeCell ref="M2224:M2226"/>
    <mergeCell ref="O2224:O2226"/>
    <mergeCell ref="P2224:P2226"/>
    <mergeCell ref="Q2224:Q2226"/>
    <mergeCell ref="R2224:R2226"/>
    <mergeCell ref="S2224:S2226"/>
    <mergeCell ref="T2224:T2226"/>
    <mergeCell ref="C2210:C2212"/>
    <mergeCell ref="D2210:D2212"/>
    <mergeCell ref="H2210:H2212"/>
    <mergeCell ref="I2210:I2212"/>
    <mergeCell ref="J2210:J2212"/>
    <mergeCell ref="K2210:K2212"/>
    <mergeCell ref="L2210:L2212"/>
    <mergeCell ref="M2210:M2212"/>
    <mergeCell ref="O2210:O2212"/>
    <mergeCell ref="P2210:P2212"/>
    <mergeCell ref="Q2210:Q2212"/>
    <mergeCell ref="R2210:R2212"/>
    <mergeCell ref="S2210:S2212"/>
    <mergeCell ref="T2210:T2212"/>
    <mergeCell ref="C2214:M2215"/>
    <mergeCell ref="C2216:D2216"/>
    <mergeCell ref="E2216:F2216"/>
    <mergeCell ref="H2216:M2216"/>
    <mergeCell ref="C2200:M2201"/>
    <mergeCell ref="C2202:D2202"/>
    <mergeCell ref="E2202:F2202"/>
    <mergeCell ref="H2202:M2202"/>
    <mergeCell ref="C2203:D2203"/>
    <mergeCell ref="E2203:F2203"/>
    <mergeCell ref="H2203:M2203"/>
    <mergeCell ref="C2204:M2204"/>
    <mergeCell ref="H2205:M2205"/>
    <mergeCell ref="H2206:J2206"/>
    <mergeCell ref="K2206:M2206"/>
    <mergeCell ref="H2207:I2207"/>
    <mergeCell ref="J2207:K2207"/>
    <mergeCell ref="L2207:M2207"/>
    <mergeCell ref="O2207:P2207"/>
    <mergeCell ref="Q2207:R2207"/>
    <mergeCell ref="S2207:T2207"/>
    <mergeCell ref="C2189:D2189"/>
    <mergeCell ref="E2189:F2189"/>
    <mergeCell ref="H2189:M2189"/>
    <mergeCell ref="C2190:M2190"/>
    <mergeCell ref="H2191:M2191"/>
    <mergeCell ref="H2192:J2192"/>
    <mergeCell ref="K2192:M2192"/>
    <mergeCell ref="H2193:I2193"/>
    <mergeCell ref="J2193:K2193"/>
    <mergeCell ref="L2193:M2193"/>
    <mergeCell ref="O2193:P2193"/>
    <mergeCell ref="Q2193:R2193"/>
    <mergeCell ref="S2193:T2193"/>
    <mergeCell ref="C2196:C2198"/>
    <mergeCell ref="D2196:D2198"/>
    <mergeCell ref="H2196:H2198"/>
    <mergeCell ref="I2196:I2198"/>
    <mergeCell ref="J2196:J2198"/>
    <mergeCell ref="K2196:K2198"/>
    <mergeCell ref="L2196:L2198"/>
    <mergeCell ref="M2196:M2198"/>
    <mergeCell ref="O2196:O2198"/>
    <mergeCell ref="P2196:P2198"/>
    <mergeCell ref="Q2196:Q2198"/>
    <mergeCell ref="R2196:R2198"/>
    <mergeCell ref="S2196:S2198"/>
    <mergeCell ref="T2196:T2198"/>
    <mergeCell ref="C2182:C2184"/>
    <mergeCell ref="D2182:D2184"/>
    <mergeCell ref="H2182:H2184"/>
    <mergeCell ref="I2182:I2184"/>
    <mergeCell ref="J2182:J2184"/>
    <mergeCell ref="K2182:K2184"/>
    <mergeCell ref="L2182:L2184"/>
    <mergeCell ref="M2182:M2184"/>
    <mergeCell ref="O2182:O2184"/>
    <mergeCell ref="P2182:P2184"/>
    <mergeCell ref="Q2182:Q2184"/>
    <mergeCell ref="R2182:R2184"/>
    <mergeCell ref="S2182:S2184"/>
    <mergeCell ref="T2182:T2184"/>
    <mergeCell ref="C2186:M2187"/>
    <mergeCell ref="C2188:D2188"/>
    <mergeCell ref="E2188:F2188"/>
    <mergeCell ref="H2188:M2188"/>
    <mergeCell ref="C2172:M2173"/>
    <mergeCell ref="C2174:D2174"/>
    <mergeCell ref="E2174:F2174"/>
    <mergeCell ref="H2174:M2174"/>
    <mergeCell ref="C2175:D2175"/>
    <mergeCell ref="E2175:F2175"/>
    <mergeCell ref="H2175:M2175"/>
    <mergeCell ref="C2176:M2176"/>
    <mergeCell ref="H2177:M2177"/>
    <mergeCell ref="H2178:J2178"/>
    <mergeCell ref="K2178:M2178"/>
    <mergeCell ref="H2179:I2179"/>
    <mergeCell ref="J2179:K2179"/>
    <mergeCell ref="L2179:M2179"/>
    <mergeCell ref="O2179:P2179"/>
    <mergeCell ref="Q2179:R2179"/>
    <mergeCell ref="S2179:T2179"/>
    <mergeCell ref="C2161:D2161"/>
    <mergeCell ref="E2161:F2161"/>
    <mergeCell ref="H2161:M2161"/>
    <mergeCell ref="C2162:M2162"/>
    <mergeCell ref="H2163:M2163"/>
    <mergeCell ref="H2164:J2164"/>
    <mergeCell ref="K2164:M2164"/>
    <mergeCell ref="H2165:I2165"/>
    <mergeCell ref="J2165:K2165"/>
    <mergeCell ref="L2165:M2165"/>
    <mergeCell ref="O2165:P2165"/>
    <mergeCell ref="Q2165:R2165"/>
    <mergeCell ref="S2165:T2165"/>
    <mergeCell ref="C2168:C2170"/>
    <mergeCell ref="D2168:D2170"/>
    <mergeCell ref="H2168:H2170"/>
    <mergeCell ref="I2168:I2170"/>
    <mergeCell ref="J2168:J2170"/>
    <mergeCell ref="K2168:K2170"/>
    <mergeCell ref="L2168:L2170"/>
    <mergeCell ref="M2168:M2170"/>
    <mergeCell ref="O2168:O2170"/>
    <mergeCell ref="P2168:P2170"/>
    <mergeCell ref="Q2168:Q2170"/>
    <mergeCell ref="R2168:R2170"/>
    <mergeCell ref="S2168:S2170"/>
    <mergeCell ref="T2168:T2170"/>
    <mergeCell ref="C2154:C2156"/>
    <mergeCell ref="D2154:D2156"/>
    <mergeCell ref="H2154:H2156"/>
    <mergeCell ref="I2154:I2156"/>
    <mergeCell ref="J2154:J2156"/>
    <mergeCell ref="K2154:K2156"/>
    <mergeCell ref="L2154:L2156"/>
    <mergeCell ref="M2154:M2156"/>
    <mergeCell ref="O2154:O2156"/>
    <mergeCell ref="P2154:P2156"/>
    <mergeCell ref="Q2154:Q2156"/>
    <mergeCell ref="R2154:R2156"/>
    <mergeCell ref="S2154:S2156"/>
    <mergeCell ref="T2154:T2156"/>
    <mergeCell ref="C2158:M2159"/>
    <mergeCell ref="C2160:D2160"/>
    <mergeCell ref="E2160:F2160"/>
    <mergeCell ref="H2160:M2160"/>
    <mergeCell ref="C2144:M2145"/>
    <mergeCell ref="C2146:D2146"/>
    <mergeCell ref="E2146:F2146"/>
    <mergeCell ref="H2146:M2146"/>
    <mergeCell ref="C2147:D2147"/>
    <mergeCell ref="E2147:F2147"/>
    <mergeCell ref="H2147:M2147"/>
    <mergeCell ref="C2148:M2148"/>
    <mergeCell ref="H2149:M2149"/>
    <mergeCell ref="H2150:J2150"/>
    <mergeCell ref="K2150:M2150"/>
    <mergeCell ref="H2151:I2151"/>
    <mergeCell ref="J2151:K2151"/>
    <mergeCell ref="L2151:M2151"/>
    <mergeCell ref="O2151:P2151"/>
    <mergeCell ref="Q2151:R2151"/>
    <mergeCell ref="S2151:T2151"/>
    <mergeCell ref="C2133:D2133"/>
    <mergeCell ref="E2133:F2133"/>
    <mergeCell ref="H2133:M2133"/>
    <mergeCell ref="C2134:M2134"/>
    <mergeCell ref="H2135:M2135"/>
    <mergeCell ref="H2136:J2136"/>
    <mergeCell ref="K2136:M2136"/>
    <mergeCell ref="H2137:I2137"/>
    <mergeCell ref="J2137:K2137"/>
    <mergeCell ref="L2137:M2137"/>
    <mergeCell ref="O2137:P2137"/>
    <mergeCell ref="Q2137:R2137"/>
    <mergeCell ref="S2137:T2137"/>
    <mergeCell ref="C2140:C2142"/>
    <mergeCell ref="D2140:D2142"/>
    <mergeCell ref="H2140:H2142"/>
    <mergeCell ref="I2140:I2142"/>
    <mergeCell ref="J2140:J2142"/>
    <mergeCell ref="K2140:K2142"/>
    <mergeCell ref="L2140:L2142"/>
    <mergeCell ref="M2140:M2142"/>
    <mergeCell ref="O2140:O2142"/>
    <mergeCell ref="P2140:P2142"/>
    <mergeCell ref="Q2140:Q2142"/>
    <mergeCell ref="R2140:R2142"/>
    <mergeCell ref="S2140:S2142"/>
    <mergeCell ref="T2140:T2142"/>
    <mergeCell ref="C2126:C2128"/>
    <mergeCell ref="D2126:D2128"/>
    <mergeCell ref="H2126:H2128"/>
    <mergeCell ref="I2126:I2128"/>
    <mergeCell ref="J2126:J2128"/>
    <mergeCell ref="K2126:K2128"/>
    <mergeCell ref="L2126:L2128"/>
    <mergeCell ref="M2126:M2128"/>
    <mergeCell ref="O2126:O2128"/>
    <mergeCell ref="P2126:P2128"/>
    <mergeCell ref="Q2126:Q2128"/>
    <mergeCell ref="R2126:R2128"/>
    <mergeCell ref="S2126:S2128"/>
    <mergeCell ref="T2126:T2128"/>
    <mergeCell ref="C2130:M2131"/>
    <mergeCell ref="C2132:D2132"/>
    <mergeCell ref="E2132:F2132"/>
    <mergeCell ref="H2132:M2132"/>
    <mergeCell ref="C2116:M2117"/>
    <mergeCell ref="C2118:D2118"/>
    <mergeCell ref="E2118:F2118"/>
    <mergeCell ref="H2118:M2118"/>
    <mergeCell ref="C2119:D2119"/>
    <mergeCell ref="E2119:F2119"/>
    <mergeCell ref="H2119:M2119"/>
    <mergeCell ref="C2120:M2120"/>
    <mergeCell ref="H2121:M2121"/>
    <mergeCell ref="H2122:J2122"/>
    <mergeCell ref="K2122:M2122"/>
    <mergeCell ref="H2123:I2123"/>
    <mergeCell ref="J2123:K2123"/>
    <mergeCell ref="L2123:M2123"/>
    <mergeCell ref="O2123:P2123"/>
    <mergeCell ref="Q2123:R2123"/>
    <mergeCell ref="S2123:T2123"/>
    <mergeCell ref="C2105:D2105"/>
    <mergeCell ref="E2105:F2105"/>
    <mergeCell ref="H2105:M2105"/>
    <mergeCell ref="C2106:M2106"/>
    <mergeCell ref="H2107:M2107"/>
    <mergeCell ref="H2108:J2108"/>
    <mergeCell ref="K2108:M2108"/>
    <mergeCell ref="H2109:I2109"/>
    <mergeCell ref="J2109:K2109"/>
    <mergeCell ref="L2109:M2109"/>
    <mergeCell ref="O2109:P2109"/>
    <mergeCell ref="Q2109:R2109"/>
    <mergeCell ref="S2109:T2109"/>
    <mergeCell ref="C2112:C2114"/>
    <mergeCell ref="D2112:D2114"/>
    <mergeCell ref="H2112:H2114"/>
    <mergeCell ref="I2112:I2114"/>
    <mergeCell ref="J2112:J2114"/>
    <mergeCell ref="K2112:K2114"/>
    <mergeCell ref="L2112:L2114"/>
    <mergeCell ref="M2112:M2114"/>
    <mergeCell ref="O2112:O2114"/>
    <mergeCell ref="P2112:P2114"/>
    <mergeCell ref="Q2112:Q2114"/>
    <mergeCell ref="R2112:R2114"/>
    <mergeCell ref="S2112:S2114"/>
    <mergeCell ref="T2112:T2114"/>
    <mergeCell ref="C2098:C2100"/>
    <mergeCell ref="D2098:D2100"/>
    <mergeCell ref="H2098:H2100"/>
    <mergeCell ref="I2098:I2100"/>
    <mergeCell ref="J2098:J2100"/>
    <mergeCell ref="K2098:K2100"/>
    <mergeCell ref="L2098:L2100"/>
    <mergeCell ref="M2098:M2100"/>
    <mergeCell ref="O2098:O2100"/>
    <mergeCell ref="P2098:P2100"/>
    <mergeCell ref="Q2098:Q2100"/>
    <mergeCell ref="R2098:R2100"/>
    <mergeCell ref="S2098:S2100"/>
    <mergeCell ref="T2098:T2100"/>
    <mergeCell ref="C2102:M2103"/>
    <mergeCell ref="C2104:D2104"/>
    <mergeCell ref="E2104:F2104"/>
    <mergeCell ref="H2104:M2104"/>
    <mergeCell ref="C2088:M2089"/>
    <mergeCell ref="C2090:D2090"/>
    <mergeCell ref="E2090:F2090"/>
    <mergeCell ref="H2090:M2090"/>
    <mergeCell ref="C2091:D2091"/>
    <mergeCell ref="E2091:F2091"/>
    <mergeCell ref="H2091:M2091"/>
    <mergeCell ref="C2092:M2092"/>
    <mergeCell ref="H2093:M2093"/>
    <mergeCell ref="H2094:J2094"/>
    <mergeCell ref="K2094:M2094"/>
    <mergeCell ref="H2095:I2095"/>
    <mergeCell ref="J2095:K2095"/>
    <mergeCell ref="L2095:M2095"/>
    <mergeCell ref="O2095:P2095"/>
    <mergeCell ref="Q2095:R2095"/>
    <mergeCell ref="S2095:T2095"/>
    <mergeCell ref="C2077:D2077"/>
    <mergeCell ref="E2077:F2077"/>
    <mergeCell ref="H2077:M2077"/>
    <mergeCell ref="C2078:M2078"/>
    <mergeCell ref="H2079:M2079"/>
    <mergeCell ref="H2080:J2080"/>
    <mergeCell ref="K2080:M2080"/>
    <mergeCell ref="H2081:I2081"/>
    <mergeCell ref="J2081:K2081"/>
    <mergeCell ref="L2081:M2081"/>
    <mergeCell ref="O2081:P2081"/>
    <mergeCell ref="Q2081:R2081"/>
    <mergeCell ref="S2081:T2081"/>
    <mergeCell ref="C2084:C2086"/>
    <mergeCell ref="D2084:D2086"/>
    <mergeCell ref="H2084:H2086"/>
    <mergeCell ref="I2084:I2086"/>
    <mergeCell ref="J2084:J2086"/>
    <mergeCell ref="K2084:K2086"/>
    <mergeCell ref="L2084:L2086"/>
    <mergeCell ref="M2084:M2086"/>
    <mergeCell ref="O2084:O2086"/>
    <mergeCell ref="P2084:P2086"/>
    <mergeCell ref="Q2084:Q2086"/>
    <mergeCell ref="R2084:R2086"/>
    <mergeCell ref="S2084:S2086"/>
    <mergeCell ref="T2084:T2086"/>
    <mergeCell ref="C2070:C2072"/>
    <mergeCell ref="D2070:D2072"/>
    <mergeCell ref="H2070:H2072"/>
    <mergeCell ref="I2070:I2072"/>
    <mergeCell ref="J2070:J2072"/>
    <mergeCell ref="K2070:K2072"/>
    <mergeCell ref="L2070:L2072"/>
    <mergeCell ref="M2070:M2072"/>
    <mergeCell ref="O2070:O2072"/>
    <mergeCell ref="P2070:P2072"/>
    <mergeCell ref="Q2070:Q2072"/>
    <mergeCell ref="R2070:R2072"/>
    <mergeCell ref="S2070:S2072"/>
    <mergeCell ref="T2070:T2072"/>
    <mergeCell ref="C2074:M2075"/>
    <mergeCell ref="C2076:D2076"/>
    <mergeCell ref="E2076:F2076"/>
    <mergeCell ref="H2076:M2076"/>
    <mergeCell ref="C2060:M2061"/>
    <mergeCell ref="C2062:D2062"/>
    <mergeCell ref="E2062:F2062"/>
    <mergeCell ref="H2062:M2062"/>
    <mergeCell ref="C2063:D2063"/>
    <mergeCell ref="E2063:F2063"/>
    <mergeCell ref="H2063:M2063"/>
    <mergeCell ref="C2064:M2064"/>
    <mergeCell ref="H2065:M2065"/>
    <mergeCell ref="H2066:J2066"/>
    <mergeCell ref="K2066:M2066"/>
    <mergeCell ref="H2067:I2067"/>
    <mergeCell ref="J2067:K2067"/>
    <mergeCell ref="L2067:M2067"/>
    <mergeCell ref="O2067:P2067"/>
    <mergeCell ref="Q2067:R2067"/>
    <mergeCell ref="S2067:T2067"/>
    <mergeCell ref="C2049:D2049"/>
    <mergeCell ref="E2049:F2049"/>
    <mergeCell ref="H2049:M2049"/>
    <mergeCell ref="C2050:M2050"/>
    <mergeCell ref="H2051:M2051"/>
    <mergeCell ref="H2052:J2052"/>
    <mergeCell ref="K2052:M2052"/>
    <mergeCell ref="H2053:I2053"/>
    <mergeCell ref="J2053:K2053"/>
    <mergeCell ref="L2053:M2053"/>
    <mergeCell ref="O2053:P2053"/>
    <mergeCell ref="Q2053:R2053"/>
    <mergeCell ref="S2053:T2053"/>
    <mergeCell ref="C2056:C2058"/>
    <mergeCell ref="D2056:D2058"/>
    <mergeCell ref="H2056:H2058"/>
    <mergeCell ref="I2056:I2058"/>
    <mergeCell ref="J2056:J2058"/>
    <mergeCell ref="K2056:K2058"/>
    <mergeCell ref="L2056:L2058"/>
    <mergeCell ref="M2056:M2058"/>
    <mergeCell ref="O2056:O2058"/>
    <mergeCell ref="P2056:P2058"/>
    <mergeCell ref="Q2056:Q2058"/>
    <mergeCell ref="R2056:R2058"/>
    <mergeCell ref="S2056:S2058"/>
    <mergeCell ref="T2056:T2058"/>
    <mergeCell ref="C2042:C2044"/>
    <mergeCell ref="D2042:D2044"/>
    <mergeCell ref="H2042:H2044"/>
    <mergeCell ref="I2042:I2044"/>
    <mergeCell ref="J2042:J2044"/>
    <mergeCell ref="K2042:K2044"/>
    <mergeCell ref="L2042:L2044"/>
    <mergeCell ref="M2042:M2044"/>
    <mergeCell ref="O2042:O2044"/>
    <mergeCell ref="P2042:P2044"/>
    <mergeCell ref="Q2042:Q2044"/>
    <mergeCell ref="R2042:R2044"/>
    <mergeCell ref="S2042:S2044"/>
    <mergeCell ref="T2042:T2044"/>
    <mergeCell ref="C2046:M2047"/>
    <mergeCell ref="C2048:D2048"/>
    <mergeCell ref="E2048:F2048"/>
    <mergeCell ref="H2048:M2048"/>
    <mergeCell ref="C2032:M2033"/>
    <mergeCell ref="C2034:D2034"/>
    <mergeCell ref="E2034:F2034"/>
    <mergeCell ref="H2034:M2034"/>
    <mergeCell ref="C2035:D2035"/>
    <mergeCell ref="E2035:F2035"/>
    <mergeCell ref="H2035:M2035"/>
    <mergeCell ref="C2036:M2036"/>
    <mergeCell ref="H2037:M2037"/>
    <mergeCell ref="H2038:J2038"/>
    <mergeCell ref="K2038:M2038"/>
    <mergeCell ref="H2039:I2039"/>
    <mergeCell ref="J2039:K2039"/>
    <mergeCell ref="L2039:M2039"/>
    <mergeCell ref="O2039:P2039"/>
    <mergeCell ref="Q2039:R2039"/>
    <mergeCell ref="S2039:T2039"/>
    <mergeCell ref="C2021:D2021"/>
    <mergeCell ref="E2021:F2021"/>
    <mergeCell ref="H2021:M2021"/>
    <mergeCell ref="C2022:M2022"/>
    <mergeCell ref="H2023:M2023"/>
    <mergeCell ref="H2024:J2024"/>
    <mergeCell ref="K2024:M2024"/>
    <mergeCell ref="H2025:I2025"/>
    <mergeCell ref="J2025:K2025"/>
    <mergeCell ref="L2025:M2025"/>
    <mergeCell ref="O2025:P2025"/>
    <mergeCell ref="Q2025:R2025"/>
    <mergeCell ref="S2025:T2025"/>
    <mergeCell ref="C2028:C2030"/>
    <mergeCell ref="D2028:D2030"/>
    <mergeCell ref="H2028:H2030"/>
    <mergeCell ref="I2028:I2030"/>
    <mergeCell ref="J2028:J2030"/>
    <mergeCell ref="K2028:K2030"/>
    <mergeCell ref="L2028:L2030"/>
    <mergeCell ref="M2028:M2030"/>
    <mergeCell ref="O2028:O2030"/>
    <mergeCell ref="P2028:P2030"/>
    <mergeCell ref="Q2028:Q2030"/>
    <mergeCell ref="R2028:R2030"/>
    <mergeCell ref="S2028:S2030"/>
    <mergeCell ref="T2028:T2030"/>
    <mergeCell ref="C2014:C2016"/>
    <mergeCell ref="D2014:D2016"/>
    <mergeCell ref="H2014:H2016"/>
    <mergeCell ref="I2014:I2016"/>
    <mergeCell ref="J2014:J2016"/>
    <mergeCell ref="K2014:K2016"/>
    <mergeCell ref="L2014:L2016"/>
    <mergeCell ref="M2014:M2016"/>
    <mergeCell ref="O2014:O2016"/>
    <mergeCell ref="P2014:P2016"/>
    <mergeCell ref="Q2014:Q2016"/>
    <mergeCell ref="R2014:R2016"/>
    <mergeCell ref="S2014:S2016"/>
    <mergeCell ref="T2014:T2016"/>
    <mergeCell ref="C2018:M2019"/>
    <mergeCell ref="C2020:D2020"/>
    <mergeCell ref="E2020:F2020"/>
    <mergeCell ref="H2020:M2020"/>
    <mergeCell ref="C2004:M2005"/>
    <mergeCell ref="C2006:D2006"/>
    <mergeCell ref="E2006:F2006"/>
    <mergeCell ref="H2006:M2006"/>
    <mergeCell ref="C2007:D2007"/>
    <mergeCell ref="E2007:F2007"/>
    <mergeCell ref="H2007:M2007"/>
    <mergeCell ref="C2008:M2008"/>
    <mergeCell ref="H2009:M2009"/>
    <mergeCell ref="H2010:J2010"/>
    <mergeCell ref="K2010:M2010"/>
    <mergeCell ref="H2011:I2011"/>
    <mergeCell ref="J2011:K2011"/>
    <mergeCell ref="L2011:M2011"/>
    <mergeCell ref="O2011:P2011"/>
    <mergeCell ref="Q2011:R2011"/>
    <mergeCell ref="S2011:T2011"/>
    <mergeCell ref="C2000:C2002"/>
    <mergeCell ref="D2000:D2002"/>
    <mergeCell ref="H2000:H2002"/>
    <mergeCell ref="I2000:I2002"/>
    <mergeCell ref="J2000:J2002"/>
    <mergeCell ref="K2000:K2002"/>
    <mergeCell ref="L2000:L2002"/>
    <mergeCell ref="M2000:M2002"/>
    <mergeCell ref="O2000:O2002"/>
    <mergeCell ref="P2000:P2002"/>
    <mergeCell ref="Q2000:Q2002"/>
    <mergeCell ref="R2000:R2002"/>
    <mergeCell ref="S2000:S2002"/>
    <mergeCell ref="T2000:T2002"/>
    <mergeCell ref="C1990:M1991"/>
    <mergeCell ref="C1992:D1992"/>
    <mergeCell ref="E1992:F1992"/>
    <mergeCell ref="H1992:M1992"/>
    <mergeCell ref="C1993:D1993"/>
    <mergeCell ref="E1993:F1993"/>
    <mergeCell ref="H1993:M1993"/>
    <mergeCell ref="C1994:M1994"/>
    <mergeCell ref="H1995:M1995"/>
    <mergeCell ref="H1996:J1996"/>
    <mergeCell ref="K1996:M1996"/>
    <mergeCell ref="H1997:I1997"/>
    <mergeCell ref="J1997:K1997"/>
    <mergeCell ref="L1997:M1997"/>
    <mergeCell ref="O1997:P1997"/>
    <mergeCell ref="Q1997:R1997"/>
    <mergeCell ref="S1997:T1997"/>
    <mergeCell ref="C1979:D1979"/>
    <mergeCell ref="E1979:F1979"/>
    <mergeCell ref="H1979:M1979"/>
    <mergeCell ref="C1980:M1980"/>
    <mergeCell ref="H1981:M1981"/>
    <mergeCell ref="H1982:J1982"/>
    <mergeCell ref="K1982:M1982"/>
    <mergeCell ref="H1983:I1983"/>
    <mergeCell ref="J1983:K1983"/>
    <mergeCell ref="L1983:M1983"/>
    <mergeCell ref="O1983:P1983"/>
    <mergeCell ref="Q1983:R1983"/>
    <mergeCell ref="S1983:T1983"/>
    <mergeCell ref="C1986:C1988"/>
    <mergeCell ref="D1986:D1988"/>
    <mergeCell ref="H1986:H1988"/>
    <mergeCell ref="I1986:I1988"/>
    <mergeCell ref="J1986:J1988"/>
    <mergeCell ref="K1986:K1988"/>
    <mergeCell ref="L1986:L1988"/>
    <mergeCell ref="M1986:M1988"/>
    <mergeCell ref="O1986:O1988"/>
    <mergeCell ref="P1986:P1988"/>
    <mergeCell ref="Q1986:Q1988"/>
    <mergeCell ref="R1986:R1988"/>
    <mergeCell ref="S1986:S1988"/>
    <mergeCell ref="T1986:T1988"/>
    <mergeCell ref="C1972:C1974"/>
    <mergeCell ref="D1972:D1974"/>
    <mergeCell ref="H1972:H1974"/>
    <mergeCell ref="I1972:I1974"/>
    <mergeCell ref="J1972:J1974"/>
    <mergeCell ref="K1972:K1974"/>
    <mergeCell ref="L1972:L1974"/>
    <mergeCell ref="M1972:M1974"/>
    <mergeCell ref="O1972:O1974"/>
    <mergeCell ref="P1972:P1974"/>
    <mergeCell ref="Q1972:Q1974"/>
    <mergeCell ref="R1972:R1974"/>
    <mergeCell ref="S1972:S1974"/>
    <mergeCell ref="T1972:T1974"/>
    <mergeCell ref="C1976:M1977"/>
    <mergeCell ref="C1978:D1978"/>
    <mergeCell ref="E1978:F1978"/>
    <mergeCell ref="H1978:M1978"/>
    <mergeCell ref="C1962:M1963"/>
    <mergeCell ref="C1964:D1964"/>
    <mergeCell ref="E1964:F1964"/>
    <mergeCell ref="H1964:M1964"/>
    <mergeCell ref="C1965:D1965"/>
    <mergeCell ref="E1965:F1965"/>
    <mergeCell ref="H1965:M1965"/>
    <mergeCell ref="C1966:M1966"/>
    <mergeCell ref="H1967:M1967"/>
    <mergeCell ref="H1968:J1968"/>
    <mergeCell ref="K1968:M1968"/>
    <mergeCell ref="H1969:I1969"/>
    <mergeCell ref="J1969:K1969"/>
    <mergeCell ref="L1969:M1969"/>
    <mergeCell ref="O1969:P1969"/>
    <mergeCell ref="Q1969:R1969"/>
    <mergeCell ref="S1969:T1969"/>
    <mergeCell ref="C1951:D1951"/>
    <mergeCell ref="E1951:F1951"/>
    <mergeCell ref="H1951:M1951"/>
    <mergeCell ref="C1952:M1952"/>
    <mergeCell ref="H1953:M1953"/>
    <mergeCell ref="H1954:J1954"/>
    <mergeCell ref="K1954:M1954"/>
    <mergeCell ref="H1955:I1955"/>
    <mergeCell ref="J1955:K1955"/>
    <mergeCell ref="L1955:M1955"/>
    <mergeCell ref="O1955:P1955"/>
    <mergeCell ref="Q1955:R1955"/>
    <mergeCell ref="S1955:T1955"/>
    <mergeCell ref="C1958:C1960"/>
    <mergeCell ref="D1958:D1960"/>
    <mergeCell ref="H1958:H1960"/>
    <mergeCell ref="I1958:I1960"/>
    <mergeCell ref="J1958:J1960"/>
    <mergeCell ref="K1958:K1960"/>
    <mergeCell ref="L1958:L1960"/>
    <mergeCell ref="M1958:M1960"/>
    <mergeCell ref="O1958:O1960"/>
    <mergeCell ref="P1958:P1960"/>
    <mergeCell ref="Q1958:Q1960"/>
    <mergeCell ref="R1958:R1960"/>
    <mergeCell ref="S1958:S1960"/>
    <mergeCell ref="T1958:T1960"/>
    <mergeCell ref="C1944:C1946"/>
    <mergeCell ref="D1944:D1946"/>
    <mergeCell ref="H1944:H1946"/>
    <mergeCell ref="I1944:I1946"/>
    <mergeCell ref="J1944:J1946"/>
    <mergeCell ref="K1944:K1946"/>
    <mergeCell ref="L1944:L1946"/>
    <mergeCell ref="M1944:M1946"/>
    <mergeCell ref="O1944:O1946"/>
    <mergeCell ref="P1944:P1946"/>
    <mergeCell ref="Q1944:Q1946"/>
    <mergeCell ref="R1944:R1946"/>
    <mergeCell ref="S1944:S1946"/>
    <mergeCell ref="T1944:T1946"/>
    <mergeCell ref="C1948:M1949"/>
    <mergeCell ref="C1950:D1950"/>
    <mergeCell ref="E1950:F1950"/>
    <mergeCell ref="H1950:M1950"/>
    <mergeCell ref="C1934:M1935"/>
    <mergeCell ref="C1936:D1936"/>
    <mergeCell ref="E1936:F1936"/>
    <mergeCell ref="H1936:M1936"/>
    <mergeCell ref="C1937:D1937"/>
    <mergeCell ref="E1937:F1937"/>
    <mergeCell ref="H1937:M1937"/>
    <mergeCell ref="C1938:M1938"/>
    <mergeCell ref="H1939:M1939"/>
    <mergeCell ref="H1940:J1940"/>
    <mergeCell ref="K1940:M1940"/>
    <mergeCell ref="H1941:I1941"/>
    <mergeCell ref="J1941:K1941"/>
    <mergeCell ref="L1941:M1941"/>
    <mergeCell ref="O1941:P1941"/>
    <mergeCell ref="Q1941:R1941"/>
    <mergeCell ref="S1941:T1941"/>
    <mergeCell ref="C1923:D1923"/>
    <mergeCell ref="E1923:F1923"/>
    <mergeCell ref="H1923:M1923"/>
    <mergeCell ref="C1924:M1924"/>
    <mergeCell ref="H1925:M1925"/>
    <mergeCell ref="H1926:J1926"/>
    <mergeCell ref="K1926:M1926"/>
    <mergeCell ref="H1927:I1927"/>
    <mergeCell ref="J1927:K1927"/>
    <mergeCell ref="L1927:M1927"/>
    <mergeCell ref="O1927:P1927"/>
    <mergeCell ref="Q1927:R1927"/>
    <mergeCell ref="S1927:T1927"/>
    <mergeCell ref="C1930:C1932"/>
    <mergeCell ref="D1930:D1932"/>
    <mergeCell ref="H1930:H1932"/>
    <mergeCell ref="I1930:I1932"/>
    <mergeCell ref="J1930:J1932"/>
    <mergeCell ref="K1930:K1932"/>
    <mergeCell ref="L1930:L1932"/>
    <mergeCell ref="M1930:M1932"/>
    <mergeCell ref="O1930:O1932"/>
    <mergeCell ref="P1930:P1932"/>
    <mergeCell ref="Q1930:Q1932"/>
    <mergeCell ref="R1930:R1932"/>
    <mergeCell ref="S1930:S1932"/>
    <mergeCell ref="T1930:T1932"/>
    <mergeCell ref="C1916:C1918"/>
    <mergeCell ref="D1916:D1918"/>
    <mergeCell ref="H1916:H1918"/>
    <mergeCell ref="I1916:I1918"/>
    <mergeCell ref="J1916:J1918"/>
    <mergeCell ref="K1916:K1918"/>
    <mergeCell ref="L1916:L1918"/>
    <mergeCell ref="M1916:M1918"/>
    <mergeCell ref="O1916:O1918"/>
    <mergeCell ref="P1916:P1918"/>
    <mergeCell ref="Q1916:Q1918"/>
    <mergeCell ref="R1916:R1918"/>
    <mergeCell ref="S1916:S1918"/>
    <mergeCell ref="T1916:T1918"/>
    <mergeCell ref="C1920:M1921"/>
    <mergeCell ref="C1922:D1922"/>
    <mergeCell ref="E1922:F1922"/>
    <mergeCell ref="H1922:M1922"/>
    <mergeCell ref="C1906:M1907"/>
    <mergeCell ref="C1908:D1908"/>
    <mergeCell ref="E1908:F1908"/>
    <mergeCell ref="H1908:M1908"/>
    <mergeCell ref="C1909:D1909"/>
    <mergeCell ref="E1909:F1909"/>
    <mergeCell ref="H1909:M1909"/>
    <mergeCell ref="C1910:M1910"/>
    <mergeCell ref="H1911:M1911"/>
    <mergeCell ref="H1912:J1912"/>
    <mergeCell ref="K1912:M1912"/>
    <mergeCell ref="H1913:I1913"/>
    <mergeCell ref="J1913:K1913"/>
    <mergeCell ref="L1913:M1913"/>
    <mergeCell ref="O1913:P1913"/>
    <mergeCell ref="Q1913:R1913"/>
    <mergeCell ref="S1913:T1913"/>
    <mergeCell ref="C1895:D1895"/>
    <mergeCell ref="E1895:F1895"/>
    <mergeCell ref="H1895:M1895"/>
    <mergeCell ref="C1896:M1896"/>
    <mergeCell ref="H1897:M1897"/>
    <mergeCell ref="H1898:J1898"/>
    <mergeCell ref="K1898:M1898"/>
    <mergeCell ref="H1899:I1899"/>
    <mergeCell ref="J1899:K1899"/>
    <mergeCell ref="L1899:M1899"/>
    <mergeCell ref="O1899:P1899"/>
    <mergeCell ref="Q1899:R1899"/>
    <mergeCell ref="S1899:T1899"/>
    <mergeCell ref="C1902:C1904"/>
    <mergeCell ref="D1902:D1904"/>
    <mergeCell ref="H1902:H1904"/>
    <mergeCell ref="I1902:I1904"/>
    <mergeCell ref="J1902:J1904"/>
    <mergeCell ref="K1902:K1904"/>
    <mergeCell ref="L1902:L1904"/>
    <mergeCell ref="M1902:M1904"/>
    <mergeCell ref="O1902:O1904"/>
    <mergeCell ref="P1902:P1904"/>
    <mergeCell ref="Q1902:Q1904"/>
    <mergeCell ref="R1902:R1904"/>
    <mergeCell ref="S1902:S1904"/>
    <mergeCell ref="T1902:T1904"/>
    <mergeCell ref="C1888:C1890"/>
    <mergeCell ref="D1888:D1890"/>
    <mergeCell ref="H1888:H1890"/>
    <mergeCell ref="I1888:I1890"/>
    <mergeCell ref="J1888:J1890"/>
    <mergeCell ref="K1888:K1890"/>
    <mergeCell ref="L1888:L1890"/>
    <mergeCell ref="M1888:M1890"/>
    <mergeCell ref="O1888:O1890"/>
    <mergeCell ref="P1888:P1890"/>
    <mergeCell ref="Q1888:Q1890"/>
    <mergeCell ref="R1888:R1890"/>
    <mergeCell ref="S1888:S1890"/>
    <mergeCell ref="T1888:T1890"/>
    <mergeCell ref="C1892:M1893"/>
    <mergeCell ref="C1894:D1894"/>
    <mergeCell ref="E1894:F1894"/>
    <mergeCell ref="H1894:M1894"/>
    <mergeCell ref="C1878:M1879"/>
    <mergeCell ref="C1880:D1880"/>
    <mergeCell ref="E1880:F1880"/>
    <mergeCell ref="H1880:M1880"/>
    <mergeCell ref="C1881:D1881"/>
    <mergeCell ref="E1881:F1881"/>
    <mergeCell ref="H1881:M1881"/>
    <mergeCell ref="C1882:M1882"/>
    <mergeCell ref="H1883:M1883"/>
    <mergeCell ref="H1884:J1884"/>
    <mergeCell ref="K1884:M1884"/>
    <mergeCell ref="H1885:I1885"/>
    <mergeCell ref="J1885:K1885"/>
    <mergeCell ref="L1885:M1885"/>
    <mergeCell ref="O1885:P1885"/>
    <mergeCell ref="Q1885:R1885"/>
    <mergeCell ref="S1885:T1885"/>
    <mergeCell ref="C1867:D1867"/>
    <mergeCell ref="E1867:F1867"/>
    <mergeCell ref="H1867:M1867"/>
    <mergeCell ref="C1868:M1868"/>
    <mergeCell ref="H1869:M1869"/>
    <mergeCell ref="H1870:J1870"/>
    <mergeCell ref="K1870:M1870"/>
    <mergeCell ref="H1871:I1871"/>
    <mergeCell ref="J1871:K1871"/>
    <mergeCell ref="L1871:M1871"/>
    <mergeCell ref="O1871:P1871"/>
    <mergeCell ref="Q1871:R1871"/>
    <mergeCell ref="S1871:T1871"/>
    <mergeCell ref="C1874:C1876"/>
    <mergeCell ref="D1874:D1876"/>
    <mergeCell ref="H1874:H1876"/>
    <mergeCell ref="I1874:I1876"/>
    <mergeCell ref="J1874:J1876"/>
    <mergeCell ref="K1874:K1876"/>
    <mergeCell ref="L1874:L1876"/>
    <mergeCell ref="M1874:M1876"/>
    <mergeCell ref="O1874:O1876"/>
    <mergeCell ref="P1874:P1876"/>
    <mergeCell ref="Q1874:Q1876"/>
    <mergeCell ref="R1874:R1876"/>
    <mergeCell ref="S1874:S1876"/>
    <mergeCell ref="T1874:T1876"/>
    <mergeCell ref="C1860:C1862"/>
    <mergeCell ref="D1860:D1862"/>
    <mergeCell ref="H1860:H1862"/>
    <mergeCell ref="I1860:I1862"/>
    <mergeCell ref="J1860:J1862"/>
    <mergeCell ref="K1860:K1862"/>
    <mergeCell ref="L1860:L1862"/>
    <mergeCell ref="M1860:M1862"/>
    <mergeCell ref="O1860:O1862"/>
    <mergeCell ref="P1860:P1862"/>
    <mergeCell ref="Q1860:Q1862"/>
    <mergeCell ref="R1860:R1862"/>
    <mergeCell ref="S1860:S1862"/>
    <mergeCell ref="T1860:T1862"/>
    <mergeCell ref="C1864:M1865"/>
    <mergeCell ref="C1866:D1866"/>
    <mergeCell ref="E1866:F1866"/>
    <mergeCell ref="H1866:M1866"/>
    <mergeCell ref="C1850:M1851"/>
    <mergeCell ref="C1852:D1852"/>
    <mergeCell ref="E1852:F1852"/>
    <mergeCell ref="H1852:M1852"/>
    <mergeCell ref="C1853:D1853"/>
    <mergeCell ref="E1853:F1853"/>
    <mergeCell ref="H1853:M1853"/>
    <mergeCell ref="C1854:M1854"/>
    <mergeCell ref="H1855:M1855"/>
    <mergeCell ref="H1856:J1856"/>
    <mergeCell ref="K1856:M1856"/>
    <mergeCell ref="H1857:I1857"/>
    <mergeCell ref="J1857:K1857"/>
    <mergeCell ref="L1857:M1857"/>
    <mergeCell ref="O1857:P1857"/>
    <mergeCell ref="Q1857:R1857"/>
    <mergeCell ref="S1857:T1857"/>
    <mergeCell ref="C1839:D1839"/>
    <mergeCell ref="E1839:F1839"/>
    <mergeCell ref="H1839:M1839"/>
    <mergeCell ref="C1840:M1840"/>
    <mergeCell ref="H1841:M1841"/>
    <mergeCell ref="H1842:J1842"/>
    <mergeCell ref="K1842:M1842"/>
    <mergeCell ref="H1843:I1843"/>
    <mergeCell ref="J1843:K1843"/>
    <mergeCell ref="L1843:M1843"/>
    <mergeCell ref="O1843:P1843"/>
    <mergeCell ref="Q1843:R1843"/>
    <mergeCell ref="S1843:T1843"/>
    <mergeCell ref="C1846:C1848"/>
    <mergeCell ref="D1846:D1848"/>
    <mergeCell ref="H1846:H1848"/>
    <mergeCell ref="I1846:I1848"/>
    <mergeCell ref="J1846:J1848"/>
    <mergeCell ref="K1846:K1848"/>
    <mergeCell ref="L1846:L1848"/>
    <mergeCell ref="M1846:M1848"/>
    <mergeCell ref="O1846:O1848"/>
    <mergeCell ref="P1846:P1848"/>
    <mergeCell ref="Q1846:Q1848"/>
    <mergeCell ref="R1846:R1848"/>
    <mergeCell ref="S1846:S1848"/>
    <mergeCell ref="T1846:T1848"/>
    <mergeCell ref="C1832:C1834"/>
    <mergeCell ref="D1832:D1834"/>
    <mergeCell ref="H1832:H1834"/>
    <mergeCell ref="I1832:I1834"/>
    <mergeCell ref="J1832:J1834"/>
    <mergeCell ref="K1832:K1834"/>
    <mergeCell ref="L1832:L1834"/>
    <mergeCell ref="M1832:M1834"/>
    <mergeCell ref="O1832:O1834"/>
    <mergeCell ref="P1832:P1834"/>
    <mergeCell ref="Q1832:Q1834"/>
    <mergeCell ref="R1832:R1834"/>
    <mergeCell ref="S1832:S1834"/>
    <mergeCell ref="T1832:T1834"/>
    <mergeCell ref="C1836:M1837"/>
    <mergeCell ref="C1838:D1838"/>
    <mergeCell ref="E1838:F1838"/>
    <mergeCell ref="H1838:M1838"/>
    <mergeCell ref="C1822:M1823"/>
    <mergeCell ref="C1824:D1824"/>
    <mergeCell ref="E1824:F1824"/>
    <mergeCell ref="H1824:M1824"/>
    <mergeCell ref="C1825:D1825"/>
    <mergeCell ref="E1825:F1825"/>
    <mergeCell ref="H1825:M1825"/>
    <mergeCell ref="C1826:M1826"/>
    <mergeCell ref="H1827:M1827"/>
    <mergeCell ref="H1828:J1828"/>
    <mergeCell ref="K1828:M1828"/>
    <mergeCell ref="H1829:I1829"/>
    <mergeCell ref="J1829:K1829"/>
    <mergeCell ref="L1829:M1829"/>
    <mergeCell ref="O1829:P1829"/>
    <mergeCell ref="Q1829:R1829"/>
    <mergeCell ref="S1829:T1829"/>
    <mergeCell ref="C1685:D1685"/>
    <mergeCell ref="E1685:F1685"/>
    <mergeCell ref="H1685:M1685"/>
    <mergeCell ref="C1686:M1686"/>
    <mergeCell ref="H1687:M1687"/>
    <mergeCell ref="H1688:J1688"/>
    <mergeCell ref="K1688:M1688"/>
    <mergeCell ref="H1689:I1689"/>
    <mergeCell ref="J1689:K1689"/>
    <mergeCell ref="L1689:M1689"/>
    <mergeCell ref="O1689:P1689"/>
    <mergeCell ref="Q1689:R1689"/>
    <mergeCell ref="S1689:T1689"/>
    <mergeCell ref="C1692:C1694"/>
    <mergeCell ref="D1692:D1694"/>
    <mergeCell ref="H1692:H1694"/>
    <mergeCell ref="I1692:I1694"/>
    <mergeCell ref="J1692:J1694"/>
    <mergeCell ref="K1692:K1694"/>
    <mergeCell ref="L1692:L1694"/>
    <mergeCell ref="M1692:M1694"/>
    <mergeCell ref="O1692:O1694"/>
    <mergeCell ref="P1692:P1694"/>
    <mergeCell ref="Q1692:Q1694"/>
    <mergeCell ref="R1692:R1694"/>
    <mergeCell ref="S1692:S1694"/>
    <mergeCell ref="T1692:T1694"/>
    <mergeCell ref="C1678:C1680"/>
    <mergeCell ref="D1678:D1680"/>
    <mergeCell ref="H1678:H1680"/>
    <mergeCell ref="I1678:I1680"/>
    <mergeCell ref="J1678:J1680"/>
    <mergeCell ref="K1678:K1680"/>
    <mergeCell ref="L1678:L1680"/>
    <mergeCell ref="M1678:M1680"/>
    <mergeCell ref="O1678:O1680"/>
    <mergeCell ref="P1678:P1680"/>
    <mergeCell ref="Q1678:Q1680"/>
    <mergeCell ref="R1678:R1680"/>
    <mergeCell ref="S1678:S1680"/>
    <mergeCell ref="T1678:T1680"/>
    <mergeCell ref="C1682:M1683"/>
    <mergeCell ref="C1684:D1684"/>
    <mergeCell ref="E1684:F1684"/>
    <mergeCell ref="H1684:M1684"/>
    <mergeCell ref="C1668:M1669"/>
    <mergeCell ref="C1670:D1670"/>
    <mergeCell ref="E1670:F1670"/>
    <mergeCell ref="H1670:M1670"/>
    <mergeCell ref="C1671:D1671"/>
    <mergeCell ref="E1671:F1671"/>
    <mergeCell ref="H1671:M1671"/>
    <mergeCell ref="C1672:M1672"/>
    <mergeCell ref="H1673:M1673"/>
    <mergeCell ref="H1674:J1674"/>
    <mergeCell ref="K1674:M1674"/>
    <mergeCell ref="H1675:I1675"/>
    <mergeCell ref="J1675:K1675"/>
    <mergeCell ref="L1675:M1675"/>
    <mergeCell ref="O1675:P1675"/>
    <mergeCell ref="Q1675:R1675"/>
    <mergeCell ref="S1675:T1675"/>
    <mergeCell ref="C1657:D1657"/>
    <mergeCell ref="E1657:F1657"/>
    <mergeCell ref="H1657:M1657"/>
    <mergeCell ref="C1658:M1658"/>
    <mergeCell ref="H1659:M1659"/>
    <mergeCell ref="H1660:J1660"/>
    <mergeCell ref="K1660:M1660"/>
    <mergeCell ref="H1661:I1661"/>
    <mergeCell ref="J1661:K1661"/>
    <mergeCell ref="L1661:M1661"/>
    <mergeCell ref="O1661:P1661"/>
    <mergeCell ref="Q1661:R1661"/>
    <mergeCell ref="S1661:T1661"/>
    <mergeCell ref="C1664:C1666"/>
    <mergeCell ref="D1664:D1666"/>
    <mergeCell ref="H1664:H1666"/>
    <mergeCell ref="I1664:I1666"/>
    <mergeCell ref="J1664:J1666"/>
    <mergeCell ref="K1664:K1666"/>
    <mergeCell ref="L1664:L1666"/>
    <mergeCell ref="M1664:M1666"/>
    <mergeCell ref="O1664:O1666"/>
    <mergeCell ref="P1664:P1666"/>
    <mergeCell ref="Q1664:Q1666"/>
    <mergeCell ref="R1664:R1666"/>
    <mergeCell ref="S1664:S1666"/>
    <mergeCell ref="T1664:T1666"/>
    <mergeCell ref="C1650:C1652"/>
    <mergeCell ref="D1650:D1652"/>
    <mergeCell ref="H1650:H1652"/>
    <mergeCell ref="I1650:I1652"/>
    <mergeCell ref="J1650:J1652"/>
    <mergeCell ref="K1650:K1652"/>
    <mergeCell ref="L1650:L1652"/>
    <mergeCell ref="M1650:M1652"/>
    <mergeCell ref="O1650:O1652"/>
    <mergeCell ref="P1650:P1652"/>
    <mergeCell ref="Q1650:Q1652"/>
    <mergeCell ref="R1650:R1652"/>
    <mergeCell ref="S1650:S1652"/>
    <mergeCell ref="T1650:T1652"/>
    <mergeCell ref="C1654:M1655"/>
    <mergeCell ref="C1656:D1656"/>
    <mergeCell ref="E1656:F1656"/>
    <mergeCell ref="H1656:M1656"/>
    <mergeCell ref="C1640:M1641"/>
    <mergeCell ref="C1642:D1642"/>
    <mergeCell ref="E1642:F1642"/>
    <mergeCell ref="H1642:M1642"/>
    <mergeCell ref="C1643:D1643"/>
    <mergeCell ref="E1643:F1643"/>
    <mergeCell ref="H1643:M1643"/>
    <mergeCell ref="C1644:M1644"/>
    <mergeCell ref="H1645:M1645"/>
    <mergeCell ref="H1646:J1646"/>
    <mergeCell ref="K1646:M1646"/>
    <mergeCell ref="H1647:I1647"/>
    <mergeCell ref="J1647:K1647"/>
    <mergeCell ref="L1647:M1647"/>
    <mergeCell ref="O1647:P1647"/>
    <mergeCell ref="Q1647:R1647"/>
    <mergeCell ref="S1647:T1647"/>
    <mergeCell ref="C1629:D1629"/>
    <mergeCell ref="E1629:F1629"/>
    <mergeCell ref="H1629:M1629"/>
    <mergeCell ref="C1630:M1630"/>
    <mergeCell ref="H1631:M1631"/>
    <mergeCell ref="H1632:J1632"/>
    <mergeCell ref="K1632:M1632"/>
    <mergeCell ref="H1633:I1633"/>
    <mergeCell ref="J1633:K1633"/>
    <mergeCell ref="L1633:M1633"/>
    <mergeCell ref="O1633:P1633"/>
    <mergeCell ref="Q1633:R1633"/>
    <mergeCell ref="S1633:T1633"/>
    <mergeCell ref="C1636:C1638"/>
    <mergeCell ref="D1636:D1638"/>
    <mergeCell ref="H1636:H1638"/>
    <mergeCell ref="I1636:I1638"/>
    <mergeCell ref="J1636:J1638"/>
    <mergeCell ref="K1636:K1638"/>
    <mergeCell ref="L1636:L1638"/>
    <mergeCell ref="M1636:M1638"/>
    <mergeCell ref="O1636:O1638"/>
    <mergeCell ref="P1636:P1638"/>
    <mergeCell ref="Q1636:Q1638"/>
    <mergeCell ref="R1636:R1638"/>
    <mergeCell ref="S1636:S1638"/>
    <mergeCell ref="T1636:T1638"/>
    <mergeCell ref="C1622:C1624"/>
    <mergeCell ref="D1622:D1624"/>
    <mergeCell ref="H1622:H1624"/>
    <mergeCell ref="I1622:I1624"/>
    <mergeCell ref="J1622:J1624"/>
    <mergeCell ref="K1622:K1624"/>
    <mergeCell ref="L1622:L1624"/>
    <mergeCell ref="M1622:M1624"/>
    <mergeCell ref="O1622:O1624"/>
    <mergeCell ref="P1622:P1624"/>
    <mergeCell ref="Q1622:Q1624"/>
    <mergeCell ref="R1622:R1624"/>
    <mergeCell ref="S1622:S1624"/>
    <mergeCell ref="T1622:T1624"/>
    <mergeCell ref="C1626:M1627"/>
    <mergeCell ref="C1628:D1628"/>
    <mergeCell ref="E1628:F1628"/>
    <mergeCell ref="H1628:M1628"/>
    <mergeCell ref="C1612:M1613"/>
    <mergeCell ref="C1614:D1614"/>
    <mergeCell ref="E1614:F1614"/>
    <mergeCell ref="H1614:M1614"/>
    <mergeCell ref="C1615:D1615"/>
    <mergeCell ref="E1615:F1615"/>
    <mergeCell ref="H1615:M1615"/>
    <mergeCell ref="C1616:M1616"/>
    <mergeCell ref="H1617:M1617"/>
    <mergeCell ref="H1618:J1618"/>
    <mergeCell ref="K1618:M1618"/>
    <mergeCell ref="H1619:I1619"/>
    <mergeCell ref="J1619:K1619"/>
    <mergeCell ref="L1619:M1619"/>
    <mergeCell ref="O1619:P1619"/>
    <mergeCell ref="Q1619:R1619"/>
    <mergeCell ref="S1619:T1619"/>
    <mergeCell ref="C1601:D1601"/>
    <mergeCell ref="E1601:F1601"/>
    <mergeCell ref="H1601:M1601"/>
    <mergeCell ref="C1602:M1602"/>
    <mergeCell ref="H1603:M1603"/>
    <mergeCell ref="H1604:J1604"/>
    <mergeCell ref="K1604:M1604"/>
    <mergeCell ref="H1605:I1605"/>
    <mergeCell ref="J1605:K1605"/>
    <mergeCell ref="L1605:M1605"/>
    <mergeCell ref="O1605:P1605"/>
    <mergeCell ref="Q1605:R1605"/>
    <mergeCell ref="S1605:T1605"/>
    <mergeCell ref="C1608:C1610"/>
    <mergeCell ref="D1608:D1610"/>
    <mergeCell ref="H1608:H1610"/>
    <mergeCell ref="I1608:I1610"/>
    <mergeCell ref="J1608:J1610"/>
    <mergeCell ref="K1608:K1610"/>
    <mergeCell ref="L1608:L1610"/>
    <mergeCell ref="M1608:M1610"/>
    <mergeCell ref="O1608:O1610"/>
    <mergeCell ref="P1608:P1610"/>
    <mergeCell ref="Q1608:Q1610"/>
    <mergeCell ref="R1608:R1610"/>
    <mergeCell ref="S1608:S1610"/>
    <mergeCell ref="T1608:T1610"/>
    <mergeCell ref="C1594:C1596"/>
    <mergeCell ref="D1594:D1596"/>
    <mergeCell ref="H1594:H1596"/>
    <mergeCell ref="I1594:I1596"/>
    <mergeCell ref="J1594:J1596"/>
    <mergeCell ref="K1594:K1596"/>
    <mergeCell ref="L1594:L1596"/>
    <mergeCell ref="M1594:M1596"/>
    <mergeCell ref="O1594:O1596"/>
    <mergeCell ref="P1594:P1596"/>
    <mergeCell ref="Q1594:Q1596"/>
    <mergeCell ref="R1594:R1596"/>
    <mergeCell ref="S1594:S1596"/>
    <mergeCell ref="T1594:T1596"/>
    <mergeCell ref="C1598:M1599"/>
    <mergeCell ref="C1600:D1600"/>
    <mergeCell ref="E1600:F1600"/>
    <mergeCell ref="H1600:M1600"/>
    <mergeCell ref="C1584:M1585"/>
    <mergeCell ref="C1586:D1586"/>
    <mergeCell ref="E1586:F1586"/>
    <mergeCell ref="H1586:M1586"/>
    <mergeCell ref="C1587:D1587"/>
    <mergeCell ref="E1587:F1587"/>
    <mergeCell ref="H1587:M1587"/>
    <mergeCell ref="C1588:M1588"/>
    <mergeCell ref="H1589:M1589"/>
    <mergeCell ref="H1590:J1590"/>
    <mergeCell ref="K1590:M1590"/>
    <mergeCell ref="H1591:I1591"/>
    <mergeCell ref="J1591:K1591"/>
    <mergeCell ref="L1591:M1591"/>
    <mergeCell ref="O1591:P1591"/>
    <mergeCell ref="Q1591:R1591"/>
    <mergeCell ref="S1591:T1591"/>
    <mergeCell ref="C1573:D1573"/>
    <mergeCell ref="E1573:F1573"/>
    <mergeCell ref="H1573:M1573"/>
    <mergeCell ref="C1574:M1574"/>
    <mergeCell ref="H1575:M1575"/>
    <mergeCell ref="H1576:J1576"/>
    <mergeCell ref="K1576:M1576"/>
    <mergeCell ref="H1577:I1577"/>
    <mergeCell ref="J1577:K1577"/>
    <mergeCell ref="L1577:M1577"/>
    <mergeCell ref="O1577:P1577"/>
    <mergeCell ref="Q1577:R1577"/>
    <mergeCell ref="S1577:T1577"/>
    <mergeCell ref="C1580:C1582"/>
    <mergeCell ref="D1580:D1582"/>
    <mergeCell ref="H1580:H1582"/>
    <mergeCell ref="I1580:I1582"/>
    <mergeCell ref="J1580:J1582"/>
    <mergeCell ref="K1580:K1582"/>
    <mergeCell ref="L1580:L1582"/>
    <mergeCell ref="M1580:M1582"/>
    <mergeCell ref="O1580:O1582"/>
    <mergeCell ref="P1580:P1582"/>
    <mergeCell ref="Q1580:Q1582"/>
    <mergeCell ref="R1580:R1582"/>
    <mergeCell ref="S1580:S1582"/>
    <mergeCell ref="T1580:T1582"/>
    <mergeCell ref="C1566:C1568"/>
    <mergeCell ref="D1566:D1568"/>
    <mergeCell ref="H1566:H1568"/>
    <mergeCell ref="I1566:I1568"/>
    <mergeCell ref="J1566:J1568"/>
    <mergeCell ref="K1566:K1568"/>
    <mergeCell ref="L1566:L1568"/>
    <mergeCell ref="M1566:M1568"/>
    <mergeCell ref="O1566:O1568"/>
    <mergeCell ref="P1566:P1568"/>
    <mergeCell ref="Q1566:Q1568"/>
    <mergeCell ref="R1566:R1568"/>
    <mergeCell ref="S1566:S1568"/>
    <mergeCell ref="T1566:T1568"/>
    <mergeCell ref="C1570:M1571"/>
    <mergeCell ref="C1572:D1572"/>
    <mergeCell ref="E1572:F1572"/>
    <mergeCell ref="H1572:M1572"/>
    <mergeCell ref="C1556:M1557"/>
    <mergeCell ref="C1558:D1558"/>
    <mergeCell ref="E1558:F1558"/>
    <mergeCell ref="H1558:M1558"/>
    <mergeCell ref="C1559:D1559"/>
    <mergeCell ref="E1559:F1559"/>
    <mergeCell ref="H1559:M1559"/>
    <mergeCell ref="C1560:M1560"/>
    <mergeCell ref="H1561:M1561"/>
    <mergeCell ref="H1562:J1562"/>
    <mergeCell ref="K1562:M1562"/>
    <mergeCell ref="H1563:I1563"/>
    <mergeCell ref="J1563:K1563"/>
    <mergeCell ref="L1563:M1563"/>
    <mergeCell ref="O1563:P1563"/>
    <mergeCell ref="Q1563:R1563"/>
    <mergeCell ref="S1563:T1563"/>
    <mergeCell ref="C1545:D1545"/>
    <mergeCell ref="E1545:F1545"/>
    <mergeCell ref="H1545:M1545"/>
    <mergeCell ref="C1546:M1546"/>
    <mergeCell ref="H1547:M1547"/>
    <mergeCell ref="H1548:J1548"/>
    <mergeCell ref="K1548:M1548"/>
    <mergeCell ref="H1549:I1549"/>
    <mergeCell ref="J1549:K1549"/>
    <mergeCell ref="L1549:M1549"/>
    <mergeCell ref="O1549:P1549"/>
    <mergeCell ref="Q1549:R1549"/>
    <mergeCell ref="S1549:T1549"/>
    <mergeCell ref="C1552:C1554"/>
    <mergeCell ref="D1552:D1554"/>
    <mergeCell ref="H1552:H1554"/>
    <mergeCell ref="I1552:I1554"/>
    <mergeCell ref="J1552:J1554"/>
    <mergeCell ref="K1552:K1554"/>
    <mergeCell ref="L1552:L1554"/>
    <mergeCell ref="M1552:M1554"/>
    <mergeCell ref="O1552:O1554"/>
    <mergeCell ref="P1552:P1554"/>
    <mergeCell ref="Q1552:Q1554"/>
    <mergeCell ref="R1552:R1554"/>
    <mergeCell ref="S1552:S1554"/>
    <mergeCell ref="T1552:T1554"/>
    <mergeCell ref="C1538:C1540"/>
    <mergeCell ref="D1538:D1540"/>
    <mergeCell ref="H1538:H1540"/>
    <mergeCell ref="I1538:I1540"/>
    <mergeCell ref="J1538:J1540"/>
    <mergeCell ref="K1538:K1540"/>
    <mergeCell ref="L1538:L1540"/>
    <mergeCell ref="M1538:M1540"/>
    <mergeCell ref="O1538:O1540"/>
    <mergeCell ref="P1538:P1540"/>
    <mergeCell ref="Q1538:Q1540"/>
    <mergeCell ref="R1538:R1540"/>
    <mergeCell ref="S1538:S1540"/>
    <mergeCell ref="T1538:T1540"/>
    <mergeCell ref="C1542:M1543"/>
    <mergeCell ref="C1544:D1544"/>
    <mergeCell ref="E1544:F1544"/>
    <mergeCell ref="H1544:M1544"/>
    <mergeCell ref="C1528:M1529"/>
    <mergeCell ref="C1530:D1530"/>
    <mergeCell ref="E1530:F1530"/>
    <mergeCell ref="H1530:M1530"/>
    <mergeCell ref="C1531:D1531"/>
    <mergeCell ref="E1531:F1531"/>
    <mergeCell ref="H1531:M1531"/>
    <mergeCell ref="C1532:M1532"/>
    <mergeCell ref="H1533:M1533"/>
    <mergeCell ref="H1534:J1534"/>
    <mergeCell ref="K1534:M1534"/>
    <mergeCell ref="H1535:I1535"/>
    <mergeCell ref="J1535:K1535"/>
    <mergeCell ref="L1535:M1535"/>
    <mergeCell ref="O1535:P1535"/>
    <mergeCell ref="Q1535:R1535"/>
    <mergeCell ref="S1535:T1535"/>
    <mergeCell ref="C1517:D1517"/>
    <mergeCell ref="E1517:F1517"/>
    <mergeCell ref="H1517:M1517"/>
    <mergeCell ref="C1518:M1518"/>
    <mergeCell ref="H1519:M1519"/>
    <mergeCell ref="H1520:J1520"/>
    <mergeCell ref="K1520:M1520"/>
    <mergeCell ref="H1521:I1521"/>
    <mergeCell ref="J1521:K1521"/>
    <mergeCell ref="L1521:M1521"/>
    <mergeCell ref="O1521:P1521"/>
    <mergeCell ref="Q1521:R1521"/>
    <mergeCell ref="S1521:T1521"/>
    <mergeCell ref="C1524:C1526"/>
    <mergeCell ref="D1524:D1526"/>
    <mergeCell ref="H1524:H1526"/>
    <mergeCell ref="I1524:I1526"/>
    <mergeCell ref="J1524:J1526"/>
    <mergeCell ref="K1524:K1526"/>
    <mergeCell ref="L1524:L1526"/>
    <mergeCell ref="M1524:M1526"/>
    <mergeCell ref="O1524:O1526"/>
    <mergeCell ref="P1524:P1526"/>
    <mergeCell ref="Q1524:Q1526"/>
    <mergeCell ref="R1524:R1526"/>
    <mergeCell ref="S1524:S1526"/>
    <mergeCell ref="T1524:T1526"/>
    <mergeCell ref="C1510:C1512"/>
    <mergeCell ref="D1510:D1512"/>
    <mergeCell ref="H1510:H1512"/>
    <mergeCell ref="I1510:I1512"/>
    <mergeCell ref="J1510:J1512"/>
    <mergeCell ref="K1510:K1512"/>
    <mergeCell ref="L1510:L1512"/>
    <mergeCell ref="M1510:M1512"/>
    <mergeCell ref="O1510:O1512"/>
    <mergeCell ref="P1510:P1512"/>
    <mergeCell ref="Q1510:Q1512"/>
    <mergeCell ref="R1510:R1512"/>
    <mergeCell ref="S1510:S1512"/>
    <mergeCell ref="T1510:T1512"/>
    <mergeCell ref="C1514:M1515"/>
    <mergeCell ref="C1516:D1516"/>
    <mergeCell ref="E1516:F1516"/>
    <mergeCell ref="H1516:M1516"/>
    <mergeCell ref="C1500:M1501"/>
    <mergeCell ref="C1502:D1502"/>
    <mergeCell ref="E1502:F1502"/>
    <mergeCell ref="H1502:M1502"/>
    <mergeCell ref="C1503:D1503"/>
    <mergeCell ref="E1503:F1503"/>
    <mergeCell ref="H1503:M1503"/>
    <mergeCell ref="C1504:M1504"/>
    <mergeCell ref="H1505:M1505"/>
    <mergeCell ref="H1506:J1506"/>
    <mergeCell ref="K1506:M1506"/>
    <mergeCell ref="H1507:I1507"/>
    <mergeCell ref="J1507:K1507"/>
    <mergeCell ref="L1507:M1507"/>
    <mergeCell ref="O1507:P1507"/>
    <mergeCell ref="Q1507:R1507"/>
    <mergeCell ref="S1507:T1507"/>
    <mergeCell ref="C1489:D1489"/>
    <mergeCell ref="E1489:F1489"/>
    <mergeCell ref="H1489:M1489"/>
    <mergeCell ref="C1490:M1490"/>
    <mergeCell ref="H1491:M1491"/>
    <mergeCell ref="H1492:J1492"/>
    <mergeCell ref="K1492:M1492"/>
    <mergeCell ref="H1493:I1493"/>
    <mergeCell ref="J1493:K1493"/>
    <mergeCell ref="L1493:M1493"/>
    <mergeCell ref="O1493:P1493"/>
    <mergeCell ref="Q1493:R1493"/>
    <mergeCell ref="S1493:T1493"/>
    <mergeCell ref="C1496:C1498"/>
    <mergeCell ref="D1496:D1498"/>
    <mergeCell ref="H1496:H1498"/>
    <mergeCell ref="I1496:I1498"/>
    <mergeCell ref="J1496:J1498"/>
    <mergeCell ref="K1496:K1498"/>
    <mergeCell ref="L1496:L1498"/>
    <mergeCell ref="M1496:M1498"/>
    <mergeCell ref="O1496:O1498"/>
    <mergeCell ref="P1496:P1498"/>
    <mergeCell ref="Q1496:Q1498"/>
    <mergeCell ref="R1496:R1498"/>
    <mergeCell ref="S1496:S1498"/>
    <mergeCell ref="T1496:T1498"/>
    <mergeCell ref="C1482:C1484"/>
    <mergeCell ref="D1482:D1484"/>
    <mergeCell ref="H1482:H1484"/>
    <mergeCell ref="I1482:I1484"/>
    <mergeCell ref="J1482:J1484"/>
    <mergeCell ref="K1482:K1484"/>
    <mergeCell ref="L1482:L1484"/>
    <mergeCell ref="M1482:M1484"/>
    <mergeCell ref="O1482:O1484"/>
    <mergeCell ref="P1482:P1484"/>
    <mergeCell ref="Q1482:Q1484"/>
    <mergeCell ref="R1482:R1484"/>
    <mergeCell ref="S1482:S1484"/>
    <mergeCell ref="T1482:T1484"/>
    <mergeCell ref="C1486:M1487"/>
    <mergeCell ref="C1488:D1488"/>
    <mergeCell ref="E1488:F1488"/>
    <mergeCell ref="H1488:M1488"/>
    <mergeCell ref="C1472:M1473"/>
    <mergeCell ref="C1474:D1474"/>
    <mergeCell ref="E1474:F1474"/>
    <mergeCell ref="H1474:M1474"/>
    <mergeCell ref="C1475:D1475"/>
    <mergeCell ref="E1475:F1475"/>
    <mergeCell ref="H1475:M1475"/>
    <mergeCell ref="C1476:M1476"/>
    <mergeCell ref="H1477:M1477"/>
    <mergeCell ref="H1478:J1478"/>
    <mergeCell ref="K1478:M1478"/>
    <mergeCell ref="H1479:I1479"/>
    <mergeCell ref="J1479:K1479"/>
    <mergeCell ref="L1479:M1479"/>
    <mergeCell ref="O1479:P1479"/>
    <mergeCell ref="Q1479:R1479"/>
    <mergeCell ref="S1479:T1479"/>
    <mergeCell ref="C1461:D1461"/>
    <mergeCell ref="E1461:F1461"/>
    <mergeCell ref="H1461:M1461"/>
    <mergeCell ref="C1462:M1462"/>
    <mergeCell ref="H1463:M1463"/>
    <mergeCell ref="H1464:J1464"/>
    <mergeCell ref="K1464:M1464"/>
    <mergeCell ref="H1465:I1465"/>
    <mergeCell ref="J1465:K1465"/>
    <mergeCell ref="L1465:M1465"/>
    <mergeCell ref="O1465:P1465"/>
    <mergeCell ref="Q1465:R1465"/>
    <mergeCell ref="S1465:T1465"/>
    <mergeCell ref="C1468:C1470"/>
    <mergeCell ref="D1468:D1470"/>
    <mergeCell ref="H1468:H1470"/>
    <mergeCell ref="I1468:I1470"/>
    <mergeCell ref="J1468:J1470"/>
    <mergeCell ref="K1468:K1470"/>
    <mergeCell ref="L1468:L1470"/>
    <mergeCell ref="M1468:M1470"/>
    <mergeCell ref="O1468:O1470"/>
    <mergeCell ref="P1468:P1470"/>
    <mergeCell ref="Q1468:Q1470"/>
    <mergeCell ref="R1468:R1470"/>
    <mergeCell ref="S1468:S1470"/>
    <mergeCell ref="T1468:T1470"/>
    <mergeCell ref="C1454:C1456"/>
    <mergeCell ref="D1454:D1456"/>
    <mergeCell ref="H1454:H1456"/>
    <mergeCell ref="I1454:I1456"/>
    <mergeCell ref="J1454:J1456"/>
    <mergeCell ref="K1454:K1456"/>
    <mergeCell ref="L1454:L1456"/>
    <mergeCell ref="M1454:M1456"/>
    <mergeCell ref="O1454:O1456"/>
    <mergeCell ref="P1454:P1456"/>
    <mergeCell ref="Q1454:Q1456"/>
    <mergeCell ref="R1454:R1456"/>
    <mergeCell ref="S1454:S1456"/>
    <mergeCell ref="T1454:T1456"/>
    <mergeCell ref="C1458:M1459"/>
    <mergeCell ref="C1460:D1460"/>
    <mergeCell ref="E1460:F1460"/>
    <mergeCell ref="H1460:M1460"/>
    <mergeCell ref="C1444:M1445"/>
    <mergeCell ref="C1446:D1446"/>
    <mergeCell ref="E1446:F1446"/>
    <mergeCell ref="H1446:M1446"/>
    <mergeCell ref="C1447:D1447"/>
    <mergeCell ref="E1447:F1447"/>
    <mergeCell ref="H1447:M1447"/>
    <mergeCell ref="C1448:M1448"/>
    <mergeCell ref="H1449:M1449"/>
    <mergeCell ref="H1450:J1450"/>
    <mergeCell ref="K1450:M1450"/>
    <mergeCell ref="H1451:I1451"/>
    <mergeCell ref="J1451:K1451"/>
    <mergeCell ref="L1451:M1451"/>
    <mergeCell ref="O1451:P1451"/>
    <mergeCell ref="Q1451:R1451"/>
    <mergeCell ref="S1451:T1451"/>
    <mergeCell ref="C1433:D1433"/>
    <mergeCell ref="E1433:F1433"/>
    <mergeCell ref="H1433:M1433"/>
    <mergeCell ref="C1434:M1434"/>
    <mergeCell ref="H1435:M1435"/>
    <mergeCell ref="H1436:J1436"/>
    <mergeCell ref="K1436:M1436"/>
    <mergeCell ref="H1437:I1437"/>
    <mergeCell ref="J1437:K1437"/>
    <mergeCell ref="L1437:M1437"/>
    <mergeCell ref="O1437:P1437"/>
    <mergeCell ref="Q1437:R1437"/>
    <mergeCell ref="S1437:T1437"/>
    <mergeCell ref="C1440:C1442"/>
    <mergeCell ref="D1440:D1442"/>
    <mergeCell ref="H1440:H1442"/>
    <mergeCell ref="I1440:I1442"/>
    <mergeCell ref="J1440:J1442"/>
    <mergeCell ref="K1440:K1442"/>
    <mergeCell ref="L1440:L1442"/>
    <mergeCell ref="M1440:M1442"/>
    <mergeCell ref="O1440:O1442"/>
    <mergeCell ref="P1440:P1442"/>
    <mergeCell ref="Q1440:Q1442"/>
    <mergeCell ref="R1440:R1442"/>
    <mergeCell ref="S1440:S1442"/>
    <mergeCell ref="T1440:T1442"/>
    <mergeCell ref="C1426:C1428"/>
    <mergeCell ref="D1426:D1428"/>
    <mergeCell ref="H1426:H1428"/>
    <mergeCell ref="I1426:I1428"/>
    <mergeCell ref="J1426:J1428"/>
    <mergeCell ref="K1426:K1428"/>
    <mergeCell ref="L1426:L1428"/>
    <mergeCell ref="M1426:M1428"/>
    <mergeCell ref="O1426:O1428"/>
    <mergeCell ref="P1426:P1428"/>
    <mergeCell ref="Q1426:Q1428"/>
    <mergeCell ref="R1426:R1428"/>
    <mergeCell ref="S1426:S1428"/>
    <mergeCell ref="T1426:T1428"/>
    <mergeCell ref="C1430:M1431"/>
    <mergeCell ref="C1432:D1432"/>
    <mergeCell ref="E1432:F1432"/>
    <mergeCell ref="H1432:M1432"/>
    <mergeCell ref="C1416:M1417"/>
    <mergeCell ref="C1418:D1418"/>
    <mergeCell ref="E1418:F1418"/>
    <mergeCell ref="H1418:M1418"/>
    <mergeCell ref="C1419:D1419"/>
    <mergeCell ref="E1419:F1419"/>
    <mergeCell ref="H1419:M1419"/>
    <mergeCell ref="C1420:M1420"/>
    <mergeCell ref="H1421:M1421"/>
    <mergeCell ref="H1422:J1422"/>
    <mergeCell ref="K1422:M1422"/>
    <mergeCell ref="H1423:I1423"/>
    <mergeCell ref="J1423:K1423"/>
    <mergeCell ref="L1423:M1423"/>
    <mergeCell ref="O1423:P1423"/>
    <mergeCell ref="Q1423:R1423"/>
    <mergeCell ref="S1423:T1423"/>
    <mergeCell ref="C1405:D1405"/>
    <mergeCell ref="E1405:F1405"/>
    <mergeCell ref="H1405:M1405"/>
    <mergeCell ref="C1406:M1406"/>
    <mergeCell ref="H1407:M1407"/>
    <mergeCell ref="H1408:J1408"/>
    <mergeCell ref="K1408:M1408"/>
    <mergeCell ref="H1409:I1409"/>
    <mergeCell ref="J1409:K1409"/>
    <mergeCell ref="L1409:M1409"/>
    <mergeCell ref="O1409:P1409"/>
    <mergeCell ref="Q1409:R1409"/>
    <mergeCell ref="S1409:T1409"/>
    <mergeCell ref="C1412:C1414"/>
    <mergeCell ref="D1412:D1414"/>
    <mergeCell ref="H1412:H1414"/>
    <mergeCell ref="I1412:I1414"/>
    <mergeCell ref="J1412:J1414"/>
    <mergeCell ref="K1412:K1414"/>
    <mergeCell ref="L1412:L1414"/>
    <mergeCell ref="M1412:M1414"/>
    <mergeCell ref="O1412:O1414"/>
    <mergeCell ref="P1412:P1414"/>
    <mergeCell ref="Q1412:Q1414"/>
    <mergeCell ref="R1412:R1414"/>
    <mergeCell ref="S1412:S1414"/>
    <mergeCell ref="T1412:T1414"/>
    <mergeCell ref="C1398:C1400"/>
    <mergeCell ref="D1398:D1400"/>
    <mergeCell ref="H1398:H1400"/>
    <mergeCell ref="I1398:I1400"/>
    <mergeCell ref="J1398:J1400"/>
    <mergeCell ref="K1398:K1400"/>
    <mergeCell ref="L1398:L1400"/>
    <mergeCell ref="M1398:M1400"/>
    <mergeCell ref="O1398:O1400"/>
    <mergeCell ref="P1398:P1400"/>
    <mergeCell ref="Q1398:Q1400"/>
    <mergeCell ref="R1398:R1400"/>
    <mergeCell ref="S1398:S1400"/>
    <mergeCell ref="T1398:T1400"/>
    <mergeCell ref="C1402:M1403"/>
    <mergeCell ref="C1404:D1404"/>
    <mergeCell ref="E1404:F1404"/>
    <mergeCell ref="H1404:M1404"/>
    <mergeCell ref="C1388:M1389"/>
    <mergeCell ref="C1390:D1390"/>
    <mergeCell ref="E1390:F1390"/>
    <mergeCell ref="H1390:M1390"/>
    <mergeCell ref="C1391:D1391"/>
    <mergeCell ref="E1391:F1391"/>
    <mergeCell ref="H1391:M1391"/>
    <mergeCell ref="C1392:M1392"/>
    <mergeCell ref="H1393:M1393"/>
    <mergeCell ref="H1394:J1394"/>
    <mergeCell ref="K1394:M1394"/>
    <mergeCell ref="H1395:I1395"/>
    <mergeCell ref="J1395:K1395"/>
    <mergeCell ref="L1395:M1395"/>
    <mergeCell ref="O1395:P1395"/>
    <mergeCell ref="Q1395:R1395"/>
    <mergeCell ref="S1395:T1395"/>
    <mergeCell ref="C1377:D1377"/>
    <mergeCell ref="E1377:F1377"/>
    <mergeCell ref="H1377:M1377"/>
    <mergeCell ref="C1378:M1378"/>
    <mergeCell ref="H1379:M1379"/>
    <mergeCell ref="H1380:J1380"/>
    <mergeCell ref="K1380:M1380"/>
    <mergeCell ref="H1381:I1381"/>
    <mergeCell ref="J1381:K1381"/>
    <mergeCell ref="L1381:M1381"/>
    <mergeCell ref="O1381:P1381"/>
    <mergeCell ref="Q1381:R1381"/>
    <mergeCell ref="S1381:T1381"/>
    <mergeCell ref="C1384:C1386"/>
    <mergeCell ref="D1384:D1386"/>
    <mergeCell ref="H1384:H1386"/>
    <mergeCell ref="I1384:I1386"/>
    <mergeCell ref="J1384:J1386"/>
    <mergeCell ref="K1384:K1386"/>
    <mergeCell ref="L1384:L1386"/>
    <mergeCell ref="M1384:M1386"/>
    <mergeCell ref="O1384:O1386"/>
    <mergeCell ref="P1384:P1386"/>
    <mergeCell ref="Q1384:Q1386"/>
    <mergeCell ref="R1384:R1386"/>
    <mergeCell ref="S1384:S1386"/>
    <mergeCell ref="T1384:T1386"/>
    <mergeCell ref="C1370:C1372"/>
    <mergeCell ref="D1370:D1372"/>
    <mergeCell ref="H1370:H1372"/>
    <mergeCell ref="I1370:I1372"/>
    <mergeCell ref="J1370:J1372"/>
    <mergeCell ref="K1370:K1372"/>
    <mergeCell ref="L1370:L1372"/>
    <mergeCell ref="M1370:M1372"/>
    <mergeCell ref="O1370:O1372"/>
    <mergeCell ref="P1370:P1372"/>
    <mergeCell ref="Q1370:Q1372"/>
    <mergeCell ref="R1370:R1372"/>
    <mergeCell ref="S1370:S1372"/>
    <mergeCell ref="T1370:T1372"/>
    <mergeCell ref="C1374:M1375"/>
    <mergeCell ref="C1376:D1376"/>
    <mergeCell ref="E1376:F1376"/>
    <mergeCell ref="H1376:M1376"/>
    <mergeCell ref="C1360:M1361"/>
    <mergeCell ref="C1362:D1362"/>
    <mergeCell ref="E1362:F1362"/>
    <mergeCell ref="H1362:M1362"/>
    <mergeCell ref="C1363:D1363"/>
    <mergeCell ref="E1363:F1363"/>
    <mergeCell ref="H1363:M1363"/>
    <mergeCell ref="C1364:M1364"/>
    <mergeCell ref="H1365:M1365"/>
    <mergeCell ref="H1366:J1366"/>
    <mergeCell ref="K1366:M1366"/>
    <mergeCell ref="H1367:I1367"/>
    <mergeCell ref="J1367:K1367"/>
    <mergeCell ref="L1367:M1367"/>
    <mergeCell ref="O1367:P1367"/>
    <mergeCell ref="Q1367:R1367"/>
    <mergeCell ref="S1367:T1367"/>
    <mergeCell ref="C1349:D1349"/>
    <mergeCell ref="E1349:F1349"/>
    <mergeCell ref="H1349:M1349"/>
    <mergeCell ref="C1350:M1350"/>
    <mergeCell ref="H1351:M1351"/>
    <mergeCell ref="H1352:J1352"/>
    <mergeCell ref="K1352:M1352"/>
    <mergeCell ref="H1353:I1353"/>
    <mergeCell ref="J1353:K1353"/>
    <mergeCell ref="L1353:M1353"/>
    <mergeCell ref="O1353:P1353"/>
    <mergeCell ref="Q1353:R1353"/>
    <mergeCell ref="S1353:T1353"/>
    <mergeCell ref="C1356:C1358"/>
    <mergeCell ref="D1356:D1358"/>
    <mergeCell ref="H1356:H1358"/>
    <mergeCell ref="I1356:I1358"/>
    <mergeCell ref="J1356:J1358"/>
    <mergeCell ref="K1356:K1358"/>
    <mergeCell ref="L1356:L1358"/>
    <mergeCell ref="M1356:M1358"/>
    <mergeCell ref="O1356:O1358"/>
    <mergeCell ref="P1356:P1358"/>
    <mergeCell ref="Q1356:Q1358"/>
    <mergeCell ref="R1356:R1358"/>
    <mergeCell ref="S1356:S1358"/>
    <mergeCell ref="T1356:T1358"/>
    <mergeCell ref="C1342:C1344"/>
    <mergeCell ref="D1342:D1344"/>
    <mergeCell ref="H1342:H1344"/>
    <mergeCell ref="I1342:I1344"/>
    <mergeCell ref="J1342:J1344"/>
    <mergeCell ref="K1342:K1344"/>
    <mergeCell ref="L1342:L1344"/>
    <mergeCell ref="M1342:M1344"/>
    <mergeCell ref="O1342:O1344"/>
    <mergeCell ref="P1342:P1344"/>
    <mergeCell ref="Q1342:Q1344"/>
    <mergeCell ref="R1342:R1344"/>
    <mergeCell ref="S1342:S1344"/>
    <mergeCell ref="T1342:T1344"/>
    <mergeCell ref="C1346:M1347"/>
    <mergeCell ref="C1348:D1348"/>
    <mergeCell ref="E1348:F1348"/>
    <mergeCell ref="H1348:M1348"/>
    <mergeCell ref="C1332:M1333"/>
    <mergeCell ref="C1334:D1334"/>
    <mergeCell ref="E1334:F1334"/>
    <mergeCell ref="H1334:M1334"/>
    <mergeCell ref="C1335:D1335"/>
    <mergeCell ref="E1335:F1335"/>
    <mergeCell ref="H1335:M1335"/>
    <mergeCell ref="C1336:M1336"/>
    <mergeCell ref="H1337:M1337"/>
    <mergeCell ref="H1338:J1338"/>
    <mergeCell ref="K1338:M1338"/>
    <mergeCell ref="H1339:I1339"/>
    <mergeCell ref="J1339:K1339"/>
    <mergeCell ref="L1339:M1339"/>
    <mergeCell ref="O1339:P1339"/>
    <mergeCell ref="Q1339:R1339"/>
    <mergeCell ref="S1339:T1339"/>
    <mergeCell ref="C1321:D1321"/>
    <mergeCell ref="E1321:F1321"/>
    <mergeCell ref="H1321:M1321"/>
    <mergeCell ref="C1322:M1322"/>
    <mergeCell ref="H1323:M1323"/>
    <mergeCell ref="H1324:J1324"/>
    <mergeCell ref="K1324:M1324"/>
    <mergeCell ref="H1325:I1325"/>
    <mergeCell ref="J1325:K1325"/>
    <mergeCell ref="L1325:M1325"/>
    <mergeCell ref="O1325:P1325"/>
    <mergeCell ref="Q1325:R1325"/>
    <mergeCell ref="S1325:T1325"/>
    <mergeCell ref="C1328:C1330"/>
    <mergeCell ref="D1328:D1330"/>
    <mergeCell ref="H1328:H1330"/>
    <mergeCell ref="I1328:I1330"/>
    <mergeCell ref="J1328:J1330"/>
    <mergeCell ref="K1328:K1330"/>
    <mergeCell ref="L1328:L1330"/>
    <mergeCell ref="M1328:M1330"/>
    <mergeCell ref="O1328:O1330"/>
    <mergeCell ref="P1328:P1330"/>
    <mergeCell ref="Q1328:Q1330"/>
    <mergeCell ref="R1328:R1330"/>
    <mergeCell ref="S1328:S1330"/>
    <mergeCell ref="T1328:T1330"/>
    <mergeCell ref="C1314:C1316"/>
    <mergeCell ref="D1314:D1316"/>
    <mergeCell ref="H1314:H1316"/>
    <mergeCell ref="I1314:I1316"/>
    <mergeCell ref="J1314:J1316"/>
    <mergeCell ref="K1314:K1316"/>
    <mergeCell ref="L1314:L1316"/>
    <mergeCell ref="M1314:M1316"/>
    <mergeCell ref="O1314:O1316"/>
    <mergeCell ref="P1314:P1316"/>
    <mergeCell ref="Q1314:Q1316"/>
    <mergeCell ref="R1314:R1316"/>
    <mergeCell ref="S1314:S1316"/>
    <mergeCell ref="T1314:T1316"/>
    <mergeCell ref="C1318:M1319"/>
    <mergeCell ref="C1320:D1320"/>
    <mergeCell ref="E1320:F1320"/>
    <mergeCell ref="H1320:M1320"/>
    <mergeCell ref="C1304:M1305"/>
    <mergeCell ref="C1306:D1306"/>
    <mergeCell ref="E1306:F1306"/>
    <mergeCell ref="H1306:M1306"/>
    <mergeCell ref="C1307:D1307"/>
    <mergeCell ref="E1307:F1307"/>
    <mergeCell ref="H1307:M1307"/>
    <mergeCell ref="C1308:M1308"/>
    <mergeCell ref="H1309:M1309"/>
    <mergeCell ref="H1310:J1310"/>
    <mergeCell ref="K1310:M1310"/>
    <mergeCell ref="H1311:I1311"/>
    <mergeCell ref="J1311:K1311"/>
    <mergeCell ref="L1311:M1311"/>
    <mergeCell ref="O1311:P1311"/>
    <mergeCell ref="Q1311:R1311"/>
    <mergeCell ref="S1311:T1311"/>
    <mergeCell ref="C1293:D1293"/>
    <mergeCell ref="E1293:F1293"/>
    <mergeCell ref="H1293:M1293"/>
    <mergeCell ref="C1294:M1294"/>
    <mergeCell ref="H1295:M1295"/>
    <mergeCell ref="H1296:J1296"/>
    <mergeCell ref="K1296:M1296"/>
    <mergeCell ref="H1297:I1297"/>
    <mergeCell ref="J1297:K1297"/>
    <mergeCell ref="L1297:M1297"/>
    <mergeCell ref="O1297:P1297"/>
    <mergeCell ref="Q1297:R1297"/>
    <mergeCell ref="S1297:T1297"/>
    <mergeCell ref="C1300:C1302"/>
    <mergeCell ref="D1300:D1302"/>
    <mergeCell ref="H1300:H1302"/>
    <mergeCell ref="I1300:I1302"/>
    <mergeCell ref="J1300:J1302"/>
    <mergeCell ref="K1300:K1302"/>
    <mergeCell ref="L1300:L1302"/>
    <mergeCell ref="M1300:M1302"/>
    <mergeCell ref="O1300:O1302"/>
    <mergeCell ref="P1300:P1302"/>
    <mergeCell ref="Q1300:Q1302"/>
    <mergeCell ref="R1300:R1302"/>
    <mergeCell ref="S1300:S1302"/>
    <mergeCell ref="T1300:T1302"/>
    <mergeCell ref="C1286:C1288"/>
    <mergeCell ref="D1286:D1288"/>
    <mergeCell ref="H1286:H1288"/>
    <mergeCell ref="I1286:I1288"/>
    <mergeCell ref="J1286:J1288"/>
    <mergeCell ref="K1286:K1288"/>
    <mergeCell ref="L1286:L1288"/>
    <mergeCell ref="M1286:M1288"/>
    <mergeCell ref="O1286:O1288"/>
    <mergeCell ref="P1286:P1288"/>
    <mergeCell ref="Q1286:Q1288"/>
    <mergeCell ref="R1286:R1288"/>
    <mergeCell ref="S1286:S1288"/>
    <mergeCell ref="T1286:T1288"/>
    <mergeCell ref="C1290:M1291"/>
    <mergeCell ref="C1292:D1292"/>
    <mergeCell ref="E1292:F1292"/>
    <mergeCell ref="H1292:M1292"/>
    <mergeCell ref="C1276:M1277"/>
    <mergeCell ref="C1278:D1278"/>
    <mergeCell ref="E1278:F1278"/>
    <mergeCell ref="H1278:M1278"/>
    <mergeCell ref="C1279:D1279"/>
    <mergeCell ref="E1279:F1279"/>
    <mergeCell ref="H1279:M1279"/>
    <mergeCell ref="C1280:M1280"/>
    <mergeCell ref="H1281:M1281"/>
    <mergeCell ref="H1282:J1282"/>
    <mergeCell ref="K1282:M1282"/>
    <mergeCell ref="H1283:I1283"/>
    <mergeCell ref="J1283:K1283"/>
    <mergeCell ref="L1283:M1283"/>
    <mergeCell ref="O1283:P1283"/>
    <mergeCell ref="Q1283:R1283"/>
    <mergeCell ref="S1283:T1283"/>
    <mergeCell ref="C1265:D1265"/>
    <mergeCell ref="E1265:F1265"/>
    <mergeCell ref="H1265:M1265"/>
    <mergeCell ref="C1266:M1266"/>
    <mergeCell ref="H1267:M1267"/>
    <mergeCell ref="H1268:J1268"/>
    <mergeCell ref="K1268:M1268"/>
    <mergeCell ref="H1269:I1269"/>
    <mergeCell ref="J1269:K1269"/>
    <mergeCell ref="L1269:M1269"/>
    <mergeCell ref="O1269:P1269"/>
    <mergeCell ref="Q1269:R1269"/>
    <mergeCell ref="S1269:T1269"/>
    <mergeCell ref="C1272:C1274"/>
    <mergeCell ref="D1272:D1274"/>
    <mergeCell ref="H1272:H1274"/>
    <mergeCell ref="I1272:I1274"/>
    <mergeCell ref="J1272:J1274"/>
    <mergeCell ref="K1272:K1274"/>
    <mergeCell ref="L1272:L1274"/>
    <mergeCell ref="M1272:M1274"/>
    <mergeCell ref="O1272:O1274"/>
    <mergeCell ref="P1272:P1274"/>
    <mergeCell ref="Q1272:Q1274"/>
    <mergeCell ref="R1272:R1274"/>
    <mergeCell ref="S1272:S1274"/>
    <mergeCell ref="T1272:T1274"/>
    <mergeCell ref="C1258:C1260"/>
    <mergeCell ref="D1258:D1260"/>
    <mergeCell ref="H1258:H1260"/>
    <mergeCell ref="I1258:I1260"/>
    <mergeCell ref="J1258:J1260"/>
    <mergeCell ref="K1258:K1260"/>
    <mergeCell ref="L1258:L1260"/>
    <mergeCell ref="M1258:M1260"/>
    <mergeCell ref="O1258:O1260"/>
    <mergeCell ref="P1258:P1260"/>
    <mergeCell ref="Q1258:Q1260"/>
    <mergeCell ref="R1258:R1260"/>
    <mergeCell ref="S1258:S1260"/>
    <mergeCell ref="T1258:T1260"/>
    <mergeCell ref="C1262:M1263"/>
    <mergeCell ref="C1264:D1264"/>
    <mergeCell ref="E1264:F1264"/>
    <mergeCell ref="H1264:M1264"/>
    <mergeCell ref="C1248:M1249"/>
    <mergeCell ref="C1250:D1250"/>
    <mergeCell ref="E1250:F1250"/>
    <mergeCell ref="H1250:M1250"/>
    <mergeCell ref="C1251:D1251"/>
    <mergeCell ref="E1251:F1251"/>
    <mergeCell ref="H1251:M1251"/>
    <mergeCell ref="C1252:M1252"/>
    <mergeCell ref="H1253:M1253"/>
    <mergeCell ref="H1254:J1254"/>
    <mergeCell ref="K1254:M1254"/>
    <mergeCell ref="H1255:I1255"/>
    <mergeCell ref="J1255:K1255"/>
    <mergeCell ref="L1255:M1255"/>
    <mergeCell ref="O1255:P1255"/>
    <mergeCell ref="Q1255:R1255"/>
    <mergeCell ref="S1255:T1255"/>
    <mergeCell ref="C1237:D1237"/>
    <mergeCell ref="E1237:F1237"/>
    <mergeCell ref="H1237:M1237"/>
    <mergeCell ref="C1238:M1238"/>
    <mergeCell ref="H1239:M1239"/>
    <mergeCell ref="H1240:J1240"/>
    <mergeCell ref="K1240:M1240"/>
    <mergeCell ref="H1241:I1241"/>
    <mergeCell ref="J1241:K1241"/>
    <mergeCell ref="L1241:M1241"/>
    <mergeCell ref="O1241:P1241"/>
    <mergeCell ref="Q1241:R1241"/>
    <mergeCell ref="S1241:T1241"/>
    <mergeCell ref="C1244:C1246"/>
    <mergeCell ref="D1244:D1246"/>
    <mergeCell ref="H1244:H1246"/>
    <mergeCell ref="I1244:I1246"/>
    <mergeCell ref="J1244:J1246"/>
    <mergeCell ref="K1244:K1246"/>
    <mergeCell ref="L1244:L1246"/>
    <mergeCell ref="M1244:M1246"/>
    <mergeCell ref="O1244:O1246"/>
    <mergeCell ref="P1244:P1246"/>
    <mergeCell ref="Q1244:Q1246"/>
    <mergeCell ref="R1244:R1246"/>
    <mergeCell ref="S1244:S1246"/>
    <mergeCell ref="T1244:T1246"/>
    <mergeCell ref="C1230:C1232"/>
    <mergeCell ref="D1230:D1232"/>
    <mergeCell ref="H1230:H1232"/>
    <mergeCell ref="I1230:I1232"/>
    <mergeCell ref="J1230:J1232"/>
    <mergeCell ref="K1230:K1232"/>
    <mergeCell ref="L1230:L1232"/>
    <mergeCell ref="M1230:M1232"/>
    <mergeCell ref="O1230:O1232"/>
    <mergeCell ref="P1230:P1232"/>
    <mergeCell ref="Q1230:Q1232"/>
    <mergeCell ref="R1230:R1232"/>
    <mergeCell ref="S1230:S1232"/>
    <mergeCell ref="T1230:T1232"/>
    <mergeCell ref="C1234:M1235"/>
    <mergeCell ref="C1236:D1236"/>
    <mergeCell ref="E1236:F1236"/>
    <mergeCell ref="H1236:M1236"/>
    <mergeCell ref="C1220:M1221"/>
    <mergeCell ref="C1222:D1222"/>
    <mergeCell ref="E1222:F1222"/>
    <mergeCell ref="H1222:M1222"/>
    <mergeCell ref="C1223:D1223"/>
    <mergeCell ref="E1223:F1223"/>
    <mergeCell ref="H1223:M1223"/>
    <mergeCell ref="C1224:M1224"/>
    <mergeCell ref="H1225:M1225"/>
    <mergeCell ref="H1226:J1226"/>
    <mergeCell ref="K1226:M1226"/>
    <mergeCell ref="H1227:I1227"/>
    <mergeCell ref="J1227:K1227"/>
    <mergeCell ref="L1227:M1227"/>
    <mergeCell ref="O1227:P1227"/>
    <mergeCell ref="Q1227:R1227"/>
    <mergeCell ref="S1227:T1227"/>
    <mergeCell ref="C1209:D1209"/>
    <mergeCell ref="E1209:F1209"/>
    <mergeCell ref="H1209:M1209"/>
    <mergeCell ref="C1210:M1210"/>
    <mergeCell ref="H1211:M1211"/>
    <mergeCell ref="H1212:J1212"/>
    <mergeCell ref="K1212:M1212"/>
    <mergeCell ref="H1213:I1213"/>
    <mergeCell ref="J1213:K1213"/>
    <mergeCell ref="L1213:M1213"/>
    <mergeCell ref="O1213:P1213"/>
    <mergeCell ref="Q1213:R1213"/>
    <mergeCell ref="S1213:T1213"/>
    <mergeCell ref="C1216:C1218"/>
    <mergeCell ref="D1216:D1218"/>
    <mergeCell ref="H1216:H1218"/>
    <mergeCell ref="I1216:I1218"/>
    <mergeCell ref="J1216:J1218"/>
    <mergeCell ref="K1216:K1218"/>
    <mergeCell ref="L1216:L1218"/>
    <mergeCell ref="M1216:M1218"/>
    <mergeCell ref="O1216:O1218"/>
    <mergeCell ref="P1216:P1218"/>
    <mergeCell ref="Q1216:Q1218"/>
    <mergeCell ref="R1216:R1218"/>
    <mergeCell ref="S1216:S1218"/>
    <mergeCell ref="T1216:T1218"/>
    <mergeCell ref="C1202:C1204"/>
    <mergeCell ref="D1202:D1204"/>
    <mergeCell ref="H1202:H1204"/>
    <mergeCell ref="I1202:I1204"/>
    <mergeCell ref="J1202:J1204"/>
    <mergeCell ref="K1202:K1204"/>
    <mergeCell ref="L1202:L1204"/>
    <mergeCell ref="M1202:M1204"/>
    <mergeCell ref="O1202:O1204"/>
    <mergeCell ref="P1202:P1204"/>
    <mergeCell ref="Q1202:Q1204"/>
    <mergeCell ref="R1202:R1204"/>
    <mergeCell ref="S1202:S1204"/>
    <mergeCell ref="T1202:T1204"/>
    <mergeCell ref="C1206:M1207"/>
    <mergeCell ref="C1208:D1208"/>
    <mergeCell ref="E1208:F1208"/>
    <mergeCell ref="H1208:M1208"/>
    <mergeCell ref="C1192:M1193"/>
    <mergeCell ref="C1194:D1194"/>
    <mergeCell ref="E1194:F1194"/>
    <mergeCell ref="H1194:M1194"/>
    <mergeCell ref="C1195:D1195"/>
    <mergeCell ref="E1195:F1195"/>
    <mergeCell ref="H1195:M1195"/>
    <mergeCell ref="C1196:M1196"/>
    <mergeCell ref="H1197:M1197"/>
    <mergeCell ref="H1198:J1198"/>
    <mergeCell ref="K1198:M1198"/>
    <mergeCell ref="H1199:I1199"/>
    <mergeCell ref="J1199:K1199"/>
    <mergeCell ref="L1199:M1199"/>
    <mergeCell ref="O1199:P1199"/>
    <mergeCell ref="Q1199:R1199"/>
    <mergeCell ref="S1199:T1199"/>
    <mergeCell ref="C1181:D1181"/>
    <mergeCell ref="E1181:F1181"/>
    <mergeCell ref="H1181:M1181"/>
    <mergeCell ref="C1182:M1182"/>
    <mergeCell ref="H1183:M1183"/>
    <mergeCell ref="H1184:J1184"/>
    <mergeCell ref="K1184:M1184"/>
    <mergeCell ref="H1185:I1185"/>
    <mergeCell ref="J1185:K1185"/>
    <mergeCell ref="L1185:M1185"/>
    <mergeCell ref="O1185:P1185"/>
    <mergeCell ref="Q1185:R1185"/>
    <mergeCell ref="S1185:T1185"/>
    <mergeCell ref="C1188:C1190"/>
    <mergeCell ref="D1188:D1190"/>
    <mergeCell ref="H1188:H1190"/>
    <mergeCell ref="I1188:I1190"/>
    <mergeCell ref="J1188:J1190"/>
    <mergeCell ref="K1188:K1190"/>
    <mergeCell ref="L1188:L1190"/>
    <mergeCell ref="M1188:M1190"/>
    <mergeCell ref="O1188:O1190"/>
    <mergeCell ref="P1188:P1190"/>
    <mergeCell ref="Q1188:Q1190"/>
    <mergeCell ref="R1188:R1190"/>
    <mergeCell ref="S1188:S1190"/>
    <mergeCell ref="T1188:T1190"/>
    <mergeCell ref="C1174:C1176"/>
    <mergeCell ref="D1174:D1176"/>
    <mergeCell ref="H1174:H1176"/>
    <mergeCell ref="I1174:I1176"/>
    <mergeCell ref="J1174:J1176"/>
    <mergeCell ref="K1174:K1176"/>
    <mergeCell ref="L1174:L1176"/>
    <mergeCell ref="M1174:M1176"/>
    <mergeCell ref="O1174:O1176"/>
    <mergeCell ref="P1174:P1176"/>
    <mergeCell ref="Q1174:Q1176"/>
    <mergeCell ref="R1174:R1176"/>
    <mergeCell ref="S1174:S1176"/>
    <mergeCell ref="T1174:T1176"/>
    <mergeCell ref="C1178:M1179"/>
    <mergeCell ref="C1180:D1180"/>
    <mergeCell ref="E1180:F1180"/>
    <mergeCell ref="H1180:M1180"/>
    <mergeCell ref="C1164:M1165"/>
    <mergeCell ref="C1166:D1166"/>
    <mergeCell ref="E1166:F1166"/>
    <mergeCell ref="H1166:M1166"/>
    <mergeCell ref="C1167:D1167"/>
    <mergeCell ref="E1167:F1167"/>
    <mergeCell ref="H1167:M1167"/>
    <mergeCell ref="C1168:M1168"/>
    <mergeCell ref="H1169:M1169"/>
    <mergeCell ref="H1170:J1170"/>
    <mergeCell ref="K1170:M1170"/>
    <mergeCell ref="H1171:I1171"/>
    <mergeCell ref="J1171:K1171"/>
    <mergeCell ref="L1171:M1171"/>
    <mergeCell ref="O1171:P1171"/>
    <mergeCell ref="Q1171:R1171"/>
    <mergeCell ref="S1171:T1171"/>
    <mergeCell ref="C1153:D1153"/>
    <mergeCell ref="E1153:F1153"/>
    <mergeCell ref="H1153:M1153"/>
    <mergeCell ref="C1154:M1154"/>
    <mergeCell ref="H1155:M1155"/>
    <mergeCell ref="H1156:J1156"/>
    <mergeCell ref="K1156:M1156"/>
    <mergeCell ref="H1157:I1157"/>
    <mergeCell ref="J1157:K1157"/>
    <mergeCell ref="L1157:M1157"/>
    <mergeCell ref="O1157:P1157"/>
    <mergeCell ref="Q1157:R1157"/>
    <mergeCell ref="S1157:T1157"/>
    <mergeCell ref="C1160:C1162"/>
    <mergeCell ref="D1160:D1162"/>
    <mergeCell ref="H1160:H1162"/>
    <mergeCell ref="I1160:I1162"/>
    <mergeCell ref="J1160:J1162"/>
    <mergeCell ref="K1160:K1162"/>
    <mergeCell ref="L1160:L1162"/>
    <mergeCell ref="M1160:M1162"/>
    <mergeCell ref="O1160:O1162"/>
    <mergeCell ref="P1160:P1162"/>
    <mergeCell ref="Q1160:Q1162"/>
    <mergeCell ref="R1160:R1162"/>
    <mergeCell ref="S1160:S1162"/>
    <mergeCell ref="T1160:T1162"/>
    <mergeCell ref="C1146:C1148"/>
    <mergeCell ref="D1146:D1148"/>
    <mergeCell ref="H1146:H1148"/>
    <mergeCell ref="I1146:I1148"/>
    <mergeCell ref="J1146:J1148"/>
    <mergeCell ref="K1146:K1148"/>
    <mergeCell ref="L1146:L1148"/>
    <mergeCell ref="M1146:M1148"/>
    <mergeCell ref="O1146:O1148"/>
    <mergeCell ref="P1146:P1148"/>
    <mergeCell ref="Q1146:Q1148"/>
    <mergeCell ref="R1146:R1148"/>
    <mergeCell ref="S1146:S1148"/>
    <mergeCell ref="T1146:T1148"/>
    <mergeCell ref="C1150:M1151"/>
    <mergeCell ref="C1152:D1152"/>
    <mergeCell ref="E1152:F1152"/>
    <mergeCell ref="H1152:M1152"/>
    <mergeCell ref="C1136:M1137"/>
    <mergeCell ref="C1138:D1138"/>
    <mergeCell ref="E1138:F1138"/>
    <mergeCell ref="H1138:M1138"/>
    <mergeCell ref="C1139:D1139"/>
    <mergeCell ref="E1139:F1139"/>
    <mergeCell ref="H1139:M1139"/>
    <mergeCell ref="C1140:M1140"/>
    <mergeCell ref="H1141:M1141"/>
    <mergeCell ref="H1142:J1142"/>
    <mergeCell ref="K1142:M1142"/>
    <mergeCell ref="H1143:I1143"/>
    <mergeCell ref="J1143:K1143"/>
    <mergeCell ref="L1143:M1143"/>
    <mergeCell ref="O1143:P1143"/>
    <mergeCell ref="Q1143:R1143"/>
    <mergeCell ref="S1143:T1143"/>
    <mergeCell ref="C1125:D1125"/>
    <mergeCell ref="E1125:F1125"/>
    <mergeCell ref="H1125:M1125"/>
    <mergeCell ref="C1126:M1126"/>
    <mergeCell ref="H1127:M1127"/>
    <mergeCell ref="H1128:J1128"/>
    <mergeCell ref="K1128:M1128"/>
    <mergeCell ref="H1129:I1129"/>
    <mergeCell ref="J1129:K1129"/>
    <mergeCell ref="L1129:M1129"/>
    <mergeCell ref="O1129:P1129"/>
    <mergeCell ref="Q1129:R1129"/>
    <mergeCell ref="S1129:T1129"/>
    <mergeCell ref="C1132:C1134"/>
    <mergeCell ref="D1132:D1134"/>
    <mergeCell ref="H1132:H1134"/>
    <mergeCell ref="I1132:I1134"/>
    <mergeCell ref="J1132:J1134"/>
    <mergeCell ref="K1132:K1134"/>
    <mergeCell ref="L1132:L1134"/>
    <mergeCell ref="M1132:M1134"/>
    <mergeCell ref="O1132:O1134"/>
    <mergeCell ref="P1132:P1134"/>
    <mergeCell ref="Q1132:Q1134"/>
    <mergeCell ref="R1132:R1134"/>
    <mergeCell ref="S1132:S1134"/>
    <mergeCell ref="T1132:T1134"/>
    <mergeCell ref="C1118:C1120"/>
    <mergeCell ref="D1118:D1120"/>
    <mergeCell ref="H1118:H1120"/>
    <mergeCell ref="I1118:I1120"/>
    <mergeCell ref="J1118:J1120"/>
    <mergeCell ref="K1118:K1120"/>
    <mergeCell ref="L1118:L1120"/>
    <mergeCell ref="M1118:M1120"/>
    <mergeCell ref="O1118:O1120"/>
    <mergeCell ref="P1118:P1120"/>
    <mergeCell ref="Q1118:Q1120"/>
    <mergeCell ref="R1118:R1120"/>
    <mergeCell ref="S1118:S1120"/>
    <mergeCell ref="T1118:T1120"/>
    <mergeCell ref="C1122:M1123"/>
    <mergeCell ref="C1124:D1124"/>
    <mergeCell ref="E1124:F1124"/>
    <mergeCell ref="H1124:M1124"/>
    <mergeCell ref="C1108:M1109"/>
    <mergeCell ref="C1110:D1110"/>
    <mergeCell ref="E1110:F1110"/>
    <mergeCell ref="H1110:M1110"/>
    <mergeCell ref="C1111:D1111"/>
    <mergeCell ref="E1111:F1111"/>
    <mergeCell ref="H1111:M1111"/>
    <mergeCell ref="C1112:M1112"/>
    <mergeCell ref="H1113:M1113"/>
    <mergeCell ref="H1114:J1114"/>
    <mergeCell ref="K1114:M1114"/>
    <mergeCell ref="H1115:I1115"/>
    <mergeCell ref="J1115:K1115"/>
    <mergeCell ref="L1115:M1115"/>
    <mergeCell ref="O1115:P1115"/>
    <mergeCell ref="Q1115:R1115"/>
    <mergeCell ref="S1115:T1115"/>
    <mergeCell ref="C1097:D1097"/>
    <mergeCell ref="E1097:F1097"/>
    <mergeCell ref="H1097:M1097"/>
    <mergeCell ref="C1098:M1098"/>
    <mergeCell ref="H1099:M1099"/>
    <mergeCell ref="H1100:J1100"/>
    <mergeCell ref="K1100:M1100"/>
    <mergeCell ref="H1101:I1101"/>
    <mergeCell ref="J1101:K1101"/>
    <mergeCell ref="L1101:M1101"/>
    <mergeCell ref="O1101:P1101"/>
    <mergeCell ref="Q1101:R1101"/>
    <mergeCell ref="S1101:T1101"/>
    <mergeCell ref="C1104:C1106"/>
    <mergeCell ref="D1104:D1106"/>
    <mergeCell ref="H1104:H1106"/>
    <mergeCell ref="I1104:I1106"/>
    <mergeCell ref="J1104:J1106"/>
    <mergeCell ref="K1104:K1106"/>
    <mergeCell ref="L1104:L1106"/>
    <mergeCell ref="M1104:M1106"/>
    <mergeCell ref="O1104:O1106"/>
    <mergeCell ref="P1104:P1106"/>
    <mergeCell ref="Q1104:Q1106"/>
    <mergeCell ref="R1104:R1106"/>
    <mergeCell ref="S1104:S1106"/>
    <mergeCell ref="T1104:T1106"/>
    <mergeCell ref="C1090:C1092"/>
    <mergeCell ref="D1090:D1092"/>
    <mergeCell ref="H1090:H1092"/>
    <mergeCell ref="I1090:I1092"/>
    <mergeCell ref="J1090:J1092"/>
    <mergeCell ref="K1090:K1092"/>
    <mergeCell ref="L1090:L1092"/>
    <mergeCell ref="M1090:M1092"/>
    <mergeCell ref="O1090:O1092"/>
    <mergeCell ref="P1090:P1092"/>
    <mergeCell ref="Q1090:Q1092"/>
    <mergeCell ref="R1090:R1092"/>
    <mergeCell ref="S1090:S1092"/>
    <mergeCell ref="T1090:T1092"/>
    <mergeCell ref="C1094:M1095"/>
    <mergeCell ref="C1096:D1096"/>
    <mergeCell ref="E1096:F1096"/>
    <mergeCell ref="H1096:M1096"/>
    <mergeCell ref="V817:V819"/>
    <mergeCell ref="W817:W819"/>
    <mergeCell ref="X817:X819"/>
    <mergeCell ref="Y817:Y819"/>
    <mergeCell ref="C1080:M1081"/>
    <mergeCell ref="C1082:D1082"/>
    <mergeCell ref="E1082:F1082"/>
    <mergeCell ref="H1082:M1082"/>
    <mergeCell ref="C1083:D1083"/>
    <mergeCell ref="E1083:F1083"/>
    <mergeCell ref="H1083:M1083"/>
    <mergeCell ref="C1084:M1084"/>
    <mergeCell ref="H1085:M1085"/>
    <mergeCell ref="H1086:J1086"/>
    <mergeCell ref="K1086:M1086"/>
    <mergeCell ref="H1087:I1087"/>
    <mergeCell ref="J1087:K1087"/>
    <mergeCell ref="L1087:M1087"/>
    <mergeCell ref="O1087:P1087"/>
    <mergeCell ref="Q1087:R1087"/>
    <mergeCell ref="S1087:T1087"/>
    <mergeCell ref="C824:C826"/>
    <mergeCell ref="D824:D826"/>
    <mergeCell ref="H824:H826"/>
    <mergeCell ref="I824:I826"/>
    <mergeCell ref="J824:J826"/>
    <mergeCell ref="K824:K826"/>
    <mergeCell ref="L824:L826"/>
    <mergeCell ref="M824:M826"/>
    <mergeCell ref="O824:O826"/>
    <mergeCell ref="P824:P826"/>
    <mergeCell ref="Q824:Q826"/>
    <mergeCell ref="C506:M507"/>
    <mergeCell ref="C523:D523"/>
    <mergeCell ref="E523:F523"/>
    <mergeCell ref="H523:M523"/>
    <mergeCell ref="C520:M521"/>
    <mergeCell ref="O737:P737"/>
    <mergeCell ref="Q737:R737"/>
    <mergeCell ref="S737:T737"/>
    <mergeCell ref="C747:D747"/>
    <mergeCell ref="E747:F747"/>
    <mergeCell ref="H747:M747"/>
    <mergeCell ref="C740:C742"/>
    <mergeCell ref="D740:D742"/>
    <mergeCell ref="H740:H742"/>
    <mergeCell ref="I740:I742"/>
    <mergeCell ref="J740:J742"/>
    <mergeCell ref="K740:K742"/>
    <mergeCell ref="L740:L742"/>
    <mergeCell ref="M740:M742"/>
    <mergeCell ref="O740:O742"/>
    <mergeCell ref="P740:P742"/>
    <mergeCell ref="Q740:Q742"/>
    <mergeCell ref="R740:R742"/>
    <mergeCell ref="S740:S742"/>
    <mergeCell ref="T740:T742"/>
    <mergeCell ref="C744:M745"/>
    <mergeCell ref="C746:D746"/>
    <mergeCell ref="E746:F746"/>
    <mergeCell ref="H746:M746"/>
    <mergeCell ref="L737:M737"/>
    <mergeCell ref="J737:K737"/>
    <mergeCell ref="H737:I737"/>
    <mergeCell ref="C436:M437"/>
    <mergeCell ref="C453:D453"/>
    <mergeCell ref="E453:F453"/>
    <mergeCell ref="H453:M453"/>
    <mergeCell ref="C450:M451"/>
    <mergeCell ref="C467:D467"/>
    <mergeCell ref="E467:F467"/>
    <mergeCell ref="H467:M467"/>
    <mergeCell ref="C464:M465"/>
    <mergeCell ref="C481:D481"/>
    <mergeCell ref="E481:F481"/>
    <mergeCell ref="H481:M481"/>
    <mergeCell ref="C478:M479"/>
    <mergeCell ref="C495:D495"/>
    <mergeCell ref="E495:F495"/>
    <mergeCell ref="H495:M495"/>
    <mergeCell ref="C492:M493"/>
    <mergeCell ref="C438:D438"/>
    <mergeCell ref="E438:F438"/>
    <mergeCell ref="H438:M438"/>
    <mergeCell ref="C440:M440"/>
    <mergeCell ref="H441:M441"/>
    <mergeCell ref="H442:J442"/>
    <mergeCell ref="K442:M442"/>
    <mergeCell ref="H443:I443"/>
    <mergeCell ref="J443:K443"/>
    <mergeCell ref="L443:M443"/>
    <mergeCell ref="C439:D439"/>
    <mergeCell ref="E439:F439"/>
    <mergeCell ref="H439:M439"/>
    <mergeCell ref="C452:D452"/>
    <mergeCell ref="E452:F452"/>
    <mergeCell ref="C352:M353"/>
    <mergeCell ref="C369:D369"/>
    <mergeCell ref="E369:F369"/>
    <mergeCell ref="H369:M369"/>
    <mergeCell ref="C366:M367"/>
    <mergeCell ref="C397:D397"/>
    <mergeCell ref="E397:F397"/>
    <mergeCell ref="H397:M397"/>
    <mergeCell ref="C394:M395"/>
    <mergeCell ref="C411:D411"/>
    <mergeCell ref="E411:F411"/>
    <mergeCell ref="H411:M411"/>
    <mergeCell ref="C408:M409"/>
    <mergeCell ref="C425:D425"/>
    <mergeCell ref="E425:F425"/>
    <mergeCell ref="H425:M425"/>
    <mergeCell ref="C422:M423"/>
    <mergeCell ref="C354:D354"/>
    <mergeCell ref="E354:F354"/>
    <mergeCell ref="H354:M354"/>
    <mergeCell ref="C356:M356"/>
    <mergeCell ref="H357:M357"/>
    <mergeCell ref="H358:J358"/>
    <mergeCell ref="K358:M358"/>
    <mergeCell ref="H359:I359"/>
    <mergeCell ref="J359:K359"/>
    <mergeCell ref="L359:M359"/>
    <mergeCell ref="C355:D355"/>
    <mergeCell ref="E355:F355"/>
    <mergeCell ref="H355:M355"/>
    <mergeCell ref="C368:D368"/>
    <mergeCell ref="E368:F368"/>
    <mergeCell ref="C328:M328"/>
    <mergeCell ref="H329:M329"/>
    <mergeCell ref="C341:D341"/>
    <mergeCell ref="E341:F341"/>
    <mergeCell ref="H341:M341"/>
    <mergeCell ref="C338:M339"/>
    <mergeCell ref="C114:M115"/>
    <mergeCell ref="C116:D116"/>
    <mergeCell ref="E116:F116"/>
    <mergeCell ref="H116:M116"/>
    <mergeCell ref="C118:M118"/>
    <mergeCell ref="H119:M119"/>
    <mergeCell ref="H120:J120"/>
    <mergeCell ref="K120:M120"/>
    <mergeCell ref="H121:I121"/>
    <mergeCell ref="J121:K121"/>
    <mergeCell ref="L121:M121"/>
    <mergeCell ref="C124:C126"/>
    <mergeCell ref="H215:M215"/>
    <mergeCell ref="C202:M202"/>
    <mergeCell ref="H203:M203"/>
    <mergeCell ref="H204:J204"/>
    <mergeCell ref="K204:M204"/>
    <mergeCell ref="H205:I205"/>
    <mergeCell ref="J205:K205"/>
    <mergeCell ref="L205:M205"/>
    <mergeCell ref="C212:M213"/>
    <mergeCell ref="C214:D214"/>
    <mergeCell ref="D278:D280"/>
    <mergeCell ref="H278:H280"/>
    <mergeCell ref="I278:I280"/>
    <mergeCell ref="J278:J280"/>
    <mergeCell ref="C86:M87"/>
    <mergeCell ref="C88:D88"/>
    <mergeCell ref="E88:F88"/>
    <mergeCell ref="H88:M88"/>
    <mergeCell ref="C90:M90"/>
    <mergeCell ref="H91:M91"/>
    <mergeCell ref="H92:J92"/>
    <mergeCell ref="K92:M92"/>
    <mergeCell ref="H93:I93"/>
    <mergeCell ref="J93:K93"/>
    <mergeCell ref="L93:M93"/>
    <mergeCell ref="C89:D89"/>
    <mergeCell ref="E89:F89"/>
    <mergeCell ref="H89:M89"/>
    <mergeCell ref="C324:M325"/>
    <mergeCell ref="C326:D326"/>
    <mergeCell ref="E326:F326"/>
    <mergeCell ref="H326:M326"/>
    <mergeCell ref="C173:D173"/>
    <mergeCell ref="E173:F173"/>
    <mergeCell ref="H173:M173"/>
    <mergeCell ref="C170:M171"/>
    <mergeCell ref="C172:D172"/>
    <mergeCell ref="E172:F172"/>
    <mergeCell ref="H172:M172"/>
    <mergeCell ref="C174:M174"/>
    <mergeCell ref="H175:M175"/>
    <mergeCell ref="H176:J176"/>
    <mergeCell ref="K176:M176"/>
    <mergeCell ref="H177:I177"/>
    <mergeCell ref="J177:K177"/>
    <mergeCell ref="L177:M177"/>
    <mergeCell ref="E61:F61"/>
    <mergeCell ref="H61:M61"/>
    <mergeCell ref="Q65:R65"/>
    <mergeCell ref="S65:T65"/>
    <mergeCell ref="I68:I70"/>
    <mergeCell ref="J68:J70"/>
    <mergeCell ref="K68:K70"/>
    <mergeCell ref="L68:L70"/>
    <mergeCell ref="M68:M70"/>
    <mergeCell ref="O68:O70"/>
    <mergeCell ref="P68:P70"/>
    <mergeCell ref="Q68:Q70"/>
    <mergeCell ref="R68:R70"/>
    <mergeCell ref="S68:S70"/>
    <mergeCell ref="C75:D75"/>
    <mergeCell ref="E75:F75"/>
    <mergeCell ref="H75:M75"/>
    <mergeCell ref="T68:T70"/>
    <mergeCell ref="C72:M73"/>
    <mergeCell ref="C74:D74"/>
    <mergeCell ref="E74:F74"/>
    <mergeCell ref="H74:M74"/>
    <mergeCell ref="C68:C70"/>
    <mergeCell ref="D68:D70"/>
    <mergeCell ref="H68:H70"/>
    <mergeCell ref="C2:M3"/>
    <mergeCell ref="C4:D4"/>
    <mergeCell ref="E4:F4"/>
    <mergeCell ref="H4:M4"/>
    <mergeCell ref="C5:D5"/>
    <mergeCell ref="E5:F5"/>
    <mergeCell ref="H5:M5"/>
    <mergeCell ref="T12:T14"/>
    <mergeCell ref="C12:C14"/>
    <mergeCell ref="D12:D14"/>
    <mergeCell ref="H12:H14"/>
    <mergeCell ref="I12:I14"/>
    <mergeCell ref="J12:J14"/>
    <mergeCell ref="K12:K14"/>
    <mergeCell ref="L12:L14"/>
    <mergeCell ref="C6:M6"/>
    <mergeCell ref="H7:M7"/>
    <mergeCell ref="H8:J8"/>
    <mergeCell ref="K8:M8"/>
    <mergeCell ref="H9:I9"/>
    <mergeCell ref="T124:T126"/>
    <mergeCell ref="C117:D117"/>
    <mergeCell ref="E117:F117"/>
    <mergeCell ref="H117:M117"/>
    <mergeCell ref="Q40:Q42"/>
    <mergeCell ref="R40:R42"/>
    <mergeCell ref="S40:S42"/>
    <mergeCell ref="C48:M48"/>
    <mergeCell ref="O37:P37"/>
    <mergeCell ref="Q37:R37"/>
    <mergeCell ref="S37:T37"/>
    <mergeCell ref="C40:C42"/>
    <mergeCell ref="D40:D42"/>
    <mergeCell ref="H40:H42"/>
    <mergeCell ref="I40:I42"/>
    <mergeCell ref="J40:J42"/>
    <mergeCell ref="K40:K42"/>
    <mergeCell ref="L40:L42"/>
    <mergeCell ref="M40:M42"/>
    <mergeCell ref="C58:M59"/>
    <mergeCell ref="C60:D60"/>
    <mergeCell ref="E60:F60"/>
    <mergeCell ref="H60:M60"/>
    <mergeCell ref="C62:M62"/>
    <mergeCell ref="H63:M63"/>
    <mergeCell ref="H64:J64"/>
    <mergeCell ref="K64:M64"/>
    <mergeCell ref="H65:I65"/>
    <mergeCell ref="J65:K65"/>
    <mergeCell ref="L65:M65"/>
    <mergeCell ref="O65:P65"/>
    <mergeCell ref="C61:D61"/>
    <mergeCell ref="O135:P135"/>
    <mergeCell ref="Q135:R135"/>
    <mergeCell ref="S135:T135"/>
    <mergeCell ref="C138:C140"/>
    <mergeCell ref="O121:P121"/>
    <mergeCell ref="Q121:R121"/>
    <mergeCell ref="S121:T121"/>
    <mergeCell ref="J9:K9"/>
    <mergeCell ref="L9:M9"/>
    <mergeCell ref="M12:M14"/>
    <mergeCell ref="O12:O14"/>
    <mergeCell ref="P12:P14"/>
    <mergeCell ref="Q12:Q14"/>
    <mergeCell ref="R12:R14"/>
    <mergeCell ref="S12:S14"/>
    <mergeCell ref="O9:P9"/>
    <mergeCell ref="Q9:R9"/>
    <mergeCell ref="S9:T9"/>
    <mergeCell ref="C47:D47"/>
    <mergeCell ref="E47:F47"/>
    <mergeCell ref="H47:M47"/>
    <mergeCell ref="E46:F46"/>
    <mergeCell ref="H46:M46"/>
    <mergeCell ref="J124:J126"/>
    <mergeCell ref="K124:K126"/>
    <mergeCell ref="L124:L126"/>
    <mergeCell ref="M124:M126"/>
    <mergeCell ref="O124:O126"/>
    <mergeCell ref="P124:P126"/>
    <mergeCell ref="Q124:Q126"/>
    <mergeCell ref="R124:R126"/>
    <mergeCell ref="S124:S126"/>
    <mergeCell ref="P152:P154"/>
    <mergeCell ref="Q152:Q154"/>
    <mergeCell ref="R152:R154"/>
    <mergeCell ref="S152:S154"/>
    <mergeCell ref="T152:T154"/>
    <mergeCell ref="C145:D145"/>
    <mergeCell ref="E145:F145"/>
    <mergeCell ref="D138:D140"/>
    <mergeCell ref="H138:H140"/>
    <mergeCell ref="I138:I140"/>
    <mergeCell ref="J138:J140"/>
    <mergeCell ref="K138:K140"/>
    <mergeCell ref="L138:L140"/>
    <mergeCell ref="M138:M140"/>
    <mergeCell ref="O138:O140"/>
    <mergeCell ref="P138:P140"/>
    <mergeCell ref="Q138:Q140"/>
    <mergeCell ref="R138:R140"/>
    <mergeCell ref="S138:S140"/>
    <mergeCell ref="T138:T140"/>
    <mergeCell ref="H145:M145"/>
    <mergeCell ref="C144:D144"/>
    <mergeCell ref="E144:F144"/>
    <mergeCell ref="H144:M144"/>
    <mergeCell ref="C146:M146"/>
    <mergeCell ref="H147:M147"/>
    <mergeCell ref="H148:J148"/>
    <mergeCell ref="K148:M148"/>
    <mergeCell ref="H149:I149"/>
    <mergeCell ref="J149:K149"/>
    <mergeCell ref="L149:M149"/>
    <mergeCell ref="O149:P149"/>
    <mergeCell ref="O177:P177"/>
    <mergeCell ref="Q177:R177"/>
    <mergeCell ref="C160:M160"/>
    <mergeCell ref="H161:M161"/>
    <mergeCell ref="H162:J162"/>
    <mergeCell ref="K162:M162"/>
    <mergeCell ref="H163:I163"/>
    <mergeCell ref="J163:K163"/>
    <mergeCell ref="L163:M163"/>
    <mergeCell ref="O163:P163"/>
    <mergeCell ref="Q163:R163"/>
    <mergeCell ref="S177:T177"/>
    <mergeCell ref="C229:D229"/>
    <mergeCell ref="E229:F229"/>
    <mergeCell ref="H229:M229"/>
    <mergeCell ref="C243:D243"/>
    <mergeCell ref="E243:F243"/>
    <mergeCell ref="H243:M243"/>
    <mergeCell ref="C226:M227"/>
    <mergeCell ref="C228:D228"/>
    <mergeCell ref="E228:F228"/>
    <mergeCell ref="H228:M228"/>
    <mergeCell ref="C230:M230"/>
    <mergeCell ref="H231:M231"/>
    <mergeCell ref="H232:J232"/>
    <mergeCell ref="K232:M232"/>
    <mergeCell ref="H233:I233"/>
    <mergeCell ref="C201:D201"/>
    <mergeCell ref="E201:F201"/>
    <mergeCell ref="H201:M201"/>
    <mergeCell ref="C215:D215"/>
    <mergeCell ref="E215:F215"/>
    <mergeCell ref="C286:M286"/>
    <mergeCell ref="H287:M287"/>
    <mergeCell ref="H288:J288"/>
    <mergeCell ref="K288:M288"/>
    <mergeCell ref="H289:I289"/>
    <mergeCell ref="J289:K289"/>
    <mergeCell ref="L289:M289"/>
    <mergeCell ref="O289:P289"/>
    <mergeCell ref="Q289:R289"/>
    <mergeCell ref="S289:T289"/>
    <mergeCell ref="C271:D271"/>
    <mergeCell ref="E271:F271"/>
    <mergeCell ref="H271:M271"/>
    <mergeCell ref="C268:M269"/>
    <mergeCell ref="C270:D270"/>
    <mergeCell ref="E270:F270"/>
    <mergeCell ref="H270:M270"/>
    <mergeCell ref="C272:M272"/>
    <mergeCell ref="H273:M273"/>
    <mergeCell ref="H274:J274"/>
    <mergeCell ref="K274:M274"/>
    <mergeCell ref="H275:I275"/>
    <mergeCell ref="J275:K275"/>
    <mergeCell ref="L275:M275"/>
    <mergeCell ref="O275:P275"/>
    <mergeCell ref="Q275:R275"/>
    <mergeCell ref="S275:T275"/>
    <mergeCell ref="C285:D285"/>
    <mergeCell ref="E285:F285"/>
    <mergeCell ref="H285:M285"/>
    <mergeCell ref="C278:C280"/>
    <mergeCell ref="K278:K280"/>
    <mergeCell ref="L278:L280"/>
    <mergeCell ref="M278:M280"/>
    <mergeCell ref="O278:O280"/>
    <mergeCell ref="P278:P280"/>
    <mergeCell ref="Q278:Q280"/>
    <mergeCell ref="R278:R280"/>
    <mergeCell ref="S278:S280"/>
    <mergeCell ref="T278:T280"/>
    <mergeCell ref="C282:M283"/>
    <mergeCell ref="C284:D284"/>
    <mergeCell ref="E284:F284"/>
    <mergeCell ref="H284:M284"/>
    <mergeCell ref="C313:D313"/>
    <mergeCell ref="E313:F313"/>
    <mergeCell ref="H313:M313"/>
    <mergeCell ref="C292:C294"/>
    <mergeCell ref="D292:D294"/>
    <mergeCell ref="H292:H294"/>
    <mergeCell ref="I292:I294"/>
    <mergeCell ref="J292:J294"/>
    <mergeCell ref="K292:K294"/>
    <mergeCell ref="L292:L294"/>
    <mergeCell ref="M292:M294"/>
    <mergeCell ref="O292:O294"/>
    <mergeCell ref="P292:P294"/>
    <mergeCell ref="Q292:Q294"/>
    <mergeCell ref="R292:R294"/>
    <mergeCell ref="S292:S294"/>
    <mergeCell ref="T292:T294"/>
    <mergeCell ref="J306:J308"/>
    <mergeCell ref="K306:K308"/>
    <mergeCell ref="L306:L308"/>
    <mergeCell ref="C327:D327"/>
    <mergeCell ref="E327:F327"/>
    <mergeCell ref="H327:M327"/>
    <mergeCell ref="C299:D299"/>
    <mergeCell ref="E299:F299"/>
    <mergeCell ref="H299:M299"/>
    <mergeCell ref="C296:M297"/>
    <mergeCell ref="C298:D298"/>
    <mergeCell ref="E298:F298"/>
    <mergeCell ref="H298:M298"/>
    <mergeCell ref="C300:M300"/>
    <mergeCell ref="H301:M301"/>
    <mergeCell ref="H302:J302"/>
    <mergeCell ref="K302:M302"/>
    <mergeCell ref="H303:I303"/>
    <mergeCell ref="J303:K303"/>
    <mergeCell ref="L303:M303"/>
    <mergeCell ref="C310:M311"/>
    <mergeCell ref="C312:D312"/>
    <mergeCell ref="E312:F312"/>
    <mergeCell ref="H312:M312"/>
    <mergeCell ref="C314:M314"/>
    <mergeCell ref="H315:M315"/>
    <mergeCell ref="H316:J316"/>
    <mergeCell ref="K316:M316"/>
    <mergeCell ref="H317:I317"/>
    <mergeCell ref="J317:K317"/>
    <mergeCell ref="L317:M317"/>
    <mergeCell ref="C306:C308"/>
    <mergeCell ref="D306:D308"/>
    <mergeCell ref="H306:H308"/>
    <mergeCell ref="I306:I308"/>
    <mergeCell ref="O555:P555"/>
    <mergeCell ref="Q555:R555"/>
    <mergeCell ref="S555:T555"/>
    <mergeCell ref="C537:D537"/>
    <mergeCell ref="E537:F537"/>
    <mergeCell ref="H537:M537"/>
    <mergeCell ref="C558:C560"/>
    <mergeCell ref="D558:D560"/>
    <mergeCell ref="H558:H560"/>
    <mergeCell ref="I558:I560"/>
    <mergeCell ref="J558:J560"/>
    <mergeCell ref="K558:K560"/>
    <mergeCell ref="L558:L560"/>
    <mergeCell ref="M558:M560"/>
    <mergeCell ref="O558:O560"/>
    <mergeCell ref="P558:P560"/>
    <mergeCell ref="Q558:Q560"/>
    <mergeCell ref="R558:R560"/>
    <mergeCell ref="S558:S560"/>
    <mergeCell ref="T558:T560"/>
    <mergeCell ref="C551:D551"/>
    <mergeCell ref="E551:F551"/>
    <mergeCell ref="H551:M551"/>
    <mergeCell ref="H553:M553"/>
    <mergeCell ref="C552:M552"/>
    <mergeCell ref="H550:M550"/>
    <mergeCell ref="E550:F550"/>
    <mergeCell ref="C550:D550"/>
    <mergeCell ref="C548:M549"/>
    <mergeCell ref="E578:F578"/>
    <mergeCell ref="H578:M578"/>
    <mergeCell ref="C580:M580"/>
    <mergeCell ref="H581:M581"/>
    <mergeCell ref="H582:J582"/>
    <mergeCell ref="K582:M582"/>
    <mergeCell ref="H583:I583"/>
    <mergeCell ref="J583:K583"/>
    <mergeCell ref="L583:M583"/>
    <mergeCell ref="O583:P583"/>
    <mergeCell ref="Q583:R583"/>
    <mergeCell ref="S583:T583"/>
    <mergeCell ref="C565:D565"/>
    <mergeCell ref="E565:F565"/>
    <mergeCell ref="H565:M565"/>
    <mergeCell ref="C586:C588"/>
    <mergeCell ref="D586:D588"/>
    <mergeCell ref="H586:H588"/>
    <mergeCell ref="I586:I588"/>
    <mergeCell ref="J586:J588"/>
    <mergeCell ref="K586:K588"/>
    <mergeCell ref="L586:L588"/>
    <mergeCell ref="M586:M588"/>
    <mergeCell ref="O586:O588"/>
    <mergeCell ref="P586:P588"/>
    <mergeCell ref="Q586:Q588"/>
    <mergeCell ref="R586:R588"/>
    <mergeCell ref="S586:S588"/>
    <mergeCell ref="T586:T588"/>
    <mergeCell ref="C579:D579"/>
    <mergeCell ref="E579:F579"/>
    <mergeCell ref="H579:M579"/>
    <mergeCell ref="C604:M605"/>
    <mergeCell ref="C606:D606"/>
    <mergeCell ref="E606:F606"/>
    <mergeCell ref="H606:M606"/>
    <mergeCell ref="C608:M608"/>
    <mergeCell ref="H609:M609"/>
    <mergeCell ref="H610:J610"/>
    <mergeCell ref="K610:M610"/>
    <mergeCell ref="H611:I611"/>
    <mergeCell ref="J611:K611"/>
    <mergeCell ref="L611:M611"/>
    <mergeCell ref="O611:P611"/>
    <mergeCell ref="Q611:R611"/>
    <mergeCell ref="S611:T611"/>
    <mergeCell ref="C593:D593"/>
    <mergeCell ref="E593:F593"/>
    <mergeCell ref="H593:M593"/>
    <mergeCell ref="C614:C616"/>
    <mergeCell ref="D614:D616"/>
    <mergeCell ref="H614:H616"/>
    <mergeCell ref="I614:I616"/>
    <mergeCell ref="J614:J616"/>
    <mergeCell ref="K614:K616"/>
    <mergeCell ref="L614:L616"/>
    <mergeCell ref="M614:M616"/>
    <mergeCell ref="O614:O616"/>
    <mergeCell ref="P614:P616"/>
    <mergeCell ref="Q614:Q616"/>
    <mergeCell ref="R614:R616"/>
    <mergeCell ref="S614:S616"/>
    <mergeCell ref="T614:T616"/>
    <mergeCell ref="C607:D607"/>
    <mergeCell ref="E607:F607"/>
    <mergeCell ref="H607:M607"/>
    <mergeCell ref="C632:M633"/>
    <mergeCell ref="C634:D634"/>
    <mergeCell ref="E634:F634"/>
    <mergeCell ref="H634:M634"/>
    <mergeCell ref="C636:M636"/>
    <mergeCell ref="H637:M637"/>
    <mergeCell ref="H638:J638"/>
    <mergeCell ref="K638:M638"/>
    <mergeCell ref="H639:I639"/>
    <mergeCell ref="J639:K639"/>
    <mergeCell ref="L639:M639"/>
    <mergeCell ref="O639:P639"/>
    <mergeCell ref="Q639:R639"/>
    <mergeCell ref="S639:T639"/>
    <mergeCell ref="C621:D621"/>
    <mergeCell ref="E621:F621"/>
    <mergeCell ref="H621:M621"/>
    <mergeCell ref="Q628:Q630"/>
    <mergeCell ref="R628:R630"/>
    <mergeCell ref="S628:S630"/>
    <mergeCell ref="T628:T630"/>
    <mergeCell ref="C642:C644"/>
    <mergeCell ref="D642:D644"/>
    <mergeCell ref="H642:H644"/>
    <mergeCell ref="I642:I644"/>
    <mergeCell ref="J642:J644"/>
    <mergeCell ref="K642:K644"/>
    <mergeCell ref="L642:L644"/>
    <mergeCell ref="M642:M644"/>
    <mergeCell ref="O642:O644"/>
    <mergeCell ref="P642:P644"/>
    <mergeCell ref="Q642:Q644"/>
    <mergeCell ref="R642:R644"/>
    <mergeCell ref="S642:S644"/>
    <mergeCell ref="T642:T644"/>
    <mergeCell ref="C635:D635"/>
    <mergeCell ref="E635:F635"/>
    <mergeCell ref="H635:M635"/>
    <mergeCell ref="C660:M661"/>
    <mergeCell ref="C662:D662"/>
    <mergeCell ref="E662:F662"/>
    <mergeCell ref="H662:M662"/>
    <mergeCell ref="C664:M664"/>
    <mergeCell ref="H665:M665"/>
    <mergeCell ref="H666:J666"/>
    <mergeCell ref="K666:M666"/>
    <mergeCell ref="H667:I667"/>
    <mergeCell ref="J667:K667"/>
    <mergeCell ref="L667:M667"/>
    <mergeCell ref="O667:P667"/>
    <mergeCell ref="Q667:R667"/>
    <mergeCell ref="S667:T667"/>
    <mergeCell ref="C649:D649"/>
    <mergeCell ref="E649:F649"/>
    <mergeCell ref="H649:M649"/>
    <mergeCell ref="L656:L658"/>
    <mergeCell ref="M656:M658"/>
    <mergeCell ref="O656:O658"/>
    <mergeCell ref="P656:P658"/>
    <mergeCell ref="Q656:Q658"/>
    <mergeCell ref="R656:R658"/>
    <mergeCell ref="S656:S658"/>
    <mergeCell ref="T656:T658"/>
    <mergeCell ref="C670:C672"/>
    <mergeCell ref="D670:D672"/>
    <mergeCell ref="H670:H672"/>
    <mergeCell ref="I670:I672"/>
    <mergeCell ref="J670:J672"/>
    <mergeCell ref="K670:K672"/>
    <mergeCell ref="L670:L672"/>
    <mergeCell ref="M670:M672"/>
    <mergeCell ref="O670:O672"/>
    <mergeCell ref="P670:P672"/>
    <mergeCell ref="Q670:Q672"/>
    <mergeCell ref="R670:R672"/>
    <mergeCell ref="S670:S672"/>
    <mergeCell ref="T670:T672"/>
    <mergeCell ref="C663:D663"/>
    <mergeCell ref="E663:F663"/>
    <mergeCell ref="H663:M663"/>
    <mergeCell ref="C706:M706"/>
    <mergeCell ref="H707:M707"/>
    <mergeCell ref="H708:J708"/>
    <mergeCell ref="K708:M708"/>
    <mergeCell ref="H709:I709"/>
    <mergeCell ref="J709:K709"/>
    <mergeCell ref="L709:M709"/>
    <mergeCell ref="O709:P709"/>
    <mergeCell ref="Q709:R709"/>
    <mergeCell ref="S709:T709"/>
    <mergeCell ref="C712:C714"/>
    <mergeCell ref="T698:T700"/>
    <mergeCell ref="C691:D691"/>
    <mergeCell ref="E691:F691"/>
    <mergeCell ref="H691:M691"/>
    <mergeCell ref="C688:M689"/>
    <mergeCell ref="C690:D690"/>
    <mergeCell ref="E690:F690"/>
    <mergeCell ref="H690:M690"/>
    <mergeCell ref="C692:M692"/>
    <mergeCell ref="H693:M693"/>
    <mergeCell ref="H694:J694"/>
    <mergeCell ref="K694:M694"/>
    <mergeCell ref="H695:I695"/>
    <mergeCell ref="J695:K695"/>
    <mergeCell ref="L695:M695"/>
    <mergeCell ref="O695:P695"/>
    <mergeCell ref="Q695:R695"/>
    <mergeCell ref="S695:T695"/>
    <mergeCell ref="C705:D705"/>
    <mergeCell ref="E705:F705"/>
    <mergeCell ref="H705:M705"/>
    <mergeCell ref="C698:C700"/>
    <mergeCell ref="D698:D700"/>
    <mergeCell ref="H698:H700"/>
    <mergeCell ref="I698:I700"/>
    <mergeCell ref="J698:J700"/>
    <mergeCell ref="K698:K700"/>
    <mergeCell ref="L698:L700"/>
    <mergeCell ref="M698:M700"/>
    <mergeCell ref="O698:O700"/>
    <mergeCell ref="P698:P700"/>
    <mergeCell ref="Q698:Q700"/>
    <mergeCell ref="R698:R700"/>
    <mergeCell ref="S698:S700"/>
    <mergeCell ref="C702:M703"/>
    <mergeCell ref="C704:D704"/>
    <mergeCell ref="E704:F704"/>
    <mergeCell ref="H704:M704"/>
    <mergeCell ref="T40:T42"/>
    <mergeCell ref="C16:M17"/>
    <mergeCell ref="C18:D18"/>
    <mergeCell ref="E18:F18"/>
    <mergeCell ref="H18:M18"/>
    <mergeCell ref="C19:D19"/>
    <mergeCell ref="E19:F19"/>
    <mergeCell ref="H19:M19"/>
    <mergeCell ref="C20:M20"/>
    <mergeCell ref="H21:M21"/>
    <mergeCell ref="H22:J22"/>
    <mergeCell ref="K22:M22"/>
    <mergeCell ref="H23:I23"/>
    <mergeCell ref="J23:K23"/>
    <mergeCell ref="L23:M23"/>
    <mergeCell ref="Q23:R23"/>
    <mergeCell ref="S23:T23"/>
    <mergeCell ref="Q26:Q28"/>
    <mergeCell ref="R26:R28"/>
    <mergeCell ref="S26:S28"/>
    <mergeCell ref="T26:T28"/>
    <mergeCell ref="C44:M45"/>
    <mergeCell ref="C46:D46"/>
    <mergeCell ref="H35:M35"/>
    <mergeCell ref="H36:J36"/>
    <mergeCell ref="K36:M36"/>
    <mergeCell ref="H37:I37"/>
    <mergeCell ref="J37:K37"/>
    <mergeCell ref="L37:M37"/>
    <mergeCell ref="C30:M31"/>
    <mergeCell ref="C32:D32"/>
    <mergeCell ref="E32:F32"/>
    <mergeCell ref="H32:M32"/>
    <mergeCell ref="C33:D33"/>
    <mergeCell ref="E33:F33"/>
    <mergeCell ref="H33:M33"/>
    <mergeCell ref="C34:M34"/>
    <mergeCell ref="O23:P23"/>
    <mergeCell ref="C26:C28"/>
    <mergeCell ref="D26:D28"/>
    <mergeCell ref="H26:H28"/>
    <mergeCell ref="I26:I28"/>
    <mergeCell ref="J26:J28"/>
    <mergeCell ref="K26:K28"/>
    <mergeCell ref="L26:L28"/>
    <mergeCell ref="M26:M28"/>
    <mergeCell ref="O26:O28"/>
    <mergeCell ref="P26:P28"/>
    <mergeCell ref="O40:O42"/>
    <mergeCell ref="P40:P42"/>
    <mergeCell ref="H49:M49"/>
    <mergeCell ref="H50:J50"/>
    <mergeCell ref="K50:M50"/>
    <mergeCell ref="H51:I51"/>
    <mergeCell ref="J51:K51"/>
    <mergeCell ref="L51:M51"/>
    <mergeCell ref="O51:P51"/>
    <mergeCell ref="Q51:R51"/>
    <mergeCell ref="S51:T51"/>
    <mergeCell ref="C54:C56"/>
    <mergeCell ref="D54:D56"/>
    <mergeCell ref="H54:H56"/>
    <mergeCell ref="I54:I56"/>
    <mergeCell ref="J54:J56"/>
    <mergeCell ref="K54:K56"/>
    <mergeCell ref="L54:L56"/>
    <mergeCell ref="M54:M56"/>
    <mergeCell ref="O54:O56"/>
    <mergeCell ref="P54:P56"/>
    <mergeCell ref="Q54:Q56"/>
    <mergeCell ref="R54:R56"/>
    <mergeCell ref="S54:S56"/>
    <mergeCell ref="T54:T56"/>
    <mergeCell ref="C76:M76"/>
    <mergeCell ref="H77:M77"/>
    <mergeCell ref="H78:J78"/>
    <mergeCell ref="K78:M78"/>
    <mergeCell ref="H79:I79"/>
    <mergeCell ref="J79:K79"/>
    <mergeCell ref="L79:M79"/>
    <mergeCell ref="O79:P79"/>
    <mergeCell ref="Q79:R79"/>
    <mergeCell ref="S79:T79"/>
    <mergeCell ref="C82:C84"/>
    <mergeCell ref="D82:D84"/>
    <mergeCell ref="H82:H84"/>
    <mergeCell ref="I82:I84"/>
    <mergeCell ref="J82:J84"/>
    <mergeCell ref="K82:K84"/>
    <mergeCell ref="L82:L84"/>
    <mergeCell ref="M82:M84"/>
    <mergeCell ref="O82:O84"/>
    <mergeCell ref="P82:P84"/>
    <mergeCell ref="Q82:Q84"/>
    <mergeCell ref="R82:R84"/>
    <mergeCell ref="S82:S84"/>
    <mergeCell ref="T82:T84"/>
    <mergeCell ref="O93:P93"/>
    <mergeCell ref="Q93:R93"/>
    <mergeCell ref="S93:T93"/>
    <mergeCell ref="C96:C98"/>
    <mergeCell ref="D96:D98"/>
    <mergeCell ref="H96:H98"/>
    <mergeCell ref="I96:I98"/>
    <mergeCell ref="J96:J98"/>
    <mergeCell ref="K96:K98"/>
    <mergeCell ref="L96:L98"/>
    <mergeCell ref="M96:M98"/>
    <mergeCell ref="O96:O98"/>
    <mergeCell ref="P96:P98"/>
    <mergeCell ref="Q96:Q98"/>
    <mergeCell ref="R96:R98"/>
    <mergeCell ref="S96:S98"/>
    <mergeCell ref="T96:T98"/>
    <mergeCell ref="S107:T107"/>
    <mergeCell ref="C110:C112"/>
    <mergeCell ref="D110:D112"/>
    <mergeCell ref="H110:H112"/>
    <mergeCell ref="I110:I112"/>
    <mergeCell ref="J110:J112"/>
    <mergeCell ref="K110:K112"/>
    <mergeCell ref="L110:L112"/>
    <mergeCell ref="M110:M112"/>
    <mergeCell ref="O110:O112"/>
    <mergeCell ref="P110:P112"/>
    <mergeCell ref="Q110:Q112"/>
    <mergeCell ref="R110:R112"/>
    <mergeCell ref="S110:S112"/>
    <mergeCell ref="T110:T112"/>
    <mergeCell ref="H103:M103"/>
    <mergeCell ref="E103:F103"/>
    <mergeCell ref="C103:D103"/>
    <mergeCell ref="Q149:R149"/>
    <mergeCell ref="C100:M101"/>
    <mergeCell ref="C102:D102"/>
    <mergeCell ref="E102:F102"/>
    <mergeCell ref="H102:M102"/>
    <mergeCell ref="C104:M104"/>
    <mergeCell ref="H105:M105"/>
    <mergeCell ref="H106:J106"/>
    <mergeCell ref="K106:M106"/>
    <mergeCell ref="H107:I107"/>
    <mergeCell ref="J107:K107"/>
    <mergeCell ref="L107:M107"/>
    <mergeCell ref="O107:P107"/>
    <mergeCell ref="Q107:R107"/>
    <mergeCell ref="C131:D131"/>
    <mergeCell ref="E131:F131"/>
    <mergeCell ref="H131:M131"/>
    <mergeCell ref="D124:D126"/>
    <mergeCell ref="H124:H126"/>
    <mergeCell ref="I124:I126"/>
    <mergeCell ref="C142:M143"/>
    <mergeCell ref="C128:M129"/>
    <mergeCell ref="C130:D130"/>
    <mergeCell ref="E130:F130"/>
    <mergeCell ref="H130:M130"/>
    <mergeCell ref="C132:M132"/>
    <mergeCell ref="H133:M133"/>
    <mergeCell ref="H134:J134"/>
    <mergeCell ref="K134:M134"/>
    <mergeCell ref="H135:I135"/>
    <mergeCell ref="J135:K135"/>
    <mergeCell ref="L135:M135"/>
    <mergeCell ref="S149:T149"/>
    <mergeCell ref="S163:T163"/>
    <mergeCell ref="C166:C168"/>
    <mergeCell ref="D166:D168"/>
    <mergeCell ref="H166:H168"/>
    <mergeCell ref="I166:I168"/>
    <mergeCell ref="J166:J168"/>
    <mergeCell ref="K166:K168"/>
    <mergeCell ref="L166:L168"/>
    <mergeCell ref="M166:M168"/>
    <mergeCell ref="O166:O168"/>
    <mergeCell ref="P166:P168"/>
    <mergeCell ref="Q166:Q168"/>
    <mergeCell ref="R166:R168"/>
    <mergeCell ref="S166:S168"/>
    <mergeCell ref="T166:T168"/>
    <mergeCell ref="C159:D159"/>
    <mergeCell ref="E159:F159"/>
    <mergeCell ref="H159:M159"/>
    <mergeCell ref="C156:M157"/>
    <mergeCell ref="C158:D158"/>
    <mergeCell ref="E158:F158"/>
    <mergeCell ref="H158:M158"/>
    <mergeCell ref="C152:C154"/>
    <mergeCell ref="D152:D154"/>
    <mergeCell ref="H152:H154"/>
    <mergeCell ref="I152:I154"/>
    <mergeCell ref="J152:J154"/>
    <mergeCell ref="K152:K154"/>
    <mergeCell ref="L152:L154"/>
    <mergeCell ref="M152:M154"/>
    <mergeCell ref="O152:O154"/>
    <mergeCell ref="P180:P182"/>
    <mergeCell ref="Q180:Q182"/>
    <mergeCell ref="R180:R182"/>
    <mergeCell ref="S180:S182"/>
    <mergeCell ref="T180:T182"/>
    <mergeCell ref="C184:M185"/>
    <mergeCell ref="C186:D186"/>
    <mergeCell ref="E186:F186"/>
    <mergeCell ref="H186:M186"/>
    <mergeCell ref="C188:M188"/>
    <mergeCell ref="H189:M189"/>
    <mergeCell ref="H190:J190"/>
    <mergeCell ref="K190:M190"/>
    <mergeCell ref="H191:I191"/>
    <mergeCell ref="J191:K191"/>
    <mergeCell ref="L191:M191"/>
    <mergeCell ref="O191:P191"/>
    <mergeCell ref="Q191:R191"/>
    <mergeCell ref="S191:T191"/>
    <mergeCell ref="C187:D187"/>
    <mergeCell ref="E187:F187"/>
    <mergeCell ref="H187:M187"/>
    <mergeCell ref="C180:C182"/>
    <mergeCell ref="D180:D182"/>
    <mergeCell ref="H180:H182"/>
    <mergeCell ref="I180:I182"/>
    <mergeCell ref="J180:J182"/>
    <mergeCell ref="K180:K182"/>
    <mergeCell ref="L180:L182"/>
    <mergeCell ref="M180:M182"/>
    <mergeCell ref="O180:O182"/>
    <mergeCell ref="C194:C196"/>
    <mergeCell ref="D194:D196"/>
    <mergeCell ref="H194:H196"/>
    <mergeCell ref="I194:I196"/>
    <mergeCell ref="J194:J196"/>
    <mergeCell ref="K194:K196"/>
    <mergeCell ref="L194:L196"/>
    <mergeCell ref="M194:M196"/>
    <mergeCell ref="O194:O196"/>
    <mergeCell ref="P194:P196"/>
    <mergeCell ref="Q194:Q196"/>
    <mergeCell ref="R194:R196"/>
    <mergeCell ref="S194:S196"/>
    <mergeCell ref="T194:T196"/>
    <mergeCell ref="C198:M199"/>
    <mergeCell ref="C200:D200"/>
    <mergeCell ref="E200:F200"/>
    <mergeCell ref="H200:M200"/>
    <mergeCell ref="O205:P205"/>
    <mergeCell ref="Q205:R205"/>
    <mergeCell ref="S205:T205"/>
    <mergeCell ref="C208:C210"/>
    <mergeCell ref="D208:D210"/>
    <mergeCell ref="H208:H210"/>
    <mergeCell ref="I208:I210"/>
    <mergeCell ref="J208:J210"/>
    <mergeCell ref="K208:K210"/>
    <mergeCell ref="L208:L210"/>
    <mergeCell ref="M208:M210"/>
    <mergeCell ref="O208:O210"/>
    <mergeCell ref="P208:P210"/>
    <mergeCell ref="Q208:Q210"/>
    <mergeCell ref="R208:R210"/>
    <mergeCell ref="S208:S210"/>
    <mergeCell ref="T208:T210"/>
    <mergeCell ref="E214:F214"/>
    <mergeCell ref="H214:M214"/>
    <mergeCell ref="C216:M216"/>
    <mergeCell ref="H217:M217"/>
    <mergeCell ref="H218:J218"/>
    <mergeCell ref="K218:M218"/>
    <mergeCell ref="H219:I219"/>
    <mergeCell ref="J219:K219"/>
    <mergeCell ref="L219:M219"/>
    <mergeCell ref="O219:P219"/>
    <mergeCell ref="Q219:R219"/>
    <mergeCell ref="S219:T219"/>
    <mergeCell ref="C222:C224"/>
    <mergeCell ref="D222:D224"/>
    <mergeCell ref="H222:H224"/>
    <mergeCell ref="I222:I224"/>
    <mergeCell ref="J222:J224"/>
    <mergeCell ref="K222:K224"/>
    <mergeCell ref="L222:L224"/>
    <mergeCell ref="M222:M224"/>
    <mergeCell ref="O222:O224"/>
    <mergeCell ref="P222:P224"/>
    <mergeCell ref="Q222:Q224"/>
    <mergeCell ref="R222:R224"/>
    <mergeCell ref="S222:S224"/>
    <mergeCell ref="T222:T224"/>
    <mergeCell ref="J233:K233"/>
    <mergeCell ref="L233:M233"/>
    <mergeCell ref="O233:P233"/>
    <mergeCell ref="Q233:R233"/>
    <mergeCell ref="S233:T233"/>
    <mergeCell ref="C236:C238"/>
    <mergeCell ref="D236:D238"/>
    <mergeCell ref="H236:H238"/>
    <mergeCell ref="I236:I238"/>
    <mergeCell ref="J236:J238"/>
    <mergeCell ref="K236:K238"/>
    <mergeCell ref="L236:L238"/>
    <mergeCell ref="M236:M238"/>
    <mergeCell ref="O236:O238"/>
    <mergeCell ref="P236:P238"/>
    <mergeCell ref="Q236:Q238"/>
    <mergeCell ref="R236:R238"/>
    <mergeCell ref="S236:S238"/>
    <mergeCell ref="T236:T238"/>
    <mergeCell ref="C240:M241"/>
    <mergeCell ref="C242:D242"/>
    <mergeCell ref="E242:F242"/>
    <mergeCell ref="H242:M242"/>
    <mergeCell ref="C244:M244"/>
    <mergeCell ref="H245:M245"/>
    <mergeCell ref="H246:J246"/>
    <mergeCell ref="K246:M246"/>
    <mergeCell ref="H247:I247"/>
    <mergeCell ref="J247:K247"/>
    <mergeCell ref="L247:M247"/>
    <mergeCell ref="O247:P247"/>
    <mergeCell ref="Q247:R247"/>
    <mergeCell ref="S247:T247"/>
    <mergeCell ref="C250:C252"/>
    <mergeCell ref="D250:D252"/>
    <mergeCell ref="H250:H252"/>
    <mergeCell ref="I250:I252"/>
    <mergeCell ref="J250:J252"/>
    <mergeCell ref="K250:K252"/>
    <mergeCell ref="L250:L252"/>
    <mergeCell ref="M250:M252"/>
    <mergeCell ref="O250:O252"/>
    <mergeCell ref="P250:P252"/>
    <mergeCell ref="Q250:Q252"/>
    <mergeCell ref="R250:R252"/>
    <mergeCell ref="S250:S252"/>
    <mergeCell ref="T250:T252"/>
    <mergeCell ref="C254:M255"/>
    <mergeCell ref="C256:D256"/>
    <mergeCell ref="E256:F256"/>
    <mergeCell ref="H256:M256"/>
    <mergeCell ref="C258:M258"/>
    <mergeCell ref="H259:M259"/>
    <mergeCell ref="H260:J260"/>
    <mergeCell ref="K260:M260"/>
    <mergeCell ref="H261:I261"/>
    <mergeCell ref="J261:K261"/>
    <mergeCell ref="L261:M261"/>
    <mergeCell ref="O261:P261"/>
    <mergeCell ref="Q261:R261"/>
    <mergeCell ref="S261:T261"/>
    <mergeCell ref="C264:C266"/>
    <mergeCell ref="D264:D266"/>
    <mergeCell ref="H264:H266"/>
    <mergeCell ref="I264:I266"/>
    <mergeCell ref="J264:J266"/>
    <mergeCell ref="K264:K266"/>
    <mergeCell ref="L264:L266"/>
    <mergeCell ref="M264:M266"/>
    <mergeCell ref="O264:O266"/>
    <mergeCell ref="P264:P266"/>
    <mergeCell ref="Q264:Q266"/>
    <mergeCell ref="R264:R266"/>
    <mergeCell ref="S264:S266"/>
    <mergeCell ref="T264:T266"/>
    <mergeCell ref="C257:D257"/>
    <mergeCell ref="E257:F257"/>
    <mergeCell ref="H257:M257"/>
    <mergeCell ref="M306:M308"/>
    <mergeCell ref="O306:O308"/>
    <mergeCell ref="P306:P308"/>
    <mergeCell ref="Q306:Q308"/>
    <mergeCell ref="R306:R308"/>
    <mergeCell ref="S306:S308"/>
    <mergeCell ref="T306:T308"/>
    <mergeCell ref="O303:P303"/>
    <mergeCell ref="Q303:R303"/>
    <mergeCell ref="S303:T303"/>
    <mergeCell ref="O317:P317"/>
    <mergeCell ref="Q317:R317"/>
    <mergeCell ref="S317:T317"/>
    <mergeCell ref="C320:C322"/>
    <mergeCell ref="D320:D322"/>
    <mergeCell ref="H320:H322"/>
    <mergeCell ref="I320:I322"/>
    <mergeCell ref="J320:J322"/>
    <mergeCell ref="K320:K322"/>
    <mergeCell ref="L320:L322"/>
    <mergeCell ref="M320:M322"/>
    <mergeCell ref="O320:O322"/>
    <mergeCell ref="P320:P322"/>
    <mergeCell ref="Q320:Q322"/>
    <mergeCell ref="R320:R322"/>
    <mergeCell ref="S320:S322"/>
    <mergeCell ref="T320:T322"/>
    <mergeCell ref="H330:J330"/>
    <mergeCell ref="K330:M330"/>
    <mergeCell ref="H331:I331"/>
    <mergeCell ref="J331:K331"/>
    <mergeCell ref="L331:M331"/>
    <mergeCell ref="O331:P331"/>
    <mergeCell ref="Q331:R331"/>
    <mergeCell ref="S331:T331"/>
    <mergeCell ref="C334:C336"/>
    <mergeCell ref="D334:D336"/>
    <mergeCell ref="H334:H336"/>
    <mergeCell ref="I334:I336"/>
    <mergeCell ref="J334:J336"/>
    <mergeCell ref="K334:K336"/>
    <mergeCell ref="L334:L336"/>
    <mergeCell ref="M334:M336"/>
    <mergeCell ref="O334:O336"/>
    <mergeCell ref="P334:P336"/>
    <mergeCell ref="Q334:Q336"/>
    <mergeCell ref="R334:R336"/>
    <mergeCell ref="S334:S336"/>
    <mergeCell ref="T334:T336"/>
    <mergeCell ref="C340:D340"/>
    <mergeCell ref="E340:F340"/>
    <mergeCell ref="H340:M340"/>
    <mergeCell ref="C342:M342"/>
    <mergeCell ref="H343:M343"/>
    <mergeCell ref="H344:J344"/>
    <mergeCell ref="K344:M344"/>
    <mergeCell ref="H345:I345"/>
    <mergeCell ref="J345:K345"/>
    <mergeCell ref="L345:M345"/>
    <mergeCell ref="O345:P345"/>
    <mergeCell ref="Q345:R345"/>
    <mergeCell ref="S345:T345"/>
    <mergeCell ref="C348:C350"/>
    <mergeCell ref="D348:D350"/>
    <mergeCell ref="H348:H350"/>
    <mergeCell ref="I348:I350"/>
    <mergeCell ref="J348:J350"/>
    <mergeCell ref="K348:K350"/>
    <mergeCell ref="L348:L350"/>
    <mergeCell ref="M348:M350"/>
    <mergeCell ref="O348:O350"/>
    <mergeCell ref="P348:P350"/>
    <mergeCell ref="Q348:Q350"/>
    <mergeCell ref="R348:R350"/>
    <mergeCell ref="S348:S350"/>
    <mergeCell ref="T348:T350"/>
    <mergeCell ref="O359:P359"/>
    <mergeCell ref="Q359:R359"/>
    <mergeCell ref="S359:T359"/>
    <mergeCell ref="C362:C364"/>
    <mergeCell ref="D362:D364"/>
    <mergeCell ref="H362:H364"/>
    <mergeCell ref="I362:I364"/>
    <mergeCell ref="J362:J364"/>
    <mergeCell ref="K362:K364"/>
    <mergeCell ref="L362:L364"/>
    <mergeCell ref="M362:M364"/>
    <mergeCell ref="O362:O364"/>
    <mergeCell ref="P362:P364"/>
    <mergeCell ref="Q362:Q364"/>
    <mergeCell ref="R362:R364"/>
    <mergeCell ref="S362:S364"/>
    <mergeCell ref="T362:T364"/>
    <mergeCell ref="H368:M368"/>
    <mergeCell ref="C370:M370"/>
    <mergeCell ref="H371:M371"/>
    <mergeCell ref="H372:J372"/>
    <mergeCell ref="K372:M372"/>
    <mergeCell ref="H373:I373"/>
    <mergeCell ref="J373:K373"/>
    <mergeCell ref="L373:M373"/>
    <mergeCell ref="O373:P373"/>
    <mergeCell ref="Q373:R373"/>
    <mergeCell ref="S373:T373"/>
    <mergeCell ref="C376:C378"/>
    <mergeCell ref="D376:D378"/>
    <mergeCell ref="H376:H378"/>
    <mergeCell ref="I376:I378"/>
    <mergeCell ref="J376:J378"/>
    <mergeCell ref="K376:K378"/>
    <mergeCell ref="L376:L378"/>
    <mergeCell ref="M376:M378"/>
    <mergeCell ref="O376:O378"/>
    <mergeCell ref="P376:P378"/>
    <mergeCell ref="Q376:Q378"/>
    <mergeCell ref="R376:R378"/>
    <mergeCell ref="S376:S378"/>
    <mergeCell ref="T376:T378"/>
    <mergeCell ref="C396:D396"/>
    <mergeCell ref="E396:F396"/>
    <mergeCell ref="H396:M396"/>
    <mergeCell ref="C398:M398"/>
    <mergeCell ref="H399:M399"/>
    <mergeCell ref="H400:J400"/>
    <mergeCell ref="K400:M400"/>
    <mergeCell ref="H401:I401"/>
    <mergeCell ref="J401:K401"/>
    <mergeCell ref="L401:M401"/>
    <mergeCell ref="O401:P401"/>
    <mergeCell ref="Q401:R401"/>
    <mergeCell ref="S401:T401"/>
    <mergeCell ref="C404:C406"/>
    <mergeCell ref="D404:D406"/>
    <mergeCell ref="H404:H406"/>
    <mergeCell ref="I404:I406"/>
    <mergeCell ref="J404:J406"/>
    <mergeCell ref="K404:K406"/>
    <mergeCell ref="L404:L406"/>
    <mergeCell ref="M404:M406"/>
    <mergeCell ref="O404:O406"/>
    <mergeCell ref="P404:P406"/>
    <mergeCell ref="Q404:Q406"/>
    <mergeCell ref="R404:R406"/>
    <mergeCell ref="S404:S406"/>
    <mergeCell ref="T404:T406"/>
    <mergeCell ref="C410:D410"/>
    <mergeCell ref="E410:F410"/>
    <mergeCell ref="H410:M410"/>
    <mergeCell ref="C412:M412"/>
    <mergeCell ref="H413:M413"/>
    <mergeCell ref="H414:J414"/>
    <mergeCell ref="K414:M414"/>
    <mergeCell ref="H415:I415"/>
    <mergeCell ref="J415:K415"/>
    <mergeCell ref="L415:M415"/>
    <mergeCell ref="O415:P415"/>
    <mergeCell ref="Q415:R415"/>
    <mergeCell ref="S415:T415"/>
    <mergeCell ref="C418:C420"/>
    <mergeCell ref="D418:D420"/>
    <mergeCell ref="H418:H420"/>
    <mergeCell ref="I418:I420"/>
    <mergeCell ref="J418:J420"/>
    <mergeCell ref="K418:K420"/>
    <mergeCell ref="L418:L420"/>
    <mergeCell ref="M418:M420"/>
    <mergeCell ref="O418:O420"/>
    <mergeCell ref="P418:P420"/>
    <mergeCell ref="Q418:Q420"/>
    <mergeCell ref="R418:R420"/>
    <mergeCell ref="S418:S420"/>
    <mergeCell ref="T418:T420"/>
    <mergeCell ref="C424:D424"/>
    <mergeCell ref="E424:F424"/>
    <mergeCell ref="H424:M424"/>
    <mergeCell ref="C426:M426"/>
    <mergeCell ref="H427:M427"/>
    <mergeCell ref="H428:J428"/>
    <mergeCell ref="K428:M428"/>
    <mergeCell ref="H429:I429"/>
    <mergeCell ref="J429:K429"/>
    <mergeCell ref="L429:M429"/>
    <mergeCell ref="O429:P429"/>
    <mergeCell ref="Q429:R429"/>
    <mergeCell ref="S429:T429"/>
    <mergeCell ref="C432:C434"/>
    <mergeCell ref="D432:D434"/>
    <mergeCell ref="H432:H434"/>
    <mergeCell ref="I432:I434"/>
    <mergeCell ref="J432:J434"/>
    <mergeCell ref="K432:K434"/>
    <mergeCell ref="L432:L434"/>
    <mergeCell ref="M432:M434"/>
    <mergeCell ref="O432:O434"/>
    <mergeCell ref="P432:P434"/>
    <mergeCell ref="Q432:Q434"/>
    <mergeCell ref="R432:R434"/>
    <mergeCell ref="S432:S434"/>
    <mergeCell ref="T432:T434"/>
    <mergeCell ref="O443:P443"/>
    <mergeCell ref="Q443:R443"/>
    <mergeCell ref="S443:T443"/>
    <mergeCell ref="C446:C448"/>
    <mergeCell ref="D446:D448"/>
    <mergeCell ref="H446:H448"/>
    <mergeCell ref="I446:I448"/>
    <mergeCell ref="J446:J448"/>
    <mergeCell ref="K446:K448"/>
    <mergeCell ref="L446:L448"/>
    <mergeCell ref="M446:M448"/>
    <mergeCell ref="O446:O448"/>
    <mergeCell ref="P446:P448"/>
    <mergeCell ref="Q446:Q448"/>
    <mergeCell ref="R446:R448"/>
    <mergeCell ref="S446:S448"/>
    <mergeCell ref="T446:T448"/>
    <mergeCell ref="H452:M452"/>
    <mergeCell ref="C454:M454"/>
    <mergeCell ref="H455:M455"/>
    <mergeCell ref="H456:J456"/>
    <mergeCell ref="K456:M456"/>
    <mergeCell ref="H457:I457"/>
    <mergeCell ref="J457:K457"/>
    <mergeCell ref="L457:M457"/>
    <mergeCell ref="O457:P457"/>
    <mergeCell ref="Q457:R457"/>
    <mergeCell ref="S457:T457"/>
    <mergeCell ref="C460:C462"/>
    <mergeCell ref="D460:D462"/>
    <mergeCell ref="H460:H462"/>
    <mergeCell ref="I460:I462"/>
    <mergeCell ref="J460:J462"/>
    <mergeCell ref="K460:K462"/>
    <mergeCell ref="L460:L462"/>
    <mergeCell ref="M460:M462"/>
    <mergeCell ref="O460:O462"/>
    <mergeCell ref="P460:P462"/>
    <mergeCell ref="Q460:Q462"/>
    <mergeCell ref="R460:R462"/>
    <mergeCell ref="S460:S462"/>
    <mergeCell ref="T460:T462"/>
    <mergeCell ref="C466:D466"/>
    <mergeCell ref="E466:F466"/>
    <mergeCell ref="H466:M466"/>
    <mergeCell ref="C468:M468"/>
    <mergeCell ref="H469:M469"/>
    <mergeCell ref="H470:J470"/>
    <mergeCell ref="K470:M470"/>
    <mergeCell ref="H471:I471"/>
    <mergeCell ref="J471:K471"/>
    <mergeCell ref="L471:M471"/>
    <mergeCell ref="O471:P471"/>
    <mergeCell ref="Q471:R471"/>
    <mergeCell ref="S471:T471"/>
    <mergeCell ref="C474:C476"/>
    <mergeCell ref="D474:D476"/>
    <mergeCell ref="H474:H476"/>
    <mergeCell ref="I474:I476"/>
    <mergeCell ref="J474:J476"/>
    <mergeCell ref="K474:K476"/>
    <mergeCell ref="L474:L476"/>
    <mergeCell ref="M474:M476"/>
    <mergeCell ref="O474:O476"/>
    <mergeCell ref="P474:P476"/>
    <mergeCell ref="Q474:Q476"/>
    <mergeCell ref="R474:R476"/>
    <mergeCell ref="S474:S476"/>
    <mergeCell ref="T474:T476"/>
    <mergeCell ref="C480:D480"/>
    <mergeCell ref="E480:F480"/>
    <mergeCell ref="H480:M480"/>
    <mergeCell ref="C482:M482"/>
    <mergeCell ref="H483:M483"/>
    <mergeCell ref="H484:J484"/>
    <mergeCell ref="K484:M484"/>
    <mergeCell ref="H485:I485"/>
    <mergeCell ref="J485:K485"/>
    <mergeCell ref="L485:M485"/>
    <mergeCell ref="O485:P485"/>
    <mergeCell ref="Q485:R485"/>
    <mergeCell ref="S485:T485"/>
    <mergeCell ref="C488:C490"/>
    <mergeCell ref="D488:D490"/>
    <mergeCell ref="H488:H490"/>
    <mergeCell ref="I488:I490"/>
    <mergeCell ref="J488:J490"/>
    <mergeCell ref="K488:K490"/>
    <mergeCell ref="L488:L490"/>
    <mergeCell ref="M488:M490"/>
    <mergeCell ref="O488:O490"/>
    <mergeCell ref="P488:P490"/>
    <mergeCell ref="Q488:Q490"/>
    <mergeCell ref="R488:R490"/>
    <mergeCell ref="S488:S490"/>
    <mergeCell ref="T488:T490"/>
    <mergeCell ref="C494:D494"/>
    <mergeCell ref="E494:F494"/>
    <mergeCell ref="H494:M494"/>
    <mergeCell ref="C496:M496"/>
    <mergeCell ref="H497:M497"/>
    <mergeCell ref="H498:J498"/>
    <mergeCell ref="K498:M498"/>
    <mergeCell ref="H499:I499"/>
    <mergeCell ref="J499:K499"/>
    <mergeCell ref="L499:M499"/>
    <mergeCell ref="O499:P499"/>
    <mergeCell ref="Q499:R499"/>
    <mergeCell ref="S499:T499"/>
    <mergeCell ref="C502:C504"/>
    <mergeCell ref="D502:D504"/>
    <mergeCell ref="H502:H504"/>
    <mergeCell ref="I502:I504"/>
    <mergeCell ref="J502:J504"/>
    <mergeCell ref="K502:K504"/>
    <mergeCell ref="L502:L504"/>
    <mergeCell ref="M502:M504"/>
    <mergeCell ref="O502:O504"/>
    <mergeCell ref="P502:P504"/>
    <mergeCell ref="Q502:Q504"/>
    <mergeCell ref="R502:R504"/>
    <mergeCell ref="S502:S504"/>
    <mergeCell ref="T502:T504"/>
    <mergeCell ref="C508:D508"/>
    <mergeCell ref="E508:F508"/>
    <mergeCell ref="H508:M508"/>
    <mergeCell ref="C510:M510"/>
    <mergeCell ref="H511:M511"/>
    <mergeCell ref="H512:J512"/>
    <mergeCell ref="K512:M512"/>
    <mergeCell ref="H513:I513"/>
    <mergeCell ref="J513:K513"/>
    <mergeCell ref="L513:M513"/>
    <mergeCell ref="O513:P513"/>
    <mergeCell ref="Q513:R513"/>
    <mergeCell ref="S513:T513"/>
    <mergeCell ref="C516:C518"/>
    <mergeCell ref="D516:D518"/>
    <mergeCell ref="H516:H518"/>
    <mergeCell ref="I516:I518"/>
    <mergeCell ref="J516:J518"/>
    <mergeCell ref="K516:K518"/>
    <mergeCell ref="L516:L518"/>
    <mergeCell ref="M516:M518"/>
    <mergeCell ref="O516:O518"/>
    <mergeCell ref="P516:P518"/>
    <mergeCell ref="Q516:Q518"/>
    <mergeCell ref="R516:R518"/>
    <mergeCell ref="S516:S518"/>
    <mergeCell ref="T516:T518"/>
    <mergeCell ref="C509:D509"/>
    <mergeCell ref="E509:F509"/>
    <mergeCell ref="H509:M509"/>
    <mergeCell ref="C522:D522"/>
    <mergeCell ref="E522:F522"/>
    <mergeCell ref="H522:M522"/>
    <mergeCell ref="C524:M524"/>
    <mergeCell ref="H525:M525"/>
    <mergeCell ref="H526:J526"/>
    <mergeCell ref="K526:M526"/>
    <mergeCell ref="H527:I527"/>
    <mergeCell ref="J527:K527"/>
    <mergeCell ref="L527:M527"/>
    <mergeCell ref="O527:P527"/>
    <mergeCell ref="Q527:R527"/>
    <mergeCell ref="S527:T527"/>
    <mergeCell ref="C530:C532"/>
    <mergeCell ref="D530:D532"/>
    <mergeCell ref="H530:H532"/>
    <mergeCell ref="I530:I532"/>
    <mergeCell ref="J530:J532"/>
    <mergeCell ref="K530:K532"/>
    <mergeCell ref="L530:L532"/>
    <mergeCell ref="M530:M532"/>
    <mergeCell ref="O530:O532"/>
    <mergeCell ref="P530:P532"/>
    <mergeCell ref="Q530:Q532"/>
    <mergeCell ref="R530:R532"/>
    <mergeCell ref="S530:S532"/>
    <mergeCell ref="T530:T532"/>
    <mergeCell ref="C534:M535"/>
    <mergeCell ref="C536:D536"/>
    <mergeCell ref="E536:F536"/>
    <mergeCell ref="H536:M536"/>
    <mergeCell ref="C538:M538"/>
    <mergeCell ref="H539:M539"/>
    <mergeCell ref="H540:J540"/>
    <mergeCell ref="K540:M540"/>
    <mergeCell ref="H541:I541"/>
    <mergeCell ref="J541:K541"/>
    <mergeCell ref="L541:M541"/>
    <mergeCell ref="O541:P541"/>
    <mergeCell ref="Q541:R541"/>
    <mergeCell ref="S541:T541"/>
    <mergeCell ref="C544:C546"/>
    <mergeCell ref="D544:D546"/>
    <mergeCell ref="H544:H546"/>
    <mergeCell ref="I544:I546"/>
    <mergeCell ref="J544:J546"/>
    <mergeCell ref="K544:K546"/>
    <mergeCell ref="L544:L546"/>
    <mergeCell ref="M544:M546"/>
    <mergeCell ref="O544:O546"/>
    <mergeCell ref="P544:P546"/>
    <mergeCell ref="Q544:Q546"/>
    <mergeCell ref="R544:R546"/>
    <mergeCell ref="S544:S546"/>
    <mergeCell ref="T544:T546"/>
    <mergeCell ref="C562:M563"/>
    <mergeCell ref="C564:D564"/>
    <mergeCell ref="E564:F564"/>
    <mergeCell ref="H564:M564"/>
    <mergeCell ref="C566:M566"/>
    <mergeCell ref="H567:M567"/>
    <mergeCell ref="H568:J568"/>
    <mergeCell ref="K568:M568"/>
    <mergeCell ref="H569:I569"/>
    <mergeCell ref="J569:K569"/>
    <mergeCell ref="L569:M569"/>
    <mergeCell ref="O569:P569"/>
    <mergeCell ref="Q569:R569"/>
    <mergeCell ref="S569:T569"/>
    <mergeCell ref="C572:C574"/>
    <mergeCell ref="D572:D574"/>
    <mergeCell ref="H572:H574"/>
    <mergeCell ref="I572:I574"/>
    <mergeCell ref="J572:J574"/>
    <mergeCell ref="K572:K574"/>
    <mergeCell ref="L572:L574"/>
    <mergeCell ref="M572:M574"/>
    <mergeCell ref="O572:O574"/>
    <mergeCell ref="P572:P574"/>
    <mergeCell ref="Q572:Q574"/>
    <mergeCell ref="R572:R574"/>
    <mergeCell ref="S572:S574"/>
    <mergeCell ref="T572:T574"/>
    <mergeCell ref="C590:M591"/>
    <mergeCell ref="C592:D592"/>
    <mergeCell ref="E592:F592"/>
    <mergeCell ref="H592:M592"/>
    <mergeCell ref="C594:M594"/>
    <mergeCell ref="H595:M595"/>
    <mergeCell ref="H596:J596"/>
    <mergeCell ref="K596:M596"/>
    <mergeCell ref="H597:I597"/>
    <mergeCell ref="J597:K597"/>
    <mergeCell ref="L597:M597"/>
    <mergeCell ref="O597:P597"/>
    <mergeCell ref="Q597:R597"/>
    <mergeCell ref="S597:T597"/>
    <mergeCell ref="C600:C602"/>
    <mergeCell ref="D600:D602"/>
    <mergeCell ref="H600:H602"/>
    <mergeCell ref="I600:I602"/>
    <mergeCell ref="J600:J602"/>
    <mergeCell ref="K600:K602"/>
    <mergeCell ref="L600:L602"/>
    <mergeCell ref="M600:M602"/>
    <mergeCell ref="O600:O602"/>
    <mergeCell ref="P600:P602"/>
    <mergeCell ref="Q600:Q602"/>
    <mergeCell ref="R600:R602"/>
    <mergeCell ref="S600:S602"/>
    <mergeCell ref="T600:T602"/>
    <mergeCell ref="C618:M619"/>
    <mergeCell ref="C620:D620"/>
    <mergeCell ref="E620:F620"/>
    <mergeCell ref="H620:M620"/>
    <mergeCell ref="C622:M622"/>
    <mergeCell ref="H623:M623"/>
    <mergeCell ref="H624:J624"/>
    <mergeCell ref="K624:M624"/>
    <mergeCell ref="H625:I625"/>
    <mergeCell ref="J625:K625"/>
    <mergeCell ref="L625:M625"/>
    <mergeCell ref="O625:P625"/>
    <mergeCell ref="Q625:R625"/>
    <mergeCell ref="S625:T625"/>
    <mergeCell ref="C628:C630"/>
    <mergeCell ref="D628:D630"/>
    <mergeCell ref="H628:H630"/>
    <mergeCell ref="I628:I630"/>
    <mergeCell ref="J628:J630"/>
    <mergeCell ref="K628:K630"/>
    <mergeCell ref="L628:L630"/>
    <mergeCell ref="M628:M630"/>
    <mergeCell ref="O628:O630"/>
    <mergeCell ref="P628:P630"/>
    <mergeCell ref="K684:K686"/>
    <mergeCell ref="L684:L686"/>
    <mergeCell ref="M684:M686"/>
    <mergeCell ref="O684:O686"/>
    <mergeCell ref="P684:P686"/>
    <mergeCell ref="Q684:Q686"/>
    <mergeCell ref="R684:R686"/>
    <mergeCell ref="S684:S686"/>
    <mergeCell ref="T684:T686"/>
    <mergeCell ref="C677:D677"/>
    <mergeCell ref="E677:F677"/>
    <mergeCell ref="H677:M677"/>
    <mergeCell ref="C646:M647"/>
    <mergeCell ref="C648:D648"/>
    <mergeCell ref="E648:F648"/>
    <mergeCell ref="H648:M648"/>
    <mergeCell ref="C650:M650"/>
    <mergeCell ref="H651:M651"/>
    <mergeCell ref="H652:J652"/>
    <mergeCell ref="K652:M652"/>
    <mergeCell ref="H653:I653"/>
    <mergeCell ref="J653:K653"/>
    <mergeCell ref="L653:M653"/>
    <mergeCell ref="O653:P653"/>
    <mergeCell ref="Q653:R653"/>
    <mergeCell ref="S653:T653"/>
    <mergeCell ref="C656:C658"/>
    <mergeCell ref="D656:D658"/>
    <mergeCell ref="H656:H658"/>
    <mergeCell ref="I656:I658"/>
    <mergeCell ref="J656:J658"/>
    <mergeCell ref="K656:K658"/>
    <mergeCell ref="O712:O714"/>
    <mergeCell ref="P712:P714"/>
    <mergeCell ref="Q712:Q714"/>
    <mergeCell ref="R712:R714"/>
    <mergeCell ref="S712:S714"/>
    <mergeCell ref="T712:T714"/>
    <mergeCell ref="C718:D718"/>
    <mergeCell ref="E718:F718"/>
    <mergeCell ref="H718:M718"/>
    <mergeCell ref="C720:M720"/>
    <mergeCell ref="C719:D719"/>
    <mergeCell ref="E719:F719"/>
    <mergeCell ref="H719:M719"/>
    <mergeCell ref="C716:M717"/>
    <mergeCell ref="C674:M675"/>
    <mergeCell ref="C676:D676"/>
    <mergeCell ref="E676:F676"/>
    <mergeCell ref="H676:M676"/>
    <mergeCell ref="C678:M678"/>
    <mergeCell ref="H679:M679"/>
    <mergeCell ref="H680:J680"/>
    <mergeCell ref="K680:M680"/>
    <mergeCell ref="H681:I681"/>
    <mergeCell ref="J681:K681"/>
    <mergeCell ref="L681:M681"/>
    <mergeCell ref="O681:P681"/>
    <mergeCell ref="Q681:R681"/>
    <mergeCell ref="S681:T681"/>
    <mergeCell ref="C684:C686"/>
    <mergeCell ref="D684:D686"/>
    <mergeCell ref="H684:H686"/>
    <mergeCell ref="I684:I686"/>
    <mergeCell ref="O723:P723"/>
    <mergeCell ref="Q723:R723"/>
    <mergeCell ref="S723:T723"/>
    <mergeCell ref="C726:C728"/>
    <mergeCell ref="D726:D728"/>
    <mergeCell ref="H726:H728"/>
    <mergeCell ref="I726:I728"/>
    <mergeCell ref="J726:J728"/>
    <mergeCell ref="K726:K728"/>
    <mergeCell ref="L726:L728"/>
    <mergeCell ref="M726:M728"/>
    <mergeCell ref="O726:O728"/>
    <mergeCell ref="P726:P728"/>
    <mergeCell ref="Q726:Q728"/>
    <mergeCell ref="R726:R728"/>
    <mergeCell ref="S726:S728"/>
    <mergeCell ref="T726:T728"/>
    <mergeCell ref="C748:M748"/>
    <mergeCell ref="H749:M749"/>
    <mergeCell ref="H750:J750"/>
    <mergeCell ref="K750:M750"/>
    <mergeCell ref="H751:I751"/>
    <mergeCell ref="J751:K751"/>
    <mergeCell ref="L751:M751"/>
    <mergeCell ref="O751:P751"/>
    <mergeCell ref="Q751:R751"/>
    <mergeCell ref="S751:T751"/>
    <mergeCell ref="C754:C756"/>
    <mergeCell ref="D754:D756"/>
    <mergeCell ref="H754:H756"/>
    <mergeCell ref="I754:I756"/>
    <mergeCell ref="J754:J756"/>
    <mergeCell ref="K754:K756"/>
    <mergeCell ref="L754:L756"/>
    <mergeCell ref="M754:M756"/>
    <mergeCell ref="O754:O756"/>
    <mergeCell ref="P754:P756"/>
    <mergeCell ref="Q754:Q756"/>
    <mergeCell ref="R754:R756"/>
    <mergeCell ref="S754:S756"/>
    <mergeCell ref="T754:T756"/>
    <mergeCell ref="C758:M759"/>
    <mergeCell ref="C760:D760"/>
    <mergeCell ref="E760:F760"/>
    <mergeCell ref="H760:M760"/>
    <mergeCell ref="C761:D761"/>
    <mergeCell ref="E761:F761"/>
    <mergeCell ref="H761:M761"/>
    <mergeCell ref="C762:M762"/>
    <mergeCell ref="H763:M763"/>
    <mergeCell ref="H764:J764"/>
    <mergeCell ref="K764:M764"/>
    <mergeCell ref="H765:I765"/>
    <mergeCell ref="J765:K765"/>
    <mergeCell ref="L765:M765"/>
    <mergeCell ref="O765:P765"/>
    <mergeCell ref="Q765:R765"/>
    <mergeCell ref="S765:T765"/>
    <mergeCell ref="C768:C770"/>
    <mergeCell ref="D768:D770"/>
    <mergeCell ref="H768:H770"/>
    <mergeCell ref="I768:I770"/>
    <mergeCell ref="J768:J770"/>
    <mergeCell ref="K768:K770"/>
    <mergeCell ref="L768:L770"/>
    <mergeCell ref="M768:M770"/>
    <mergeCell ref="O768:O770"/>
    <mergeCell ref="P768:P770"/>
    <mergeCell ref="Q768:Q770"/>
    <mergeCell ref="R768:R770"/>
    <mergeCell ref="S768:S770"/>
    <mergeCell ref="T768:T770"/>
    <mergeCell ref="C772:M773"/>
    <mergeCell ref="C774:D774"/>
    <mergeCell ref="E774:F774"/>
    <mergeCell ref="H774:M774"/>
    <mergeCell ref="C775:D775"/>
    <mergeCell ref="E775:F775"/>
    <mergeCell ref="H775:M775"/>
    <mergeCell ref="C776:M776"/>
    <mergeCell ref="H777:M777"/>
    <mergeCell ref="H778:J778"/>
    <mergeCell ref="K778:M778"/>
    <mergeCell ref="H779:I779"/>
    <mergeCell ref="J779:K779"/>
    <mergeCell ref="L779:M779"/>
    <mergeCell ref="O779:P779"/>
    <mergeCell ref="Q779:R779"/>
    <mergeCell ref="S779:T779"/>
    <mergeCell ref="C782:C784"/>
    <mergeCell ref="D782:D784"/>
    <mergeCell ref="H782:H784"/>
    <mergeCell ref="I782:I784"/>
    <mergeCell ref="J782:J784"/>
    <mergeCell ref="K782:K784"/>
    <mergeCell ref="L782:L784"/>
    <mergeCell ref="M782:M784"/>
    <mergeCell ref="O782:O784"/>
    <mergeCell ref="P782:P784"/>
    <mergeCell ref="Q782:Q784"/>
    <mergeCell ref="R782:R784"/>
    <mergeCell ref="S782:S784"/>
    <mergeCell ref="T782:T784"/>
    <mergeCell ref="C786:M787"/>
    <mergeCell ref="C788:D788"/>
    <mergeCell ref="E788:F788"/>
    <mergeCell ref="H788:M788"/>
    <mergeCell ref="C789:D789"/>
    <mergeCell ref="E789:F789"/>
    <mergeCell ref="H789:M789"/>
    <mergeCell ref="C790:M790"/>
    <mergeCell ref="H791:M791"/>
    <mergeCell ref="H792:J792"/>
    <mergeCell ref="K792:M792"/>
    <mergeCell ref="H793:I793"/>
    <mergeCell ref="J793:K793"/>
    <mergeCell ref="L793:M793"/>
    <mergeCell ref="O793:P793"/>
    <mergeCell ref="Q793:R793"/>
    <mergeCell ref="S793:T793"/>
    <mergeCell ref="C796:C798"/>
    <mergeCell ref="D796:D798"/>
    <mergeCell ref="H796:H798"/>
    <mergeCell ref="I796:I798"/>
    <mergeCell ref="J796:J798"/>
    <mergeCell ref="K796:K798"/>
    <mergeCell ref="L796:L798"/>
    <mergeCell ref="M796:M798"/>
    <mergeCell ref="O796:O798"/>
    <mergeCell ref="P796:P798"/>
    <mergeCell ref="Q796:Q798"/>
    <mergeCell ref="R796:R798"/>
    <mergeCell ref="S796:S798"/>
    <mergeCell ref="T796:T798"/>
    <mergeCell ref="C800:M801"/>
    <mergeCell ref="C802:D802"/>
    <mergeCell ref="E802:F802"/>
    <mergeCell ref="H802:M802"/>
    <mergeCell ref="C803:D803"/>
    <mergeCell ref="E803:F803"/>
    <mergeCell ref="H803:M803"/>
    <mergeCell ref="C804:M804"/>
    <mergeCell ref="H805:M805"/>
    <mergeCell ref="H806:J806"/>
    <mergeCell ref="K806:M806"/>
    <mergeCell ref="H807:I807"/>
    <mergeCell ref="J807:K807"/>
    <mergeCell ref="L807:M807"/>
    <mergeCell ref="O807:P807"/>
    <mergeCell ref="Q807:R807"/>
    <mergeCell ref="S807:T807"/>
    <mergeCell ref="C810:C812"/>
    <mergeCell ref="D810:D812"/>
    <mergeCell ref="H810:H812"/>
    <mergeCell ref="I810:I812"/>
    <mergeCell ref="J810:J812"/>
    <mergeCell ref="K810:K812"/>
    <mergeCell ref="L810:L812"/>
    <mergeCell ref="M810:M812"/>
    <mergeCell ref="O810:O812"/>
    <mergeCell ref="P810:P812"/>
    <mergeCell ref="Q810:Q812"/>
    <mergeCell ref="R810:R812"/>
    <mergeCell ref="S810:S812"/>
    <mergeCell ref="T810:T812"/>
    <mergeCell ref="C390:C392"/>
    <mergeCell ref="D390:D392"/>
    <mergeCell ref="H390:H392"/>
    <mergeCell ref="I390:I392"/>
    <mergeCell ref="J390:J392"/>
    <mergeCell ref="K390:K392"/>
    <mergeCell ref="L390:L392"/>
    <mergeCell ref="M390:M392"/>
    <mergeCell ref="O390:O392"/>
    <mergeCell ref="P390:P392"/>
    <mergeCell ref="Q390:Q392"/>
    <mergeCell ref="R390:R392"/>
    <mergeCell ref="S390:S392"/>
    <mergeCell ref="T390:T392"/>
    <mergeCell ref="C380:M381"/>
    <mergeCell ref="C382:D382"/>
    <mergeCell ref="E382:F382"/>
    <mergeCell ref="H382:M382"/>
    <mergeCell ref="C383:D383"/>
    <mergeCell ref="E383:F383"/>
    <mergeCell ref="H383:M383"/>
    <mergeCell ref="C384:M384"/>
    <mergeCell ref="H385:M385"/>
    <mergeCell ref="H386:J386"/>
    <mergeCell ref="K386:M386"/>
    <mergeCell ref="H387:I387"/>
    <mergeCell ref="J387:K387"/>
    <mergeCell ref="L387:M387"/>
    <mergeCell ref="O387:P387"/>
    <mergeCell ref="Q387:R387"/>
    <mergeCell ref="S387:T387"/>
    <mergeCell ref="K736:M736"/>
    <mergeCell ref="H736:J736"/>
    <mergeCell ref="H735:M735"/>
    <mergeCell ref="C734:M734"/>
    <mergeCell ref="H732:M732"/>
    <mergeCell ref="H733:M733"/>
    <mergeCell ref="E732:F732"/>
    <mergeCell ref="C732:D732"/>
    <mergeCell ref="E733:F733"/>
    <mergeCell ref="C733:D733"/>
    <mergeCell ref="C730:M731"/>
    <mergeCell ref="C578:D578"/>
    <mergeCell ref="C576:M577"/>
    <mergeCell ref="L555:M555"/>
    <mergeCell ref="J555:K555"/>
    <mergeCell ref="H555:I555"/>
    <mergeCell ref="K554:M554"/>
    <mergeCell ref="H554:J554"/>
    <mergeCell ref="H721:M721"/>
    <mergeCell ref="H722:J722"/>
    <mergeCell ref="K722:M722"/>
    <mergeCell ref="H723:I723"/>
    <mergeCell ref="J723:K723"/>
    <mergeCell ref="L723:M723"/>
    <mergeCell ref="D712:D714"/>
    <mergeCell ref="H712:H714"/>
    <mergeCell ref="I712:I714"/>
    <mergeCell ref="J712:J714"/>
    <mergeCell ref="K712:K714"/>
    <mergeCell ref="L712:L714"/>
    <mergeCell ref="M712:M714"/>
    <mergeCell ref="J684:J686"/>
    <mergeCell ref="C814:M815"/>
    <mergeCell ref="C816:D816"/>
    <mergeCell ref="E816:F816"/>
    <mergeCell ref="H816:M816"/>
    <mergeCell ref="C817:D817"/>
    <mergeCell ref="E817:F817"/>
    <mergeCell ref="H817:M817"/>
    <mergeCell ref="C818:M818"/>
    <mergeCell ref="H819:M819"/>
    <mergeCell ref="H820:J820"/>
    <mergeCell ref="K820:M820"/>
    <mergeCell ref="H821:I821"/>
    <mergeCell ref="J821:K821"/>
    <mergeCell ref="L821:M821"/>
    <mergeCell ref="O821:P821"/>
    <mergeCell ref="Q821:R821"/>
    <mergeCell ref="S821:T821"/>
    <mergeCell ref="R824:R826"/>
    <mergeCell ref="S824:S826"/>
    <mergeCell ref="T824:T826"/>
    <mergeCell ref="C828:M829"/>
    <mergeCell ref="C830:D830"/>
    <mergeCell ref="E830:F830"/>
    <mergeCell ref="H830:M830"/>
    <mergeCell ref="C831:D831"/>
    <mergeCell ref="E831:F831"/>
    <mergeCell ref="H831:M831"/>
    <mergeCell ref="C832:M832"/>
    <mergeCell ref="H833:M833"/>
    <mergeCell ref="H834:J834"/>
    <mergeCell ref="K834:M834"/>
    <mergeCell ref="H835:I835"/>
    <mergeCell ref="J835:K835"/>
    <mergeCell ref="L835:M835"/>
    <mergeCell ref="O835:P835"/>
    <mergeCell ref="Q835:R835"/>
    <mergeCell ref="S835:T835"/>
    <mergeCell ref="C838:C840"/>
    <mergeCell ref="D838:D840"/>
    <mergeCell ref="H838:H840"/>
    <mergeCell ref="I838:I840"/>
    <mergeCell ref="J838:J840"/>
    <mergeCell ref="K838:K840"/>
    <mergeCell ref="L838:L840"/>
    <mergeCell ref="M838:M840"/>
    <mergeCell ref="O838:O840"/>
    <mergeCell ref="P838:P840"/>
    <mergeCell ref="Q838:Q840"/>
    <mergeCell ref="R838:R840"/>
    <mergeCell ref="S838:S840"/>
    <mergeCell ref="T838:T840"/>
    <mergeCell ref="C842:M843"/>
    <mergeCell ref="C844:D844"/>
    <mergeCell ref="E844:F844"/>
    <mergeCell ref="H844:M844"/>
    <mergeCell ref="C845:D845"/>
    <mergeCell ref="E845:F845"/>
    <mergeCell ref="H845:M845"/>
    <mergeCell ref="C846:M846"/>
    <mergeCell ref="H847:M847"/>
    <mergeCell ref="H848:J848"/>
    <mergeCell ref="K848:M848"/>
    <mergeCell ref="H849:I849"/>
    <mergeCell ref="J849:K849"/>
    <mergeCell ref="L849:M849"/>
    <mergeCell ref="O849:P849"/>
    <mergeCell ref="Q849:R849"/>
    <mergeCell ref="S849:T849"/>
    <mergeCell ref="C852:C854"/>
    <mergeCell ref="D852:D854"/>
    <mergeCell ref="H852:H854"/>
    <mergeCell ref="I852:I854"/>
    <mergeCell ref="J852:J854"/>
    <mergeCell ref="K852:K854"/>
    <mergeCell ref="L852:L854"/>
    <mergeCell ref="M852:M854"/>
    <mergeCell ref="O852:O854"/>
    <mergeCell ref="P852:P854"/>
    <mergeCell ref="Q852:Q854"/>
    <mergeCell ref="R852:R854"/>
    <mergeCell ref="S852:S854"/>
    <mergeCell ref="T852:T854"/>
    <mergeCell ref="C856:M857"/>
    <mergeCell ref="C858:D858"/>
    <mergeCell ref="E858:F858"/>
    <mergeCell ref="H858:M858"/>
    <mergeCell ref="C859:D859"/>
    <mergeCell ref="E859:F859"/>
    <mergeCell ref="H859:M859"/>
    <mergeCell ref="C860:M860"/>
    <mergeCell ref="H861:M861"/>
    <mergeCell ref="H862:J862"/>
    <mergeCell ref="K862:M862"/>
    <mergeCell ref="H863:I863"/>
    <mergeCell ref="J863:K863"/>
    <mergeCell ref="L863:M863"/>
    <mergeCell ref="O863:P863"/>
    <mergeCell ref="Q863:R863"/>
    <mergeCell ref="S863:T863"/>
    <mergeCell ref="C866:C868"/>
    <mergeCell ref="D866:D868"/>
    <mergeCell ref="H866:H868"/>
    <mergeCell ref="I866:I868"/>
    <mergeCell ref="J866:J868"/>
    <mergeCell ref="K866:K868"/>
    <mergeCell ref="L866:L868"/>
    <mergeCell ref="M866:M868"/>
    <mergeCell ref="O866:O868"/>
    <mergeCell ref="P866:P868"/>
    <mergeCell ref="Q866:Q868"/>
    <mergeCell ref="R866:R868"/>
    <mergeCell ref="S866:S868"/>
    <mergeCell ref="T866:T868"/>
    <mergeCell ref="C870:M871"/>
    <mergeCell ref="C872:D872"/>
    <mergeCell ref="E872:F872"/>
    <mergeCell ref="H872:M872"/>
    <mergeCell ref="C873:D873"/>
    <mergeCell ref="E873:F873"/>
    <mergeCell ref="H873:M873"/>
    <mergeCell ref="C874:M874"/>
    <mergeCell ref="H875:M875"/>
    <mergeCell ref="H876:J876"/>
    <mergeCell ref="K876:M876"/>
    <mergeCell ref="H877:I877"/>
    <mergeCell ref="J877:K877"/>
    <mergeCell ref="L877:M877"/>
    <mergeCell ref="O877:P877"/>
    <mergeCell ref="Q877:R877"/>
    <mergeCell ref="S877:T877"/>
    <mergeCell ref="C880:C882"/>
    <mergeCell ref="D880:D882"/>
    <mergeCell ref="H880:H882"/>
    <mergeCell ref="I880:I882"/>
    <mergeCell ref="J880:J882"/>
    <mergeCell ref="K880:K882"/>
    <mergeCell ref="L880:L882"/>
    <mergeCell ref="M880:M882"/>
    <mergeCell ref="O880:O882"/>
    <mergeCell ref="P880:P882"/>
    <mergeCell ref="Q880:Q882"/>
    <mergeCell ref="R880:R882"/>
    <mergeCell ref="S880:S882"/>
    <mergeCell ref="T880:T882"/>
    <mergeCell ref="C884:M885"/>
    <mergeCell ref="C886:D886"/>
    <mergeCell ref="E886:F886"/>
    <mergeCell ref="H886:M886"/>
    <mergeCell ref="C887:D887"/>
    <mergeCell ref="E887:F887"/>
    <mergeCell ref="H887:M887"/>
    <mergeCell ref="C888:M888"/>
    <mergeCell ref="H889:M889"/>
    <mergeCell ref="H890:J890"/>
    <mergeCell ref="K890:M890"/>
    <mergeCell ref="H891:I891"/>
    <mergeCell ref="J891:K891"/>
    <mergeCell ref="L891:M891"/>
    <mergeCell ref="O891:P891"/>
    <mergeCell ref="Q891:R891"/>
    <mergeCell ref="S891:T891"/>
    <mergeCell ref="C894:C896"/>
    <mergeCell ref="D894:D896"/>
    <mergeCell ref="H894:H896"/>
    <mergeCell ref="I894:I896"/>
    <mergeCell ref="J894:J896"/>
    <mergeCell ref="K894:K896"/>
    <mergeCell ref="L894:L896"/>
    <mergeCell ref="M894:M896"/>
    <mergeCell ref="O894:O896"/>
    <mergeCell ref="P894:P896"/>
    <mergeCell ref="Q894:Q896"/>
    <mergeCell ref="R894:R896"/>
    <mergeCell ref="S894:S896"/>
    <mergeCell ref="T894:T896"/>
    <mergeCell ref="C898:M899"/>
    <mergeCell ref="C900:D900"/>
    <mergeCell ref="E900:F900"/>
    <mergeCell ref="H900:M900"/>
    <mergeCell ref="C901:D901"/>
    <mergeCell ref="E901:F901"/>
    <mergeCell ref="H901:M901"/>
    <mergeCell ref="C902:M902"/>
    <mergeCell ref="H903:M903"/>
    <mergeCell ref="H904:J904"/>
    <mergeCell ref="K904:M904"/>
    <mergeCell ref="H905:I905"/>
    <mergeCell ref="J905:K905"/>
    <mergeCell ref="L905:M905"/>
    <mergeCell ref="O905:P905"/>
    <mergeCell ref="Q905:R905"/>
    <mergeCell ref="S905:T905"/>
    <mergeCell ref="C908:C910"/>
    <mergeCell ref="D908:D910"/>
    <mergeCell ref="H908:H910"/>
    <mergeCell ref="I908:I910"/>
    <mergeCell ref="J908:J910"/>
    <mergeCell ref="K908:K910"/>
    <mergeCell ref="L908:L910"/>
    <mergeCell ref="M908:M910"/>
    <mergeCell ref="O908:O910"/>
    <mergeCell ref="P908:P910"/>
    <mergeCell ref="Q908:Q910"/>
    <mergeCell ref="R908:R910"/>
    <mergeCell ref="S908:S910"/>
    <mergeCell ref="T908:T910"/>
    <mergeCell ref="C912:M913"/>
    <mergeCell ref="C914:D914"/>
    <mergeCell ref="E914:F914"/>
    <mergeCell ref="H914:M914"/>
    <mergeCell ref="C915:D915"/>
    <mergeCell ref="E915:F915"/>
    <mergeCell ref="H915:M915"/>
    <mergeCell ref="C916:M916"/>
    <mergeCell ref="H917:M917"/>
    <mergeCell ref="H918:J918"/>
    <mergeCell ref="K918:M918"/>
    <mergeCell ref="H919:I919"/>
    <mergeCell ref="J919:K919"/>
    <mergeCell ref="L919:M919"/>
    <mergeCell ref="O919:P919"/>
    <mergeCell ref="Q919:R919"/>
    <mergeCell ref="S919:T919"/>
    <mergeCell ref="C922:C924"/>
    <mergeCell ref="D922:D924"/>
    <mergeCell ref="H922:H924"/>
    <mergeCell ref="I922:I924"/>
    <mergeCell ref="J922:J924"/>
    <mergeCell ref="K922:K924"/>
    <mergeCell ref="L922:L924"/>
    <mergeCell ref="M922:M924"/>
    <mergeCell ref="O922:O924"/>
    <mergeCell ref="P922:P924"/>
    <mergeCell ref="Q922:Q924"/>
    <mergeCell ref="R922:R924"/>
    <mergeCell ref="S922:S924"/>
    <mergeCell ref="T922:T924"/>
    <mergeCell ref="C926:M927"/>
    <mergeCell ref="C928:D928"/>
    <mergeCell ref="E928:F928"/>
    <mergeCell ref="H928:M928"/>
    <mergeCell ref="C929:D929"/>
    <mergeCell ref="E929:F929"/>
    <mergeCell ref="H929:M929"/>
    <mergeCell ref="C930:M930"/>
    <mergeCell ref="H931:M931"/>
    <mergeCell ref="H932:J932"/>
    <mergeCell ref="K932:M932"/>
    <mergeCell ref="H933:I933"/>
    <mergeCell ref="J933:K933"/>
    <mergeCell ref="L933:M933"/>
    <mergeCell ref="O933:P933"/>
    <mergeCell ref="Q933:R933"/>
    <mergeCell ref="S933:T933"/>
    <mergeCell ref="C936:C938"/>
    <mergeCell ref="D936:D938"/>
    <mergeCell ref="H936:H938"/>
    <mergeCell ref="I936:I938"/>
    <mergeCell ref="J936:J938"/>
    <mergeCell ref="K936:K938"/>
    <mergeCell ref="L936:L938"/>
    <mergeCell ref="M936:M938"/>
    <mergeCell ref="O936:O938"/>
    <mergeCell ref="P936:P938"/>
    <mergeCell ref="Q936:Q938"/>
    <mergeCell ref="R936:R938"/>
    <mergeCell ref="S936:S938"/>
    <mergeCell ref="T936:T938"/>
    <mergeCell ref="C940:M941"/>
    <mergeCell ref="C942:D942"/>
    <mergeCell ref="E942:F942"/>
    <mergeCell ref="H942:M942"/>
    <mergeCell ref="C943:D943"/>
    <mergeCell ref="E943:F943"/>
    <mergeCell ref="H943:M943"/>
    <mergeCell ref="C944:M944"/>
    <mergeCell ref="H945:M945"/>
    <mergeCell ref="H946:J946"/>
    <mergeCell ref="K946:M946"/>
    <mergeCell ref="H947:I947"/>
    <mergeCell ref="J947:K947"/>
    <mergeCell ref="L947:M947"/>
    <mergeCell ref="O947:P947"/>
    <mergeCell ref="Q947:R947"/>
    <mergeCell ref="S947:T947"/>
    <mergeCell ref="C950:C952"/>
    <mergeCell ref="D950:D952"/>
    <mergeCell ref="H950:H952"/>
    <mergeCell ref="I950:I952"/>
    <mergeCell ref="J950:J952"/>
    <mergeCell ref="K950:K952"/>
    <mergeCell ref="L950:L952"/>
    <mergeCell ref="M950:M952"/>
    <mergeCell ref="O950:O952"/>
    <mergeCell ref="P950:P952"/>
    <mergeCell ref="Q950:Q952"/>
    <mergeCell ref="R950:R952"/>
    <mergeCell ref="S950:S952"/>
    <mergeCell ref="T950:T952"/>
    <mergeCell ref="C954:M955"/>
    <mergeCell ref="C956:D956"/>
    <mergeCell ref="E956:F956"/>
    <mergeCell ref="H956:M956"/>
    <mergeCell ref="C957:D957"/>
    <mergeCell ref="E957:F957"/>
    <mergeCell ref="H957:M957"/>
    <mergeCell ref="C958:M958"/>
    <mergeCell ref="H959:M959"/>
    <mergeCell ref="H960:J960"/>
    <mergeCell ref="K960:M960"/>
    <mergeCell ref="H961:I961"/>
    <mergeCell ref="J961:K961"/>
    <mergeCell ref="L961:M961"/>
    <mergeCell ref="O961:P961"/>
    <mergeCell ref="Q961:R961"/>
    <mergeCell ref="S961:T961"/>
    <mergeCell ref="C964:C966"/>
    <mergeCell ref="D964:D966"/>
    <mergeCell ref="H964:H966"/>
    <mergeCell ref="I964:I966"/>
    <mergeCell ref="J964:J966"/>
    <mergeCell ref="K964:K966"/>
    <mergeCell ref="L964:L966"/>
    <mergeCell ref="M964:M966"/>
    <mergeCell ref="O964:O966"/>
    <mergeCell ref="P964:P966"/>
    <mergeCell ref="Q964:Q966"/>
    <mergeCell ref="R964:R966"/>
    <mergeCell ref="S964:S966"/>
    <mergeCell ref="T964:T966"/>
    <mergeCell ref="C968:M969"/>
    <mergeCell ref="C970:D970"/>
    <mergeCell ref="E970:F970"/>
    <mergeCell ref="H970:M970"/>
    <mergeCell ref="C971:D971"/>
    <mergeCell ref="E971:F971"/>
    <mergeCell ref="H971:M971"/>
    <mergeCell ref="C972:M972"/>
    <mergeCell ref="H973:M973"/>
    <mergeCell ref="H974:J974"/>
    <mergeCell ref="K974:M974"/>
    <mergeCell ref="H975:I975"/>
    <mergeCell ref="J975:K975"/>
    <mergeCell ref="L975:M975"/>
    <mergeCell ref="O975:P975"/>
    <mergeCell ref="Q975:R975"/>
    <mergeCell ref="S975:T975"/>
    <mergeCell ref="C978:C980"/>
    <mergeCell ref="D978:D980"/>
    <mergeCell ref="H978:H980"/>
    <mergeCell ref="I978:I980"/>
    <mergeCell ref="J978:J980"/>
    <mergeCell ref="K978:K980"/>
    <mergeCell ref="L978:L980"/>
    <mergeCell ref="M978:M980"/>
    <mergeCell ref="O978:O980"/>
    <mergeCell ref="P978:P980"/>
    <mergeCell ref="Q978:Q980"/>
    <mergeCell ref="R978:R980"/>
    <mergeCell ref="S978:S980"/>
    <mergeCell ref="T978:T980"/>
    <mergeCell ref="C982:M983"/>
    <mergeCell ref="C984:D984"/>
    <mergeCell ref="E984:F984"/>
    <mergeCell ref="H984:M984"/>
    <mergeCell ref="C985:D985"/>
    <mergeCell ref="E985:F985"/>
    <mergeCell ref="H985:M985"/>
    <mergeCell ref="C986:M986"/>
    <mergeCell ref="H987:M987"/>
    <mergeCell ref="H988:J988"/>
    <mergeCell ref="K988:M988"/>
    <mergeCell ref="H989:I989"/>
    <mergeCell ref="J989:K989"/>
    <mergeCell ref="L989:M989"/>
    <mergeCell ref="O989:P989"/>
    <mergeCell ref="Q989:R989"/>
    <mergeCell ref="S989:T989"/>
    <mergeCell ref="C992:C994"/>
    <mergeCell ref="D992:D994"/>
    <mergeCell ref="H992:H994"/>
    <mergeCell ref="I992:I994"/>
    <mergeCell ref="J992:J994"/>
    <mergeCell ref="K992:K994"/>
    <mergeCell ref="L992:L994"/>
    <mergeCell ref="M992:M994"/>
    <mergeCell ref="O992:O994"/>
    <mergeCell ref="P992:P994"/>
    <mergeCell ref="Q992:Q994"/>
    <mergeCell ref="R992:R994"/>
    <mergeCell ref="S992:S994"/>
    <mergeCell ref="T992:T994"/>
    <mergeCell ref="C996:M997"/>
    <mergeCell ref="C998:D998"/>
    <mergeCell ref="E998:F998"/>
    <mergeCell ref="H998:M998"/>
    <mergeCell ref="C999:D999"/>
    <mergeCell ref="E999:F999"/>
    <mergeCell ref="H999:M999"/>
    <mergeCell ref="C1000:M1000"/>
    <mergeCell ref="H1001:M1001"/>
    <mergeCell ref="H1002:J1002"/>
    <mergeCell ref="K1002:M1002"/>
    <mergeCell ref="H1003:I1003"/>
    <mergeCell ref="J1003:K1003"/>
    <mergeCell ref="L1003:M1003"/>
    <mergeCell ref="O1003:P1003"/>
    <mergeCell ref="Q1003:R1003"/>
    <mergeCell ref="S1003:T1003"/>
    <mergeCell ref="C1006:C1008"/>
    <mergeCell ref="D1006:D1008"/>
    <mergeCell ref="H1006:H1008"/>
    <mergeCell ref="I1006:I1008"/>
    <mergeCell ref="J1006:J1008"/>
    <mergeCell ref="K1006:K1008"/>
    <mergeCell ref="L1006:L1008"/>
    <mergeCell ref="M1006:M1008"/>
    <mergeCell ref="O1006:O1008"/>
    <mergeCell ref="P1006:P1008"/>
    <mergeCell ref="Q1006:Q1008"/>
    <mergeCell ref="R1006:R1008"/>
    <mergeCell ref="S1006:S1008"/>
    <mergeCell ref="T1006:T1008"/>
    <mergeCell ref="C1010:M1011"/>
    <mergeCell ref="C1012:D1012"/>
    <mergeCell ref="E1012:F1012"/>
    <mergeCell ref="H1012:M1012"/>
    <mergeCell ref="C1013:D1013"/>
    <mergeCell ref="E1013:F1013"/>
    <mergeCell ref="H1013:M1013"/>
    <mergeCell ref="C1014:M1014"/>
    <mergeCell ref="H1015:M1015"/>
    <mergeCell ref="H1016:J1016"/>
    <mergeCell ref="K1016:M1016"/>
    <mergeCell ref="H1017:I1017"/>
    <mergeCell ref="J1017:K1017"/>
    <mergeCell ref="L1017:M1017"/>
    <mergeCell ref="O1017:P1017"/>
    <mergeCell ref="Q1017:R1017"/>
    <mergeCell ref="S1017:T1017"/>
    <mergeCell ref="C1020:C1022"/>
    <mergeCell ref="D1020:D1022"/>
    <mergeCell ref="H1020:H1022"/>
    <mergeCell ref="I1020:I1022"/>
    <mergeCell ref="J1020:J1022"/>
    <mergeCell ref="K1020:K1022"/>
    <mergeCell ref="L1020:L1022"/>
    <mergeCell ref="M1020:M1022"/>
    <mergeCell ref="O1020:O1022"/>
    <mergeCell ref="P1020:P1022"/>
    <mergeCell ref="Q1020:Q1022"/>
    <mergeCell ref="R1020:R1022"/>
    <mergeCell ref="S1020:S1022"/>
    <mergeCell ref="T1020:T1022"/>
    <mergeCell ref="C1024:M1025"/>
    <mergeCell ref="C1026:D1026"/>
    <mergeCell ref="E1026:F1026"/>
    <mergeCell ref="H1026:M1026"/>
    <mergeCell ref="C1027:D1027"/>
    <mergeCell ref="E1027:F1027"/>
    <mergeCell ref="H1027:M1027"/>
    <mergeCell ref="C1028:M1028"/>
    <mergeCell ref="H1029:M1029"/>
    <mergeCell ref="H1030:J1030"/>
    <mergeCell ref="K1030:M1030"/>
    <mergeCell ref="H1031:I1031"/>
    <mergeCell ref="J1031:K1031"/>
    <mergeCell ref="L1031:M1031"/>
    <mergeCell ref="O1031:P1031"/>
    <mergeCell ref="Q1031:R1031"/>
    <mergeCell ref="S1031:T1031"/>
    <mergeCell ref="C1034:C1036"/>
    <mergeCell ref="D1034:D1036"/>
    <mergeCell ref="H1034:H1036"/>
    <mergeCell ref="I1034:I1036"/>
    <mergeCell ref="J1034:J1036"/>
    <mergeCell ref="K1034:K1036"/>
    <mergeCell ref="L1034:L1036"/>
    <mergeCell ref="M1034:M1036"/>
    <mergeCell ref="O1034:O1036"/>
    <mergeCell ref="P1034:P1036"/>
    <mergeCell ref="Q1034:Q1036"/>
    <mergeCell ref="R1034:R1036"/>
    <mergeCell ref="S1034:S1036"/>
    <mergeCell ref="T1034:T1036"/>
    <mergeCell ref="C1038:M1039"/>
    <mergeCell ref="C1040:D1040"/>
    <mergeCell ref="E1040:F1040"/>
    <mergeCell ref="H1040:M1040"/>
    <mergeCell ref="C1041:D1041"/>
    <mergeCell ref="E1041:F1041"/>
    <mergeCell ref="H1041:M1041"/>
    <mergeCell ref="C1042:M1042"/>
    <mergeCell ref="H1043:M1043"/>
    <mergeCell ref="H1044:J1044"/>
    <mergeCell ref="K1044:M1044"/>
    <mergeCell ref="H1045:I1045"/>
    <mergeCell ref="J1045:K1045"/>
    <mergeCell ref="L1045:M1045"/>
    <mergeCell ref="O1045:P1045"/>
    <mergeCell ref="Q1045:R1045"/>
    <mergeCell ref="S1045:T1045"/>
    <mergeCell ref="C1048:C1050"/>
    <mergeCell ref="D1048:D1050"/>
    <mergeCell ref="H1048:H1050"/>
    <mergeCell ref="I1048:I1050"/>
    <mergeCell ref="J1048:J1050"/>
    <mergeCell ref="K1048:K1050"/>
    <mergeCell ref="L1048:L1050"/>
    <mergeCell ref="M1048:M1050"/>
    <mergeCell ref="O1048:O1050"/>
    <mergeCell ref="P1048:P1050"/>
    <mergeCell ref="Q1048:Q1050"/>
    <mergeCell ref="R1048:R1050"/>
    <mergeCell ref="S1048:S1050"/>
    <mergeCell ref="T1048:T1050"/>
    <mergeCell ref="C1052:M1053"/>
    <mergeCell ref="C1054:D1054"/>
    <mergeCell ref="E1054:F1054"/>
    <mergeCell ref="H1054:M1054"/>
    <mergeCell ref="C1055:D1055"/>
    <mergeCell ref="E1055:F1055"/>
    <mergeCell ref="H1055:M1055"/>
    <mergeCell ref="C1056:M1056"/>
    <mergeCell ref="H1057:M1057"/>
    <mergeCell ref="H1058:J1058"/>
    <mergeCell ref="K1058:M1058"/>
    <mergeCell ref="H1059:I1059"/>
    <mergeCell ref="J1059:K1059"/>
    <mergeCell ref="L1059:M1059"/>
    <mergeCell ref="O1059:P1059"/>
    <mergeCell ref="Q1059:R1059"/>
    <mergeCell ref="S1059:T1059"/>
    <mergeCell ref="C1062:C1064"/>
    <mergeCell ref="D1062:D1064"/>
    <mergeCell ref="H1062:H1064"/>
    <mergeCell ref="I1062:I1064"/>
    <mergeCell ref="J1062:J1064"/>
    <mergeCell ref="K1062:K1064"/>
    <mergeCell ref="L1062:L1064"/>
    <mergeCell ref="M1062:M1064"/>
    <mergeCell ref="O1062:O1064"/>
    <mergeCell ref="P1062:P1064"/>
    <mergeCell ref="Q1062:Q1064"/>
    <mergeCell ref="R1062:R1064"/>
    <mergeCell ref="S1062:S1064"/>
    <mergeCell ref="T1062:T1064"/>
    <mergeCell ref="C1066:M1067"/>
    <mergeCell ref="C1068:D1068"/>
    <mergeCell ref="E1068:F1068"/>
    <mergeCell ref="H1068:M1068"/>
    <mergeCell ref="C1069:D1069"/>
    <mergeCell ref="E1069:F1069"/>
    <mergeCell ref="H1069:M1069"/>
    <mergeCell ref="C1070:M1070"/>
    <mergeCell ref="H1071:M1071"/>
    <mergeCell ref="H1072:J1072"/>
    <mergeCell ref="K1072:M1072"/>
    <mergeCell ref="H1073:I1073"/>
    <mergeCell ref="J1073:K1073"/>
    <mergeCell ref="L1073:M1073"/>
    <mergeCell ref="O1073:P1073"/>
    <mergeCell ref="Q1073:R1073"/>
    <mergeCell ref="S1073:T1073"/>
    <mergeCell ref="C1076:C1078"/>
    <mergeCell ref="D1076:D1078"/>
    <mergeCell ref="H1076:H1078"/>
    <mergeCell ref="I1076:I1078"/>
    <mergeCell ref="J1076:J1078"/>
    <mergeCell ref="K1076:K1078"/>
    <mergeCell ref="L1076:L1078"/>
    <mergeCell ref="M1076:M1078"/>
    <mergeCell ref="O1076:O1078"/>
    <mergeCell ref="P1076:P1078"/>
    <mergeCell ref="Q1076:Q1078"/>
    <mergeCell ref="R1076:R1078"/>
    <mergeCell ref="S1076:S1078"/>
    <mergeCell ref="T1076:T1078"/>
    <mergeCell ref="C1696:M1697"/>
    <mergeCell ref="C1698:D1698"/>
    <mergeCell ref="E1698:F1698"/>
    <mergeCell ref="H1698:M1698"/>
    <mergeCell ref="C1699:D1699"/>
    <mergeCell ref="E1699:F1699"/>
    <mergeCell ref="H1699:M1699"/>
    <mergeCell ref="C1700:M1700"/>
    <mergeCell ref="H1701:M1701"/>
    <mergeCell ref="H1702:J1702"/>
    <mergeCell ref="K1702:M1702"/>
    <mergeCell ref="H1703:I1703"/>
    <mergeCell ref="J1703:K1703"/>
    <mergeCell ref="L1703:M1703"/>
    <mergeCell ref="O1703:P1703"/>
    <mergeCell ref="Q1703:R1703"/>
    <mergeCell ref="S1703:T1703"/>
    <mergeCell ref="C1706:C1708"/>
    <mergeCell ref="D1706:D1708"/>
    <mergeCell ref="H1706:H1708"/>
    <mergeCell ref="I1706:I1708"/>
    <mergeCell ref="J1706:J1708"/>
    <mergeCell ref="K1706:K1708"/>
    <mergeCell ref="L1706:L1708"/>
    <mergeCell ref="M1706:M1708"/>
    <mergeCell ref="O1706:O1708"/>
    <mergeCell ref="P1706:P1708"/>
    <mergeCell ref="Q1706:Q1708"/>
    <mergeCell ref="R1706:R1708"/>
    <mergeCell ref="S1706:S1708"/>
    <mergeCell ref="T1706:T1708"/>
    <mergeCell ref="C1710:M1711"/>
    <mergeCell ref="C1712:D1712"/>
    <mergeCell ref="E1712:F1712"/>
    <mergeCell ref="H1712:M1712"/>
    <mergeCell ref="C1713:D1713"/>
    <mergeCell ref="E1713:F1713"/>
    <mergeCell ref="H1713:M1713"/>
    <mergeCell ref="C1714:M1714"/>
    <mergeCell ref="H1715:M1715"/>
    <mergeCell ref="H1716:J1716"/>
    <mergeCell ref="K1716:M1716"/>
    <mergeCell ref="H1717:I1717"/>
    <mergeCell ref="J1717:K1717"/>
    <mergeCell ref="L1717:M1717"/>
    <mergeCell ref="O1717:P1717"/>
    <mergeCell ref="Q1717:R1717"/>
    <mergeCell ref="S1717:T1717"/>
    <mergeCell ref="C1720:C1722"/>
    <mergeCell ref="D1720:D1722"/>
    <mergeCell ref="H1720:H1722"/>
    <mergeCell ref="I1720:I1722"/>
    <mergeCell ref="J1720:J1722"/>
    <mergeCell ref="K1720:K1722"/>
    <mergeCell ref="L1720:L1722"/>
    <mergeCell ref="M1720:M1722"/>
    <mergeCell ref="O1720:O1722"/>
    <mergeCell ref="P1720:P1722"/>
    <mergeCell ref="Q1720:Q1722"/>
    <mergeCell ref="R1720:R1722"/>
    <mergeCell ref="S1720:S1722"/>
    <mergeCell ref="T1720:T1722"/>
    <mergeCell ref="C1734:C1736"/>
    <mergeCell ref="D1734:D1736"/>
    <mergeCell ref="H1734:H1736"/>
    <mergeCell ref="I1734:I1736"/>
    <mergeCell ref="J1734:J1736"/>
    <mergeCell ref="K1734:K1736"/>
    <mergeCell ref="L1734:L1736"/>
    <mergeCell ref="M1734:M1736"/>
    <mergeCell ref="O1734:O1736"/>
    <mergeCell ref="P1734:P1736"/>
    <mergeCell ref="Q1734:Q1736"/>
    <mergeCell ref="R1734:R1736"/>
    <mergeCell ref="S1734:S1736"/>
    <mergeCell ref="T1734:T1736"/>
    <mergeCell ref="C1724:M1725"/>
    <mergeCell ref="C1726:D1726"/>
    <mergeCell ref="E1726:F1726"/>
    <mergeCell ref="H1726:M1726"/>
    <mergeCell ref="C1727:D1727"/>
    <mergeCell ref="E1727:F1727"/>
    <mergeCell ref="H1727:M1727"/>
    <mergeCell ref="C1728:M1728"/>
    <mergeCell ref="H1729:M1729"/>
    <mergeCell ref="H1730:J1730"/>
    <mergeCell ref="K1730:M1730"/>
    <mergeCell ref="H1731:I1731"/>
    <mergeCell ref="J1731:K1731"/>
    <mergeCell ref="L1731:M1731"/>
    <mergeCell ref="O1731:P1731"/>
    <mergeCell ref="Q1731:R1731"/>
    <mergeCell ref="S1731:T1731"/>
    <mergeCell ref="O1762:O1764"/>
    <mergeCell ref="P1762:P1764"/>
    <mergeCell ref="Q1762:Q1764"/>
    <mergeCell ref="R1762:R1764"/>
    <mergeCell ref="S1762:S1764"/>
    <mergeCell ref="T1762:T1764"/>
    <mergeCell ref="C1754:D1754"/>
    <mergeCell ref="E1754:F1754"/>
    <mergeCell ref="H1754:M1754"/>
    <mergeCell ref="C1740:D1740"/>
    <mergeCell ref="E1740:F1740"/>
    <mergeCell ref="H1740:M1740"/>
    <mergeCell ref="J1748:J1750"/>
    <mergeCell ref="K1748:K1750"/>
    <mergeCell ref="L1748:L1750"/>
    <mergeCell ref="M1748:M1750"/>
    <mergeCell ref="O1748:O1750"/>
    <mergeCell ref="C1752:M1753"/>
    <mergeCell ref="C1755:D1755"/>
    <mergeCell ref="E1755:F1755"/>
    <mergeCell ref="H1755:M1755"/>
    <mergeCell ref="C1756:M1756"/>
    <mergeCell ref="H1757:M1757"/>
    <mergeCell ref="H1758:J1758"/>
    <mergeCell ref="K1758:M1758"/>
    <mergeCell ref="H1759:I1759"/>
    <mergeCell ref="J1759:K1759"/>
    <mergeCell ref="L1759:M1759"/>
    <mergeCell ref="O1759:P1759"/>
    <mergeCell ref="Q1759:R1759"/>
    <mergeCell ref="S1759:T1759"/>
    <mergeCell ref="C1794:M1795"/>
    <mergeCell ref="C1782:D1782"/>
    <mergeCell ref="E1782:F1782"/>
    <mergeCell ref="H1782:M1782"/>
    <mergeCell ref="C1780:M1781"/>
    <mergeCell ref="C1783:D1783"/>
    <mergeCell ref="E1783:F1783"/>
    <mergeCell ref="H1783:M1783"/>
    <mergeCell ref="C1784:M1784"/>
    <mergeCell ref="H1785:M1785"/>
    <mergeCell ref="H1786:J1786"/>
    <mergeCell ref="K1786:M1786"/>
    <mergeCell ref="C1768:D1768"/>
    <mergeCell ref="E1768:F1768"/>
    <mergeCell ref="H1768:M1768"/>
    <mergeCell ref="C1762:C1764"/>
    <mergeCell ref="D1762:D1764"/>
    <mergeCell ref="H1762:H1764"/>
    <mergeCell ref="I1762:I1764"/>
    <mergeCell ref="J1762:J1764"/>
    <mergeCell ref="K1762:K1764"/>
    <mergeCell ref="L1762:L1764"/>
    <mergeCell ref="M1762:M1764"/>
    <mergeCell ref="C1766:M1767"/>
    <mergeCell ref="C1769:D1769"/>
    <mergeCell ref="E1769:F1769"/>
    <mergeCell ref="H1769:M1769"/>
    <mergeCell ref="C1770:M1770"/>
    <mergeCell ref="H1771:M1771"/>
    <mergeCell ref="H1772:J1772"/>
    <mergeCell ref="K1772:M1772"/>
    <mergeCell ref="H1773:I1773"/>
    <mergeCell ref="C1810:D1810"/>
    <mergeCell ref="E1810:F1810"/>
    <mergeCell ref="H1810:M1810"/>
    <mergeCell ref="C1808:M1809"/>
    <mergeCell ref="C1811:D1811"/>
    <mergeCell ref="E1811:F1811"/>
    <mergeCell ref="H1811:M1811"/>
    <mergeCell ref="C1812:M1812"/>
    <mergeCell ref="H1813:M1813"/>
    <mergeCell ref="H1814:J1814"/>
    <mergeCell ref="K1814:M1814"/>
    <mergeCell ref="C1796:D1796"/>
    <mergeCell ref="E1796:F1796"/>
    <mergeCell ref="H1796:M1796"/>
    <mergeCell ref="C1797:D1797"/>
    <mergeCell ref="E1797:F1797"/>
    <mergeCell ref="H1797:M1797"/>
    <mergeCell ref="C1798:M1798"/>
    <mergeCell ref="H1799:M1799"/>
    <mergeCell ref="H1800:J1800"/>
    <mergeCell ref="K1800:M1800"/>
    <mergeCell ref="H1801:I1801"/>
    <mergeCell ref="J1801:K1801"/>
    <mergeCell ref="L1801:M1801"/>
    <mergeCell ref="C1738:M1739"/>
    <mergeCell ref="C1741:D1741"/>
    <mergeCell ref="E1741:F1741"/>
    <mergeCell ref="H1741:M1741"/>
    <mergeCell ref="C1742:M1742"/>
    <mergeCell ref="H1743:M1743"/>
    <mergeCell ref="H1744:J1744"/>
    <mergeCell ref="K1744:M1744"/>
    <mergeCell ref="H1745:I1745"/>
    <mergeCell ref="J1745:K1745"/>
    <mergeCell ref="L1745:M1745"/>
    <mergeCell ref="O1745:P1745"/>
    <mergeCell ref="Q1745:R1745"/>
    <mergeCell ref="S1745:T1745"/>
    <mergeCell ref="C1748:C1750"/>
    <mergeCell ref="D1748:D1750"/>
    <mergeCell ref="H1748:H1750"/>
    <mergeCell ref="I1748:I1750"/>
    <mergeCell ref="P1748:P1750"/>
    <mergeCell ref="Q1748:Q1750"/>
    <mergeCell ref="R1748:R1750"/>
    <mergeCell ref="S1748:S1750"/>
    <mergeCell ref="T1748:T1750"/>
    <mergeCell ref="J1773:K1773"/>
    <mergeCell ref="L1773:M1773"/>
    <mergeCell ref="O1773:P1773"/>
    <mergeCell ref="Q1773:R1773"/>
    <mergeCell ref="S1773:T1773"/>
    <mergeCell ref="C1776:C1778"/>
    <mergeCell ref="D1776:D1778"/>
    <mergeCell ref="H1776:H1778"/>
    <mergeCell ref="I1776:I1778"/>
    <mergeCell ref="J1776:J1778"/>
    <mergeCell ref="K1776:K1778"/>
    <mergeCell ref="L1776:L1778"/>
    <mergeCell ref="M1776:M1778"/>
    <mergeCell ref="O1776:O1778"/>
    <mergeCell ref="P1776:P1778"/>
    <mergeCell ref="Q1776:Q1778"/>
    <mergeCell ref="R1776:R1778"/>
    <mergeCell ref="S1776:S1778"/>
    <mergeCell ref="T1776:T1778"/>
    <mergeCell ref="H1787:I1787"/>
    <mergeCell ref="J1787:K1787"/>
    <mergeCell ref="L1787:M1787"/>
    <mergeCell ref="O1787:P1787"/>
    <mergeCell ref="Q1787:R1787"/>
    <mergeCell ref="S1787:T1787"/>
    <mergeCell ref="C1790:C1792"/>
    <mergeCell ref="D1790:D1792"/>
    <mergeCell ref="H1790:H1792"/>
    <mergeCell ref="I1790:I1792"/>
    <mergeCell ref="J1790:J1792"/>
    <mergeCell ref="K1790:K1792"/>
    <mergeCell ref="L1790:L1792"/>
    <mergeCell ref="M1790:M1792"/>
    <mergeCell ref="O1790:O1792"/>
    <mergeCell ref="P1790:P1792"/>
    <mergeCell ref="Q1790:Q1792"/>
    <mergeCell ref="R1790:R1792"/>
    <mergeCell ref="S1790:S1792"/>
    <mergeCell ref="T1790:T1792"/>
    <mergeCell ref="O1801:P1801"/>
    <mergeCell ref="Q1801:R1801"/>
    <mergeCell ref="S1801:T1801"/>
    <mergeCell ref="C1804:C1806"/>
    <mergeCell ref="D1804:D1806"/>
    <mergeCell ref="H1804:H1806"/>
    <mergeCell ref="I1804:I1806"/>
    <mergeCell ref="J1804:J1806"/>
    <mergeCell ref="K1804:K1806"/>
    <mergeCell ref="L1804:L1806"/>
    <mergeCell ref="M1804:M1806"/>
    <mergeCell ref="O1804:O1806"/>
    <mergeCell ref="P1804:P1806"/>
    <mergeCell ref="Q1804:Q1806"/>
    <mergeCell ref="R1804:R1806"/>
    <mergeCell ref="S1804:S1806"/>
    <mergeCell ref="T1804:T1806"/>
    <mergeCell ref="H1815:I1815"/>
    <mergeCell ref="J1815:K1815"/>
    <mergeCell ref="L1815:M1815"/>
    <mergeCell ref="O1815:P1815"/>
    <mergeCell ref="Q1815:R1815"/>
    <mergeCell ref="S1815:T1815"/>
    <mergeCell ref="C1818:C1820"/>
    <mergeCell ref="D1818:D1820"/>
    <mergeCell ref="H1818:H1820"/>
    <mergeCell ref="I1818:I1820"/>
    <mergeCell ref="J1818:J1820"/>
    <mergeCell ref="K1818:K1820"/>
    <mergeCell ref="L1818:L1820"/>
    <mergeCell ref="M1818:M1820"/>
    <mergeCell ref="O1818:O1820"/>
    <mergeCell ref="P1818:P1820"/>
    <mergeCell ref="Q1818:Q1820"/>
    <mergeCell ref="R1818:R1820"/>
    <mergeCell ref="S1818:S1820"/>
    <mergeCell ref="T1818:T1820"/>
  </mergeCells>
  <conditionalFormatting sqref="U8">
    <cfRule type="cellIs" dxfId="345" priority="191" operator="equal">
      <formula>"BİTTİ"</formula>
    </cfRule>
  </conditionalFormatting>
  <conditionalFormatting sqref="U22">
    <cfRule type="cellIs" dxfId="344" priority="190" operator="equal">
      <formula>"BİTTİ"</formula>
    </cfRule>
  </conditionalFormatting>
  <conditionalFormatting sqref="U36">
    <cfRule type="cellIs" dxfId="343" priority="189" operator="equal">
      <formula>"BİTTİ"</formula>
    </cfRule>
  </conditionalFormatting>
  <conditionalFormatting sqref="U50">
    <cfRule type="cellIs" dxfId="342" priority="188" operator="equal">
      <formula>"BİTTİ"</formula>
    </cfRule>
  </conditionalFormatting>
  <conditionalFormatting sqref="U64">
    <cfRule type="cellIs" dxfId="341" priority="187" operator="equal">
      <formula>"BİTTİ"</formula>
    </cfRule>
  </conditionalFormatting>
  <conditionalFormatting sqref="U78">
    <cfRule type="cellIs" dxfId="340" priority="186" operator="equal">
      <formula>"BİTTİ"</formula>
    </cfRule>
  </conditionalFormatting>
  <conditionalFormatting sqref="U92">
    <cfRule type="cellIs" dxfId="339" priority="185" operator="equal">
      <formula>"BİTTİ"</formula>
    </cfRule>
  </conditionalFormatting>
  <conditionalFormatting sqref="U106">
    <cfRule type="cellIs" dxfId="338" priority="184" operator="equal">
      <formula>"BİTTİ"</formula>
    </cfRule>
  </conditionalFormatting>
  <conditionalFormatting sqref="U120">
    <cfRule type="cellIs" dxfId="337" priority="183" operator="equal">
      <formula>"BİTTİ"</formula>
    </cfRule>
  </conditionalFormatting>
  <conditionalFormatting sqref="U134">
    <cfRule type="cellIs" dxfId="336" priority="182" operator="equal">
      <formula>"BİTTİ"</formula>
    </cfRule>
  </conditionalFormatting>
  <conditionalFormatting sqref="U148">
    <cfRule type="cellIs" dxfId="335" priority="181" operator="equal">
      <formula>"BİTTİ"</formula>
    </cfRule>
  </conditionalFormatting>
  <conditionalFormatting sqref="U162">
    <cfRule type="cellIs" dxfId="334" priority="180" operator="equal">
      <formula>"BİTTİ"</formula>
    </cfRule>
  </conditionalFormatting>
  <conditionalFormatting sqref="U176">
    <cfRule type="cellIs" dxfId="333" priority="179" operator="equal">
      <formula>"BİTTİ"</formula>
    </cfRule>
  </conditionalFormatting>
  <conditionalFormatting sqref="U190">
    <cfRule type="cellIs" dxfId="332" priority="178" operator="equal">
      <formula>"BİTTİ"</formula>
    </cfRule>
  </conditionalFormatting>
  <conditionalFormatting sqref="U204">
    <cfRule type="cellIs" dxfId="331" priority="177" operator="equal">
      <formula>"BİTTİ"</formula>
    </cfRule>
  </conditionalFormatting>
  <conditionalFormatting sqref="U218">
    <cfRule type="cellIs" dxfId="330" priority="176" operator="equal">
      <formula>"BİTTİ"</formula>
    </cfRule>
  </conditionalFormatting>
  <conditionalFormatting sqref="U232">
    <cfRule type="cellIs" dxfId="329" priority="175" operator="equal">
      <formula>"BİTTİ"</formula>
    </cfRule>
  </conditionalFormatting>
  <conditionalFormatting sqref="U246">
    <cfRule type="cellIs" dxfId="328" priority="174" operator="equal">
      <formula>"BİTTİ"</formula>
    </cfRule>
  </conditionalFormatting>
  <conditionalFormatting sqref="U260">
    <cfRule type="cellIs" dxfId="327" priority="173" operator="equal">
      <formula>"BİTTİ"</formula>
    </cfRule>
  </conditionalFormatting>
  <conditionalFormatting sqref="U274">
    <cfRule type="cellIs" dxfId="326" priority="172" operator="equal">
      <formula>"BİTTİ"</formula>
    </cfRule>
  </conditionalFormatting>
  <conditionalFormatting sqref="U288">
    <cfRule type="cellIs" dxfId="325" priority="171" operator="equal">
      <formula>"BİTTİ"</formula>
    </cfRule>
  </conditionalFormatting>
  <conditionalFormatting sqref="U302">
    <cfRule type="cellIs" dxfId="324" priority="170" operator="equal">
      <formula>"BİTTİ"</formula>
    </cfRule>
  </conditionalFormatting>
  <conditionalFormatting sqref="U316">
    <cfRule type="cellIs" dxfId="323" priority="169" operator="equal">
      <formula>"BİTTİ"</formula>
    </cfRule>
  </conditionalFormatting>
  <conditionalFormatting sqref="U330">
    <cfRule type="cellIs" dxfId="322" priority="168" operator="equal">
      <formula>"BİTTİ"</formula>
    </cfRule>
  </conditionalFormatting>
  <conditionalFormatting sqref="U344">
    <cfRule type="cellIs" dxfId="321" priority="167" operator="equal">
      <formula>"BİTTİ"</formula>
    </cfRule>
  </conditionalFormatting>
  <conditionalFormatting sqref="U358">
    <cfRule type="cellIs" dxfId="320" priority="166" operator="equal">
      <formula>"BİTTİ"</formula>
    </cfRule>
  </conditionalFormatting>
  <conditionalFormatting sqref="U372">
    <cfRule type="cellIs" dxfId="319" priority="165" operator="equal">
      <formula>"BİTTİ"</formula>
    </cfRule>
  </conditionalFormatting>
  <conditionalFormatting sqref="U386">
    <cfRule type="cellIs" dxfId="318" priority="164" operator="equal">
      <formula>"BİTTİ"</formula>
    </cfRule>
  </conditionalFormatting>
  <conditionalFormatting sqref="U400">
    <cfRule type="cellIs" dxfId="317" priority="163" operator="equal">
      <formula>"BİTTİ"</formula>
    </cfRule>
  </conditionalFormatting>
  <conditionalFormatting sqref="U414">
    <cfRule type="cellIs" dxfId="316" priority="162" operator="equal">
      <formula>"BİTTİ"</formula>
    </cfRule>
  </conditionalFormatting>
  <conditionalFormatting sqref="U428">
    <cfRule type="cellIs" dxfId="315" priority="161" operator="equal">
      <formula>"BİTTİ"</formula>
    </cfRule>
  </conditionalFormatting>
  <conditionalFormatting sqref="U442">
    <cfRule type="cellIs" dxfId="314" priority="160" operator="equal">
      <formula>"BİTTİ"</formula>
    </cfRule>
  </conditionalFormatting>
  <conditionalFormatting sqref="U456">
    <cfRule type="cellIs" dxfId="313" priority="159" operator="equal">
      <formula>"BİTTİ"</formula>
    </cfRule>
  </conditionalFormatting>
  <conditionalFormatting sqref="U470">
    <cfRule type="cellIs" dxfId="312" priority="158" operator="equal">
      <formula>"BİTTİ"</formula>
    </cfRule>
  </conditionalFormatting>
  <conditionalFormatting sqref="U484">
    <cfRule type="cellIs" dxfId="311" priority="157" operator="equal">
      <formula>"BİTTİ"</formula>
    </cfRule>
  </conditionalFormatting>
  <conditionalFormatting sqref="U498">
    <cfRule type="cellIs" dxfId="310" priority="156" operator="equal">
      <formula>"BİTTİ"</formula>
    </cfRule>
  </conditionalFormatting>
  <conditionalFormatting sqref="U512">
    <cfRule type="cellIs" dxfId="309" priority="155" operator="equal">
      <formula>"BİTTİ"</formula>
    </cfRule>
  </conditionalFormatting>
  <conditionalFormatting sqref="U526">
    <cfRule type="cellIs" dxfId="308" priority="154" operator="equal">
      <formula>"BİTTİ"</formula>
    </cfRule>
  </conditionalFormatting>
  <conditionalFormatting sqref="U540">
    <cfRule type="cellIs" dxfId="307" priority="150" operator="equal">
      <formula>"BİTTİ"</formula>
    </cfRule>
  </conditionalFormatting>
  <conditionalFormatting sqref="U554">
    <cfRule type="cellIs" dxfId="306" priority="149" operator="equal">
      <formula>"BİTTİ"</formula>
    </cfRule>
  </conditionalFormatting>
  <conditionalFormatting sqref="U568">
    <cfRule type="cellIs" dxfId="305" priority="148" operator="equal">
      <formula>"BİTTİ"</formula>
    </cfRule>
  </conditionalFormatting>
  <conditionalFormatting sqref="U582">
    <cfRule type="cellIs" dxfId="304" priority="147" operator="equal">
      <formula>"BİTTİ"</formula>
    </cfRule>
  </conditionalFormatting>
  <conditionalFormatting sqref="U596">
    <cfRule type="cellIs" dxfId="303" priority="146" operator="equal">
      <formula>"BİTTİ"</formula>
    </cfRule>
  </conditionalFormatting>
  <conditionalFormatting sqref="U610">
    <cfRule type="cellIs" dxfId="302" priority="145" operator="equal">
      <formula>"BİTTİ"</formula>
    </cfRule>
  </conditionalFormatting>
  <conditionalFormatting sqref="U624">
    <cfRule type="cellIs" dxfId="301" priority="144" operator="equal">
      <formula>"BİTTİ"</formula>
    </cfRule>
  </conditionalFormatting>
  <conditionalFormatting sqref="U638">
    <cfRule type="cellIs" dxfId="300" priority="143" operator="equal">
      <formula>"BİTTİ"</formula>
    </cfRule>
  </conditionalFormatting>
  <conditionalFormatting sqref="U652">
    <cfRule type="cellIs" dxfId="299" priority="142" operator="equal">
      <formula>"BİTTİ"</formula>
    </cfRule>
  </conditionalFormatting>
  <conditionalFormatting sqref="U666">
    <cfRule type="cellIs" dxfId="298" priority="141" operator="equal">
      <formula>"BİTTİ"</formula>
    </cfRule>
  </conditionalFormatting>
  <conditionalFormatting sqref="U680">
    <cfRule type="cellIs" dxfId="297" priority="140" operator="equal">
      <formula>"BİTTİ"</formula>
    </cfRule>
  </conditionalFormatting>
  <conditionalFormatting sqref="U694">
    <cfRule type="cellIs" dxfId="296" priority="139" operator="equal">
      <formula>"BİTTİ"</formula>
    </cfRule>
  </conditionalFormatting>
  <conditionalFormatting sqref="U708">
    <cfRule type="cellIs" dxfId="295" priority="138" operator="equal">
      <formula>"BİTTİ"</formula>
    </cfRule>
  </conditionalFormatting>
  <conditionalFormatting sqref="U722">
    <cfRule type="cellIs" dxfId="294" priority="137" operator="equal">
      <formula>"BİTTİ"</formula>
    </cfRule>
  </conditionalFormatting>
  <conditionalFormatting sqref="U736">
    <cfRule type="cellIs" dxfId="293" priority="136" operator="equal">
      <formula>"BİTTİ"</formula>
    </cfRule>
  </conditionalFormatting>
  <conditionalFormatting sqref="U750">
    <cfRule type="cellIs" dxfId="292" priority="135" operator="equal">
      <formula>"BİTTİ"</formula>
    </cfRule>
  </conditionalFormatting>
  <conditionalFormatting sqref="U764">
    <cfRule type="cellIs" dxfId="291" priority="134" operator="equal">
      <formula>"BİTTİ"</formula>
    </cfRule>
  </conditionalFormatting>
  <conditionalFormatting sqref="U778">
    <cfRule type="cellIs" dxfId="290" priority="133" operator="equal">
      <formula>"BİTTİ"</formula>
    </cfRule>
  </conditionalFormatting>
  <conditionalFormatting sqref="U792">
    <cfRule type="cellIs" dxfId="289" priority="132" operator="equal">
      <formula>"BİTTİ"</formula>
    </cfRule>
  </conditionalFormatting>
  <conditionalFormatting sqref="U806">
    <cfRule type="cellIs" dxfId="288" priority="131" operator="equal">
      <formula>"BİTTİ"</formula>
    </cfRule>
  </conditionalFormatting>
  <conditionalFormatting sqref="U820">
    <cfRule type="cellIs" dxfId="287" priority="130" operator="equal">
      <formula>"BİTTİ"</formula>
    </cfRule>
  </conditionalFormatting>
  <conditionalFormatting sqref="U834">
    <cfRule type="cellIs" dxfId="286" priority="129" operator="equal">
      <formula>"BİTTİ"</formula>
    </cfRule>
  </conditionalFormatting>
  <conditionalFormatting sqref="U848">
    <cfRule type="cellIs" dxfId="285" priority="128" operator="equal">
      <formula>"BİTTİ"</formula>
    </cfRule>
  </conditionalFormatting>
  <conditionalFormatting sqref="U862">
    <cfRule type="cellIs" dxfId="284" priority="127" operator="equal">
      <formula>"BİTTİ"</formula>
    </cfRule>
  </conditionalFormatting>
  <conditionalFormatting sqref="U876">
    <cfRule type="cellIs" dxfId="283" priority="126" operator="equal">
      <formula>"BİTTİ"</formula>
    </cfRule>
  </conditionalFormatting>
  <conditionalFormatting sqref="U890">
    <cfRule type="cellIs" dxfId="282" priority="125" operator="equal">
      <formula>"BİTTİ"</formula>
    </cfRule>
  </conditionalFormatting>
  <conditionalFormatting sqref="U904">
    <cfRule type="cellIs" dxfId="281" priority="124" operator="equal">
      <formula>"BİTTİ"</formula>
    </cfRule>
  </conditionalFormatting>
  <conditionalFormatting sqref="U918">
    <cfRule type="cellIs" dxfId="280" priority="123" operator="equal">
      <formula>"BİTTİ"</formula>
    </cfRule>
  </conditionalFormatting>
  <conditionalFormatting sqref="U932">
    <cfRule type="cellIs" dxfId="279" priority="122" operator="equal">
      <formula>"BİTTİ"</formula>
    </cfRule>
  </conditionalFormatting>
  <conditionalFormatting sqref="U946">
    <cfRule type="cellIs" dxfId="278" priority="121" operator="equal">
      <formula>"BİTTİ"</formula>
    </cfRule>
  </conditionalFormatting>
  <conditionalFormatting sqref="U960">
    <cfRule type="cellIs" dxfId="277" priority="120" operator="equal">
      <formula>"BİTTİ"</formula>
    </cfRule>
  </conditionalFormatting>
  <conditionalFormatting sqref="U974">
    <cfRule type="cellIs" dxfId="276" priority="118" operator="equal">
      <formula>"BİTTİ"</formula>
    </cfRule>
  </conditionalFormatting>
  <conditionalFormatting sqref="U988">
    <cfRule type="cellIs" dxfId="275" priority="117" operator="equal">
      <formula>"BİTTİ"</formula>
    </cfRule>
  </conditionalFormatting>
  <conditionalFormatting sqref="U1002">
    <cfRule type="cellIs" dxfId="274" priority="116" operator="equal">
      <formula>"BİTTİ"</formula>
    </cfRule>
  </conditionalFormatting>
  <conditionalFormatting sqref="U1016">
    <cfRule type="cellIs" dxfId="273" priority="115" operator="equal">
      <formula>"BİTTİ"</formula>
    </cfRule>
  </conditionalFormatting>
  <conditionalFormatting sqref="U1030">
    <cfRule type="cellIs" dxfId="272" priority="114" operator="equal">
      <formula>"BİTTİ"</formula>
    </cfRule>
  </conditionalFormatting>
  <conditionalFormatting sqref="U1044">
    <cfRule type="cellIs" dxfId="271" priority="113" operator="equal">
      <formula>"BİTTİ"</formula>
    </cfRule>
  </conditionalFormatting>
  <conditionalFormatting sqref="U1058">
    <cfRule type="cellIs" dxfId="270" priority="109" operator="equal">
      <formula>"BİTTİ"</formula>
    </cfRule>
  </conditionalFormatting>
  <conditionalFormatting sqref="U1072">
    <cfRule type="cellIs" dxfId="269" priority="108" operator="equal">
      <formula>"BİTTİ"</formula>
    </cfRule>
  </conditionalFormatting>
  <conditionalFormatting sqref="U1086">
    <cfRule type="cellIs" dxfId="268" priority="107" operator="equal">
      <formula>"BİTTİ"</formula>
    </cfRule>
  </conditionalFormatting>
  <conditionalFormatting sqref="U1100">
    <cfRule type="cellIs" dxfId="267" priority="106" operator="equal">
      <formula>"BİTTİ"</formula>
    </cfRule>
  </conditionalFormatting>
  <conditionalFormatting sqref="U1114">
    <cfRule type="cellIs" dxfId="266" priority="105" operator="equal">
      <formula>"BİTTİ"</formula>
    </cfRule>
  </conditionalFormatting>
  <conditionalFormatting sqref="U1128">
    <cfRule type="cellIs" dxfId="265" priority="104" operator="equal">
      <formula>"BİTTİ"</formula>
    </cfRule>
  </conditionalFormatting>
  <conditionalFormatting sqref="U1142">
    <cfRule type="cellIs" dxfId="264" priority="103" operator="equal">
      <formula>"BİTTİ"</formula>
    </cfRule>
  </conditionalFormatting>
  <conditionalFormatting sqref="U1156">
    <cfRule type="cellIs" dxfId="263" priority="102" operator="equal">
      <formula>"BİTTİ"</formula>
    </cfRule>
  </conditionalFormatting>
  <conditionalFormatting sqref="U1170">
    <cfRule type="cellIs" dxfId="262" priority="101" operator="equal">
      <formula>"BİTTİ"</formula>
    </cfRule>
  </conditionalFormatting>
  <conditionalFormatting sqref="U1184">
    <cfRule type="cellIs" dxfId="261" priority="100" operator="equal">
      <formula>"BİTTİ"</formula>
    </cfRule>
  </conditionalFormatting>
  <conditionalFormatting sqref="U1198">
    <cfRule type="cellIs" dxfId="260" priority="99" operator="equal">
      <formula>"BİTTİ"</formula>
    </cfRule>
  </conditionalFormatting>
  <conditionalFormatting sqref="U1212">
    <cfRule type="cellIs" dxfId="259" priority="98" operator="equal">
      <formula>"BİTTİ"</formula>
    </cfRule>
  </conditionalFormatting>
  <conditionalFormatting sqref="U1226">
    <cfRule type="cellIs" dxfId="258" priority="97" operator="equal">
      <formula>"BİTTİ"</formula>
    </cfRule>
  </conditionalFormatting>
  <conditionalFormatting sqref="U1240">
    <cfRule type="cellIs" dxfId="257" priority="96" operator="equal">
      <formula>"BİTTİ"</formula>
    </cfRule>
  </conditionalFormatting>
  <conditionalFormatting sqref="U1254">
    <cfRule type="cellIs" dxfId="256" priority="95" operator="equal">
      <formula>"BİTTİ"</formula>
    </cfRule>
  </conditionalFormatting>
  <conditionalFormatting sqref="U1268">
    <cfRule type="cellIs" dxfId="255" priority="94" operator="equal">
      <formula>"BİTTİ"</formula>
    </cfRule>
  </conditionalFormatting>
  <conditionalFormatting sqref="U1282">
    <cfRule type="cellIs" dxfId="254" priority="93" operator="equal">
      <formula>"BİTTİ"</formula>
    </cfRule>
  </conditionalFormatting>
  <conditionalFormatting sqref="U1296">
    <cfRule type="cellIs" dxfId="253" priority="92" operator="equal">
      <formula>"BİTTİ"</formula>
    </cfRule>
  </conditionalFormatting>
  <conditionalFormatting sqref="U1310">
    <cfRule type="cellIs" dxfId="252" priority="91" operator="equal">
      <formula>"BİTTİ"</formula>
    </cfRule>
  </conditionalFormatting>
  <conditionalFormatting sqref="U1324">
    <cfRule type="cellIs" dxfId="251" priority="90" operator="equal">
      <formula>"BİTTİ"</formula>
    </cfRule>
  </conditionalFormatting>
  <conditionalFormatting sqref="U1338">
    <cfRule type="cellIs" dxfId="250" priority="89" operator="equal">
      <formula>"BİTTİ"</formula>
    </cfRule>
  </conditionalFormatting>
  <conditionalFormatting sqref="U1352">
    <cfRule type="cellIs" dxfId="249" priority="88" operator="equal">
      <formula>"BİTTİ"</formula>
    </cfRule>
  </conditionalFormatting>
  <conditionalFormatting sqref="U1366">
    <cfRule type="cellIs" dxfId="248" priority="87" operator="equal">
      <formula>"BİTTİ"</formula>
    </cfRule>
  </conditionalFormatting>
  <conditionalFormatting sqref="U1380">
    <cfRule type="cellIs" dxfId="247" priority="86" operator="equal">
      <formula>"BİTTİ"</formula>
    </cfRule>
  </conditionalFormatting>
  <conditionalFormatting sqref="U1394">
    <cfRule type="cellIs" dxfId="246" priority="85" operator="equal">
      <formula>"BİTTİ"</formula>
    </cfRule>
  </conditionalFormatting>
  <conditionalFormatting sqref="U1408">
    <cfRule type="cellIs" dxfId="245" priority="84" operator="equal">
      <formula>"BİTTİ"</formula>
    </cfRule>
  </conditionalFormatting>
  <conditionalFormatting sqref="U1422">
    <cfRule type="cellIs" dxfId="244" priority="83" operator="equal">
      <formula>"BİTTİ"</formula>
    </cfRule>
  </conditionalFormatting>
  <conditionalFormatting sqref="U1436">
    <cfRule type="cellIs" dxfId="243" priority="82" operator="equal">
      <formula>"BİTTİ"</formula>
    </cfRule>
  </conditionalFormatting>
  <conditionalFormatting sqref="U1450">
    <cfRule type="cellIs" dxfId="242" priority="81" operator="equal">
      <formula>"BİTTİ"</formula>
    </cfRule>
  </conditionalFormatting>
  <conditionalFormatting sqref="U1464">
    <cfRule type="cellIs" dxfId="241" priority="80" operator="equal">
      <formula>"BİTTİ"</formula>
    </cfRule>
  </conditionalFormatting>
  <conditionalFormatting sqref="U1478">
    <cfRule type="cellIs" dxfId="240" priority="79" operator="equal">
      <formula>"BİTTİ"</formula>
    </cfRule>
  </conditionalFormatting>
  <conditionalFormatting sqref="U1492">
    <cfRule type="cellIs" dxfId="239" priority="78" operator="equal">
      <formula>"BİTTİ"</formula>
    </cfRule>
  </conditionalFormatting>
  <conditionalFormatting sqref="U1506">
    <cfRule type="cellIs" dxfId="238" priority="77" operator="equal">
      <formula>"BİTTİ"</formula>
    </cfRule>
  </conditionalFormatting>
  <conditionalFormatting sqref="U1520">
    <cfRule type="cellIs" dxfId="237" priority="76" operator="equal">
      <formula>"BİTTİ"</formula>
    </cfRule>
  </conditionalFormatting>
  <conditionalFormatting sqref="U1534">
    <cfRule type="cellIs" dxfId="236" priority="75" operator="equal">
      <formula>"BİTTİ"</formula>
    </cfRule>
  </conditionalFormatting>
  <conditionalFormatting sqref="U1548">
    <cfRule type="cellIs" dxfId="235" priority="74" operator="equal">
      <formula>"BİTTİ"</formula>
    </cfRule>
  </conditionalFormatting>
  <conditionalFormatting sqref="U1562">
    <cfRule type="cellIs" dxfId="234" priority="73" operator="equal">
      <formula>"BİTTİ"</formula>
    </cfRule>
  </conditionalFormatting>
  <conditionalFormatting sqref="U1576">
    <cfRule type="cellIs" dxfId="233" priority="72" operator="equal">
      <formula>"BİTTİ"</formula>
    </cfRule>
  </conditionalFormatting>
  <conditionalFormatting sqref="U1590">
    <cfRule type="cellIs" dxfId="232" priority="71" operator="equal">
      <formula>"BİTTİ"</formula>
    </cfRule>
  </conditionalFormatting>
  <conditionalFormatting sqref="U1604">
    <cfRule type="cellIs" dxfId="231" priority="70" operator="equal">
      <formula>"BİTTİ"</formula>
    </cfRule>
  </conditionalFormatting>
  <conditionalFormatting sqref="U1618">
    <cfRule type="cellIs" dxfId="230" priority="69" operator="equal">
      <formula>"BİTTİ"</formula>
    </cfRule>
  </conditionalFormatting>
  <conditionalFormatting sqref="U1632">
    <cfRule type="cellIs" dxfId="229" priority="68" operator="equal">
      <formula>"BİTTİ"</formula>
    </cfRule>
  </conditionalFormatting>
  <conditionalFormatting sqref="U1646">
    <cfRule type="cellIs" dxfId="228" priority="52" operator="equal">
      <formula>"BİTTİ"</formula>
    </cfRule>
  </conditionalFormatting>
  <conditionalFormatting sqref="U1660 U1674 U1688 U1702 U1716 U1730 U1744 U1758">
    <cfRule type="cellIs" dxfId="227" priority="51" operator="equal">
      <formula>"BİTTİ"</formula>
    </cfRule>
  </conditionalFormatting>
  <conditionalFormatting sqref="U1772 U1786 U1800 U1814">
    <cfRule type="cellIs" dxfId="226" priority="50" operator="equal">
      <formula>"BİTTİ"</formula>
    </cfRule>
  </conditionalFormatting>
  <conditionalFormatting sqref="U1828">
    <cfRule type="cellIs" dxfId="225" priority="49" operator="equal">
      <formula>"BİTTİ"</formula>
    </cfRule>
  </conditionalFormatting>
  <conditionalFormatting sqref="U1842">
    <cfRule type="cellIs" dxfId="224" priority="48" operator="equal">
      <formula>"BİTTİ"</formula>
    </cfRule>
  </conditionalFormatting>
  <conditionalFormatting sqref="U1856">
    <cfRule type="cellIs" dxfId="223" priority="47" operator="equal">
      <formula>"BİTTİ"</formula>
    </cfRule>
  </conditionalFormatting>
  <conditionalFormatting sqref="U1870">
    <cfRule type="cellIs" dxfId="222" priority="46" operator="equal">
      <formula>"BİTTİ"</formula>
    </cfRule>
  </conditionalFormatting>
  <conditionalFormatting sqref="U1884">
    <cfRule type="cellIs" dxfId="221" priority="45" operator="equal">
      <formula>"BİTTİ"</formula>
    </cfRule>
  </conditionalFormatting>
  <conditionalFormatting sqref="U1898">
    <cfRule type="cellIs" dxfId="220" priority="44" operator="equal">
      <formula>"BİTTİ"</formula>
    </cfRule>
  </conditionalFormatting>
  <conditionalFormatting sqref="U1912">
    <cfRule type="cellIs" dxfId="219" priority="43" operator="equal">
      <formula>"BİTTİ"</formula>
    </cfRule>
  </conditionalFormatting>
  <conditionalFormatting sqref="U1926">
    <cfRule type="cellIs" dxfId="218" priority="42" operator="equal">
      <formula>"BİTTİ"</formula>
    </cfRule>
  </conditionalFormatting>
  <conditionalFormatting sqref="U1940">
    <cfRule type="cellIs" dxfId="217" priority="41" operator="equal">
      <formula>"BİTTİ"</formula>
    </cfRule>
  </conditionalFormatting>
  <conditionalFormatting sqref="U1954">
    <cfRule type="cellIs" dxfId="216" priority="40" operator="equal">
      <formula>"BİTTİ"</formula>
    </cfRule>
  </conditionalFormatting>
  <conditionalFormatting sqref="U1968">
    <cfRule type="cellIs" dxfId="215" priority="39" operator="equal">
      <formula>"BİTTİ"</formula>
    </cfRule>
  </conditionalFormatting>
  <conditionalFormatting sqref="U1982">
    <cfRule type="cellIs" dxfId="214" priority="38" operator="equal">
      <formula>"BİTTİ"</formula>
    </cfRule>
  </conditionalFormatting>
  <conditionalFormatting sqref="U1996">
    <cfRule type="cellIs" dxfId="213" priority="37" operator="equal">
      <formula>"BİTTİ"</formula>
    </cfRule>
  </conditionalFormatting>
  <conditionalFormatting sqref="U2010">
    <cfRule type="cellIs" dxfId="212" priority="31" operator="equal">
      <formula>"BİTTİ"</formula>
    </cfRule>
  </conditionalFormatting>
  <conditionalFormatting sqref="U2024">
    <cfRule type="cellIs" dxfId="211" priority="30" operator="equal">
      <formula>"BİTTİ"</formula>
    </cfRule>
  </conditionalFormatting>
  <conditionalFormatting sqref="U2038">
    <cfRule type="cellIs" dxfId="210" priority="29" operator="equal">
      <formula>"BİTTİ"</formula>
    </cfRule>
  </conditionalFormatting>
  <conditionalFormatting sqref="U2052">
    <cfRule type="cellIs" dxfId="209" priority="28" operator="equal">
      <formula>"BİTTİ"</formula>
    </cfRule>
  </conditionalFormatting>
  <conditionalFormatting sqref="U2066">
    <cfRule type="cellIs" dxfId="208" priority="27" operator="equal">
      <formula>"BİTTİ"</formula>
    </cfRule>
  </conditionalFormatting>
  <conditionalFormatting sqref="U2080">
    <cfRule type="cellIs" dxfId="207" priority="26" operator="equal">
      <formula>"BİTTİ"</formula>
    </cfRule>
  </conditionalFormatting>
  <conditionalFormatting sqref="U2094">
    <cfRule type="cellIs" dxfId="206" priority="25" operator="equal">
      <formula>"BİTTİ"</formula>
    </cfRule>
  </conditionalFormatting>
  <conditionalFormatting sqref="U2108">
    <cfRule type="cellIs" dxfId="205" priority="24" operator="equal">
      <formula>"BİTTİ"</formula>
    </cfRule>
  </conditionalFormatting>
  <conditionalFormatting sqref="U2122">
    <cfRule type="cellIs" dxfId="204" priority="23" operator="equal">
      <formula>"BİTTİ"</formula>
    </cfRule>
  </conditionalFormatting>
  <conditionalFormatting sqref="U2136">
    <cfRule type="cellIs" dxfId="203" priority="22" operator="equal">
      <formula>"BİTTİ"</formula>
    </cfRule>
  </conditionalFormatting>
  <conditionalFormatting sqref="U2150">
    <cfRule type="cellIs" dxfId="202" priority="21" operator="equal">
      <formula>"BİTTİ"</formula>
    </cfRule>
  </conditionalFormatting>
  <conditionalFormatting sqref="U2164">
    <cfRule type="cellIs" dxfId="201" priority="20" operator="equal">
      <formula>"BİTTİ"</formula>
    </cfRule>
  </conditionalFormatting>
  <conditionalFormatting sqref="U2178">
    <cfRule type="cellIs" dxfId="200" priority="19" operator="equal">
      <formula>"BİTTİ"</formula>
    </cfRule>
  </conditionalFormatting>
  <conditionalFormatting sqref="U2192">
    <cfRule type="cellIs" dxfId="199" priority="18" operator="equal">
      <formula>"BİTTİ"</formula>
    </cfRule>
  </conditionalFormatting>
  <conditionalFormatting sqref="U2206">
    <cfRule type="cellIs" dxfId="198" priority="17" operator="equal">
      <formula>"BİTTİ"</formula>
    </cfRule>
  </conditionalFormatting>
  <conditionalFormatting sqref="U2220">
    <cfRule type="cellIs" dxfId="197" priority="16" operator="equal">
      <formula>"BİTTİ"</formula>
    </cfRule>
  </conditionalFormatting>
  <conditionalFormatting sqref="U2234">
    <cfRule type="cellIs" dxfId="196" priority="15" operator="equal">
      <formula>"BİTTİ"</formula>
    </cfRule>
  </conditionalFormatting>
  <conditionalFormatting sqref="U2248">
    <cfRule type="cellIs" dxfId="195" priority="14" operator="equal">
      <formula>"BİTTİ"</formula>
    </cfRule>
  </conditionalFormatting>
  <conditionalFormatting sqref="U2262">
    <cfRule type="cellIs" dxfId="194" priority="13" operator="equal">
      <formula>"BİTTİ"</formula>
    </cfRule>
  </conditionalFormatting>
  <conditionalFormatting sqref="U2276">
    <cfRule type="cellIs" dxfId="193" priority="12" operator="equal">
      <formula>"BİTTİ"</formula>
    </cfRule>
  </conditionalFormatting>
  <conditionalFormatting sqref="U2290">
    <cfRule type="cellIs" dxfId="192" priority="11" operator="equal">
      <formula>"BİTTİ"</formula>
    </cfRule>
  </conditionalFormatting>
  <conditionalFormatting sqref="U2304">
    <cfRule type="cellIs" dxfId="191" priority="10" operator="equal">
      <formula>"BİTTİ"</formula>
    </cfRule>
  </conditionalFormatting>
  <conditionalFormatting sqref="U2318">
    <cfRule type="cellIs" dxfId="190" priority="8" operator="equal">
      <formula>"BİTTİ"</formula>
    </cfRule>
  </conditionalFormatting>
  <conditionalFormatting sqref="U2332">
    <cfRule type="cellIs" dxfId="189" priority="7" operator="equal">
      <formula>"BİTTİ"</formula>
    </cfRule>
  </conditionalFormatting>
  <conditionalFormatting sqref="U2346">
    <cfRule type="cellIs" dxfId="188" priority="6" operator="equal">
      <formula>"BİTTİ"</formula>
    </cfRule>
  </conditionalFormatting>
  <conditionalFormatting sqref="U2360">
    <cfRule type="cellIs" dxfId="187" priority="5" operator="equal">
      <formula>"BİTTİ"</formula>
    </cfRule>
  </conditionalFormatting>
  <conditionalFormatting sqref="U2374">
    <cfRule type="cellIs" dxfId="186" priority="4" operator="equal">
      <formula>"BİTTİ"</formula>
    </cfRule>
  </conditionalFormatting>
  <conditionalFormatting sqref="U2388">
    <cfRule type="cellIs" dxfId="185" priority="3" operator="equal">
      <formula>"BİTTİ"</formula>
    </cfRule>
  </conditionalFormatting>
  <conditionalFormatting sqref="U2402">
    <cfRule type="cellIs" dxfId="184" priority="2" operator="equal">
      <formula>"BİTTİ"</formula>
    </cfRule>
  </conditionalFormatting>
  <conditionalFormatting sqref="U2416">
    <cfRule type="cellIs" dxfId="183" priority="1" operator="equal">
      <formula>"BİTTİ"</formula>
    </cfRule>
  </conditionalFormatting>
  <dataValidations count="4">
    <dataValidation type="list" allowBlank="1" showInputMessage="1" showErrorMessage="1" sqref="G15 G29 G43 G57 G71 G85 G99 G113 G127 G141 G155 G169 G183 G197 G211 G225 G239 G253 G267 G281 G295 G309 G323 G337 G351 G365 G407 G421 G435 G449 G463 G477 G491 G505 G519 G533 G379 G393 G547 G561 G575 G589 G603 G617 G631 G645 G659 G673 G687 G701 G715 G729 G743 G757 G771 G785 G799 G813 G827 G841 G855 G869 G883 G897 G911 G925 G939 G953 G967 G981 G995 G1009 G1023 G1037 G1051 G1065 G1079 G1093 G1107 G1121 G1135 G1149 G1163 G1177 G1191 G1205 G1219 G1233 G1247 G1261 G1275 G1289 G1303 G1317 G1331 G1345 G1359 G1373 G1387 G1401 G1415 G1429 G1443 G1457 G1471 G1485 G1499 G1513 G1527 G1541 G1555 G1569 G1583 G1597 G1611 G1625 G1639 G1653 G1667 G1681 G1695 G1709 G1723 G1737 G1751 G1765 G1779 G1793 G1807 G1821 G1835 G1849 G1863 G1877 G1891 G1905 G1919 G1933 G1947 G1961 G1975 G1989 G2003 G2017 G2031 G2045 G2059 G2073 G2087 G2101 G2115 G2129 G2143 G2157 G2171 G2185 G2199 G2213 G2227 G2241 G2255 G2269 G2283 G2297 G2311 G2325 G2339 G2353 G2367 G2381 G2395 G2409 G2423" xr:uid="{00000000-0002-0000-0400-000000000000}">
      <formula1>#REF!</formula1>
    </dataValidation>
    <dataValidation type="list" allowBlank="1" showInputMessage="1" showErrorMessage="1" sqref="H5:M5 H19:M19 H33:M33 H47:M47 H61:M61 H75:M75 H89:M89 H103:M103 H117:M117 H131:M131 H145:M145 H159:M159 H173:M173 H187:M187 H201:M201 H215:M215 H229:M229 H243:M243 H257:M257 H271:M271 H285:M285 H299:M299 H313:M313 H327:M327 H341:M341 H355:M355 H369:M369 H397:M397 H411:M411 H425:M425 H439:M439 H453:M453 H467:M467 H481:M481 H495:M495 H509:M509 H523:M523 H383:M383 H537:M537 H551:M551 H565:M565 H579:M579 H593:M593 H607:M607 H621:M621 H635:M635 H649:M649 H663:M663 H677:M677 H691:M691 H705:M705 H719:M719 H733:M733 H747:M747 H761:M761 H775:M775 H789:M789 H803:M803 H817:M817 H831:M831 H845:M845 H859:M859 H873:M873 H887:M887 H901:M901 H915:M915 H929:M929 H943:M943 H957:M957 H971:M971 H985:M985 H999:M999 H1013:M1013 H1027:M1027 H1041:M1041 H1055:M1055 H1069:M1069 H1083:M1083 H1097:M1097 H1111:M1111 H1125:M1125 H1139:M1139 H1153:M1153 H1167:M1167 H1181:M1181 H1195:M1195 H1209:M1209 H1223:M1223 H1237:M1237 H1251:M1251 H1265:M1265 H1279:M1279 H1293:M1293 H1307:M1307 H1321:M1321 H1335:M1335 H1349:M1349 H1363:M1363 H1377:M1377 H1391:M1391 H1405:M1405 H1419:M1419 H1433:M1433 H1447:M1447 H1461:M1461 H1475:M1475 H1489:M1489 H1503:M1503 H1517:M1517 H1531:M1531 H1545:M1545 H1559:M1559 H1573:M1573 H1587:M1587 H1601:M1601 H1615:M1615 H1629:M1629 H1643:M1643 H1657:M1657 H1671:M1671 H1685:M1685 H1699:M1699 H1713:M1713 H1727:M1727 H1741:M1741 H1755:M1755 H1769:M1769 H1783:M1783 H1797:M1797 H1811:M1811 H1825:M1825 H1839:M1839 H1853:M1853 H1867:M1867 H1881:M1881 H1895:M1895 H1909:M1909 H1923:M1923 H1937:M1937 H1951:M1951 H1965:M1965 H1979:M1979 H1993:M1993 H2007:M2007 H2021:M2021 H2035:M2035 H2049:M2049 H2063:M2063 H2077:M2077 H2091:M2091 H2105:M2105 H2119:M2119 H2133:M2133 H2147:M2147 H2161:M2161 H2175:M2175 H2189:M2189 H2203:M2203 H2217:M2217 H2231:M2231 H2245:M2245 H2259:M2259 H2273:M2273 H2287:M2287 H2301:M2301 H2315:M2315 H2329:M2329 H2343:M2343 H2357:M2357 H2371:M2371 H2385:M2385 H2399:M2399 H2413:M2413" xr:uid="{00000000-0002-0000-0400-000001000000}">
      <formula1>$Y$7:$Y$15</formula1>
    </dataValidation>
    <dataValidation allowBlank="1" showDropDown="1" showInputMessage="1" showErrorMessage="1" sqref="E10:E12 G14 G10:G12 E14 E24:E26 G28 G24:G26 E28 E38:E40 E52:E54 E66:E68 E80:E82 E94:E96 E108:E110 E122:E124 E136:E138 E150:E152 E164:E166 E178:E180 E192:E194 E206:E208 E220:E222 E234:E236 E248:E250 E262:E264 E276:E278 E290:E292 E304:E306 E318:E320 E332:E334 G388:G390 E360:E362 E374:E376 E402:E404 E416:E418 E458:E460 E444:E446 E388:E390 E462 E486:E488 E500:E502 E514:E516 E528:E530 G42 G56 G70 G84 G98 G112 G126 G140 G154 G168 G182 G196 G210 G224 G238 G252 G266 G280 G294 G308 G322 G336 G350 G364 G378 G406 G458:G460 G462 G448 G392 G476 G490 G504 G518 G532 G38:G40 G52:G54 G66:G68 G80:G82 G94:G96 G108:G110 G122:G124 G136:G138 G150:G152 G164:G166 G178:G180 G192:G194 G206:G208 G220:G222 G234:G236 G248:G250 G262:G264 G276:G278 G290:G292 G304:G306 G318:G320 G332:G334 G346:G348 G360:G362 G374:G376 G402:G404 G528 G416:G418 G444:G446 E346:E348 G472:G474 G486:G488 G500:G502 G514:G516 E350 E42 E56 E70 E84 E98 E112 E126 E140 E154 E168 E182 E196 E210 E224 E238 E252 E266 E280 E294 E308 E322 E336 E392 E364 E378 E406 E420 G420 E448 E472:E474 E476 E490 E504 E518 E532 G430:G432 E434 E430:E432 G434 E542:E544 G546 G542 E546 E556:E558 G560 G556 E560 G962:G964 E966 E962:E964 G966 E584:E586 G588 G584 E588 E1340:E1342 G1340:G1342 G1354:G1356 G1358 G626:G628 E598:E600 G602 G630 E626:E628 G598:G600 E602 E630 E836:E838 G840 G836:G838 E840 G640:G642 E654:E656 E658 E644 E640:E642 G644 G654:G656 G658 E682:E684 G686 G682 E686 E696:E698 G700 G696 E700 E710:E712 G714 G710 E714 E724:E726 G728 G724 E728 E738:E740 G742 G738 E742 E752:E754 G756 G752 E756 E1648:E1650 G1652 G1648:G1650 E1652 E1060:E1062 G1064 G794:G795 G798 G1060:G1062 E798 E794:E796 E1064 E780:E782 E784 G780:G782 G784 G570:G572 E826 E822:E824 E574 E570:E572 G574 G822:G824 G826 E850:E852 G854 G850 E854 E864:E866 G868 G864 E868 E878:E880 G882 G878 E882 E892:E894 G896 G892 E896 E906:E908 G910 G906 E910 E920:E922 G924 G920 E924 E934:E936 G938 G934 E938 E976:E978 G980 G976:G978 E980 E948:E950 G952 G948:G950 E952 E990:E992 G994 G990:G992 E994 E612:E614 G616 G612:G614 E616 E668:E670 G672 G668:G670 E672 G1004:G1006 E1022 E1018:E1020 E1008 G1018:G1020 E1036 E1032:E1034 G1022 G1032:G1034 E1050 E1046:E1048 G1036 E1004:E1006 G1008 G1046:G1048 G1050 E808:E810 E812 G808:G810 G812 E1088:E1090 G1092 G1088 E1092 E766:E768 G770 G766 E770 E1116:E1118 G1120 G1116 E1120 E1144:E1146 G1148 G1144:G1146 E1148 E1102:E1104 G1106 G1102:G1104 E1106 E1130:E1132 G1134 G1130:G1132 E1134 G1638 G1634:G1636 E1638 E1634:E1636 G1172:G1174 E1190 E1186:E1188 G1176 G1200:G1202 G1190 G1186:G1188 G1204 E1214:E1216 G1218 G1214 E1218 E1228:E1230 G1232 G1228 E1232 E1242:E1244 G1246 G1242 E1246 E1256:E1258 G1260 G1256 E1260 E1270:E1272 G1274 G1270 E1274 E1284:E1286 G1288 G1284 E1288 E1298:E1300 G1302 G1298 E1302 G1414 G1410:G1412 E1410:E1412 E1414 E1312:E1314 G1316 G1312:G1314 E1316 E1326:E1328 G1330 G1326:G1328 E1330 E1354:E1356 E1344 G1344 E1358 E1368:E1370 G1372 G1368 E1372 E1382:E1384 G1386 G1382 E1386 G1396:G1398 E1536:E1538 G1540 G1400 G1536:G1538 E1540 E1400 E1396:E1398 E1424:E1426 G1428 G1424 E1428 E1438:E1440 G1442 G1438 E1442 E1452:E1454 G1456 G1452 E1456 E1466:E1468 G1470 G1466 E1470 E1480:E1482 G1484 G1480 E1484 E1494:E1496 G1498 G1494 E1498 E1508:E1510 G1512 G1508 E1512 E1172:E1174 E1176 E1200:E1202 E1204 G1522:G1524 E1526 E1522:E1524 G1526 G1564:G1566 E1564:E1566 G1568 E1568 E1158:E1160 G1162 G1158:G1160 E1162 E1550:E1552 G1554 G1550:G1552 E1554 E1578:E1580 G1582 G1578:G1580 E1582 E1592:E1594 G1596 E1596 G1592:G1594 E1606:E1608 G1610 G1606:G1608 E1610 E1620:E1622 G1624 G1620:G1622 E1624 G2002 G1998:G2000 E2002 E1998:E2000 E1676:E1678 G1680 G1676:G1678 E1680 E1074:E1076 E1078 G1074:G1076 G1078 E1662:E1664 G1666 G1662:G1664 E1666 E1690:E1692 E1694 E1704:E1706 E1708 G1704:G1706 G1694 G1690:G1692 G1708 E1732:E1734 G1736 G1732 E1736 E1760:E1762 G1764 G1760 E1764 E1746:E1748 G1750 G1746 E1750 G1970:G1972 E1774:E1776 E1778 E1974 E1802:E1804 G1806 G1802 E1806 E1788:E1790 G1792 G1788 E1792 E1816:E1818 G1820 G1932 E1820 G1834 E1834 E1830:E1832 G1830:G1832 G1718:G1720 G1722 E1722 E1718:E1720 E1858:E1860 G1862 G1858 E1862 E1872:E1874 G1876 G1872 E1876 E1886:E1888 G1890 G1886 E1890 E1900:E1902 G1904 G1900 E1904 E1970:E1972 G1974 G1774:G1775 G1778 G1914:G1916 E1932 E1928:E1930 G1918 E1984:E1986 G1988 G1984:G1986 E1988 E1942:E1944 G1946 G1942:G1944 E1946 E1956:E1958 G1960 E1960 G1956:G1958 E1914:E1916 E1918 G1928:G1930 G1816:G1818 E2292:E2294 G2296 G2026:G2028 G2030 E2030 E2026:E2028 G2292:G2294 E2296 G2012:G2014 E2016 G2040:G2042 G2044 E2278:E2280 G2282 E2142 E2138:E2140 G2054:G2056 G2058 E2054:E2056 E2058 E2072 E2068:E2070 G2068:G2070 G2072 G2100 G2096:G2098 E2100 E2096:E2098 G2114 G2110:G2112 E2114 E2110:E2112 G2128 G2124:G2126 E2128 E2124:E2126 G2278:G2280 E2282 G2152:G2154 G2156 E2222:E2224 E2226 G2236:G2238 G2240 G2170 G2166:G2168 E2170 E2166:E2168 G2184 G2180:G2182 E2184 E2180:E2182 G2198 G2194:G2196 E2198 E2194:E2196 G2212 G2208:G2210 E2082:E2084 E2086 G2310 G2306:G2308 E2310 E2306:E2308 E2240 E2236:E2238 G2226 G2222:G2224 E2012:E2014 G2016 E2040:E2042 E2044 E2250:E2252 G2254 G2250:G2252 E2254 E2264:E2266 G2268 E2268 G2264:G2266 G2086 G2082:G2084 E2212 E2208:E2210 G2324 E2320:E2322 E2324 G2320:G2322 G2338 E2334:E2336 E2338 G2334:G2336 G2352 E2348:E2350 E2352 G2348:G2350 G2366 E2362:E2364 E2366 G2362:G2364 G2380 E2376:E2378 E2380 G2376:G2378 G2394 E2390:E2392 E2394 G2390:G2392 G2408 E2404:E2406 E2408 G2404:G2406 G2422 E2418:E2420 E2422 G2418:G2420" xr:uid="{00000000-0002-0000-0400-000002000000}"/>
    <dataValidation type="list" allowBlank="1" showInputMessage="1" showErrorMessage="1" sqref="G22" xr:uid="{48315883-1CF1-4C09-9892-792B1028CA24}">
      <formula1>$F$5:$F$6</formula1>
    </dataValidation>
  </dataValidations>
  <printOptions horizontalCentered="1"/>
  <pageMargins left="0.11811023622047245" right="0.11811023622047245" top="0.15748031496062992" bottom="0.15748031496062992" header="0.31496062992125984" footer="0.31496062992125984"/>
  <pageSetup paperSize="9" scale="84" orientation="portrait" r:id="rId1"/>
  <rowBreaks count="15" manualBreakCount="15">
    <brk id="71" min="2" max="12" man="1"/>
    <brk id="141" min="2" max="12" man="1"/>
    <brk id="211" min="2" max="12" man="1"/>
    <brk id="281" min="2" max="12" man="1"/>
    <brk id="351" min="2" max="12" man="1"/>
    <brk id="421" min="2" max="12" man="1"/>
    <brk id="491" min="2" max="12" man="1"/>
    <brk id="603" min="2" max="12" man="1"/>
    <brk id="673" min="2" max="12" man="1"/>
    <brk id="743" min="2" max="12" man="1"/>
    <brk id="813" min="2" max="12" man="1"/>
    <brk id="883" min="2" max="12" man="1"/>
    <brk id="953" min="2" max="12" man="1"/>
    <brk id="1023" min="2" max="12" man="1"/>
    <brk id="1723" min="2" max="1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2689AD7D-CB3C-4D1D-8883-C9C496FE914F}">
          <x14:formula1>
            <xm:f>'Erkek İl'!$G$11:$G$14</xm:f>
          </x14:formula1>
          <xm:sqref>E8</xm:sqref>
        </x14:dataValidation>
        <x14:dataValidation type="list" allowBlank="1" showInputMessage="1" showErrorMessage="1" xr:uid="{D54C343C-2E5C-46DB-924E-42EFE8E044ED}">
          <x14:formula1>
            <xm:f>'Kadın İl'!$G$5:$G$8</xm:f>
          </x14:formula1>
          <xm:sqref>E22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Y2563"/>
  <sheetViews>
    <sheetView topLeftCell="A1264" zoomScaleNormal="100" zoomScaleSheetLayoutView="90" workbookViewId="0">
      <selection activeCell="G1268" sqref="G1268"/>
    </sheetView>
  </sheetViews>
  <sheetFormatPr defaultColWidth="8.7109375" defaultRowHeight="11.25" x14ac:dyDescent="0.2"/>
  <cols>
    <col min="1" max="1" width="10.7109375" style="77" customWidth="1"/>
    <col min="2" max="2" width="9.7109375" style="79" customWidth="1"/>
    <col min="3" max="3" width="6.7109375" style="78" customWidth="1"/>
    <col min="4" max="4" width="7" style="78" customWidth="1"/>
    <col min="5" max="5" width="39" style="78" customWidth="1"/>
    <col min="6" max="6" width="2.42578125" style="78" customWidth="1"/>
    <col min="7" max="7" width="39" style="78" customWidth="1"/>
    <col min="8" max="13" width="3.5703125" style="78" customWidth="1"/>
    <col min="14" max="14" width="1.28515625" style="77" customWidth="1"/>
    <col min="15" max="20" width="5.28515625" style="77" customWidth="1"/>
    <col min="21" max="21" width="13" style="77" customWidth="1"/>
    <col min="22" max="22" width="11" style="77" customWidth="1"/>
    <col min="23" max="23" width="6.28515625" style="77" bestFit="1" customWidth="1"/>
    <col min="24" max="24" width="8.7109375" style="77"/>
    <col min="25" max="25" width="20.7109375" style="77" bestFit="1" customWidth="1"/>
    <col min="26" max="27" width="8.7109375" style="77"/>
    <col min="28" max="28" width="18.7109375" style="77" bestFit="1" customWidth="1"/>
    <col min="29" max="16384" width="8.7109375" style="77"/>
  </cols>
  <sheetData>
    <row r="1" spans="1:25" ht="1.9" customHeight="1" thickBot="1" x14ac:dyDescent="0.25"/>
    <row r="2" spans="1:25" ht="21" customHeight="1" x14ac:dyDescent="0.2">
      <c r="A2" s="79"/>
      <c r="C2" s="427" t="s">
        <v>132</v>
      </c>
      <c r="D2" s="428"/>
      <c r="E2" s="428"/>
      <c r="F2" s="428"/>
      <c r="G2" s="428"/>
      <c r="H2" s="428"/>
      <c r="I2" s="428"/>
      <c r="J2" s="428"/>
      <c r="K2" s="428"/>
      <c r="L2" s="428"/>
      <c r="M2" s="429"/>
      <c r="V2" s="77">
        <f>COUNTIF(U:U,"BİTTİ")</f>
        <v>183</v>
      </c>
      <c r="W2" s="77">
        <f>COUNTIF(U:U,"DEVAM")</f>
        <v>0</v>
      </c>
    </row>
    <row r="3" spans="1:25" ht="6" customHeight="1" thickBot="1" x14ac:dyDescent="0.25">
      <c r="A3" s="79"/>
      <c r="C3" s="430"/>
      <c r="D3" s="431"/>
      <c r="E3" s="431"/>
      <c r="F3" s="431"/>
      <c r="G3" s="431"/>
      <c r="H3" s="431"/>
      <c r="I3" s="431"/>
      <c r="J3" s="431"/>
      <c r="K3" s="431"/>
      <c r="L3" s="431"/>
      <c r="M3" s="432"/>
    </row>
    <row r="4" spans="1:25" ht="14.45" customHeight="1" thickBot="1" x14ac:dyDescent="0.25">
      <c r="A4" s="79"/>
      <c r="C4" s="444" t="s">
        <v>79</v>
      </c>
      <c r="D4" s="437"/>
      <c r="E4" s="445" t="s">
        <v>133</v>
      </c>
      <c r="F4" s="446"/>
      <c r="G4" s="80" t="s">
        <v>134</v>
      </c>
      <c r="H4" s="447" t="s">
        <v>135</v>
      </c>
      <c r="I4" s="448"/>
      <c r="J4" s="448"/>
      <c r="K4" s="448"/>
      <c r="L4" s="448"/>
      <c r="M4" s="449"/>
      <c r="R4" s="81"/>
      <c r="S4" s="82"/>
      <c r="T4" s="83"/>
      <c r="U4" s="83"/>
    </row>
    <row r="5" spans="1:25" ht="14.45" customHeight="1" thickBot="1" x14ac:dyDescent="0.25">
      <c r="A5" s="79"/>
      <c r="C5" s="433">
        <v>45089</v>
      </c>
      <c r="D5" s="434"/>
      <c r="E5" s="435" t="s">
        <v>45</v>
      </c>
      <c r="F5" s="409"/>
      <c r="G5" s="84"/>
      <c r="H5" s="435"/>
      <c r="I5" s="408"/>
      <c r="J5" s="408"/>
      <c r="K5" s="408"/>
      <c r="L5" s="408"/>
      <c r="M5" s="409"/>
    </row>
    <row r="6" spans="1:25" ht="14.45" customHeight="1" thickBot="1" x14ac:dyDescent="0.25">
      <c r="A6" s="79"/>
      <c r="C6" s="435"/>
      <c r="D6" s="408"/>
      <c r="E6" s="408"/>
      <c r="F6" s="408"/>
      <c r="G6" s="408"/>
      <c r="H6" s="408"/>
      <c r="I6" s="408"/>
      <c r="J6" s="408"/>
      <c r="K6" s="408"/>
      <c r="L6" s="408"/>
      <c r="M6" s="409"/>
      <c r="U6" s="77" t="s">
        <v>630</v>
      </c>
    </row>
    <row r="7" spans="1:25" ht="14.45" customHeight="1" thickBot="1" x14ac:dyDescent="0.25">
      <c r="A7" s="79"/>
      <c r="C7" s="85" t="s">
        <v>87</v>
      </c>
      <c r="D7" s="86"/>
      <c r="E7" s="85" t="s">
        <v>136</v>
      </c>
      <c r="F7" s="86" t="s">
        <v>137</v>
      </c>
      <c r="G7" s="85" t="s">
        <v>136</v>
      </c>
      <c r="H7" s="436" t="s">
        <v>108</v>
      </c>
      <c r="I7" s="436"/>
      <c r="J7" s="436"/>
      <c r="K7" s="436"/>
      <c r="L7" s="436"/>
      <c r="M7" s="437"/>
      <c r="U7" s="77" t="s">
        <v>630</v>
      </c>
      <c r="Y7" s="13"/>
    </row>
    <row r="8" spans="1:25" ht="14.45" customHeight="1" thickBot="1" x14ac:dyDescent="0.3">
      <c r="A8" s="79"/>
      <c r="C8" s="87"/>
      <c r="D8" s="88">
        <v>1</v>
      </c>
      <c r="E8" s="103" t="s">
        <v>236</v>
      </c>
      <c r="F8" s="88"/>
      <c r="G8" s="103" t="s">
        <v>237</v>
      </c>
      <c r="H8" s="438">
        <f>S15</f>
        <v>3</v>
      </c>
      <c r="I8" s="439"/>
      <c r="J8" s="440"/>
      <c r="K8" s="441">
        <f>T15</f>
        <v>0</v>
      </c>
      <c r="L8" s="442"/>
      <c r="M8" s="443"/>
      <c r="U8" s="77" t="str">
        <f>IF(H8+K8=3,"BİTTİ","DEVAM")</f>
        <v>BİTTİ</v>
      </c>
      <c r="V8" s="89"/>
      <c r="W8" s="90"/>
      <c r="Y8" s="13"/>
    </row>
    <row r="9" spans="1:25" ht="14.45" customHeight="1" thickBot="1" x14ac:dyDescent="0.25">
      <c r="A9" s="79"/>
      <c r="C9" s="91" t="s">
        <v>80</v>
      </c>
      <c r="D9" s="92" t="s">
        <v>138</v>
      </c>
      <c r="E9" s="91" t="s">
        <v>139</v>
      </c>
      <c r="F9" s="92"/>
      <c r="G9" s="91" t="s">
        <v>139</v>
      </c>
      <c r="H9" s="408" t="s">
        <v>140</v>
      </c>
      <c r="I9" s="409"/>
      <c r="J9" s="408" t="s">
        <v>141</v>
      </c>
      <c r="K9" s="409"/>
      <c r="L9" s="410" t="s">
        <v>142</v>
      </c>
      <c r="M9" s="411"/>
      <c r="O9" s="412" t="s">
        <v>143</v>
      </c>
      <c r="P9" s="413"/>
      <c r="Q9" s="412" t="s">
        <v>144</v>
      </c>
      <c r="R9" s="413"/>
      <c r="S9" s="412" t="s">
        <v>138</v>
      </c>
      <c r="T9" s="413"/>
      <c r="U9" s="77" t="s">
        <v>630</v>
      </c>
      <c r="V9" s="13"/>
      <c r="W9" s="90"/>
      <c r="Y9" s="13"/>
    </row>
    <row r="10" spans="1:25" ht="14.45" customHeight="1" thickBot="1" x14ac:dyDescent="0.25">
      <c r="A10" s="79"/>
      <c r="C10" s="93" t="s">
        <v>269</v>
      </c>
      <c r="D10" s="94" t="s">
        <v>145</v>
      </c>
      <c r="E10" s="84" t="s">
        <v>270</v>
      </c>
      <c r="F10" s="94"/>
      <c r="G10" s="84" t="s">
        <v>273</v>
      </c>
      <c r="H10" s="95">
        <v>6</v>
      </c>
      <c r="I10" s="94">
        <v>1</v>
      </c>
      <c r="J10" s="95">
        <v>6</v>
      </c>
      <c r="K10" s="94">
        <v>0</v>
      </c>
      <c r="L10" s="95"/>
      <c r="M10" s="94"/>
      <c r="O10" s="96">
        <f t="shared" ref="O10:P12" si="0">H10+J10+L10</f>
        <v>12</v>
      </c>
      <c r="P10" s="96">
        <f t="shared" si="0"/>
        <v>1</v>
      </c>
      <c r="Q10" s="96">
        <f>IF(H10&gt;I10,1,0)+IF(J10&gt;K10,1,0)+IF(L10&gt;M10,1,0)</f>
        <v>2</v>
      </c>
      <c r="R10" s="97">
        <f>IF(H10&lt;I10,1,0)+IF(J10&lt;K10,1,0)+IF(L10&lt;M10,1,0)</f>
        <v>0</v>
      </c>
      <c r="S10" s="97">
        <f>IF(Q10&gt;R10,1,0)</f>
        <v>1</v>
      </c>
      <c r="T10" s="97">
        <f>IF(Q10&lt;R10,1,0)</f>
        <v>0</v>
      </c>
      <c r="U10" s="77" t="s">
        <v>630</v>
      </c>
      <c r="V10" s="13"/>
      <c r="W10" s="90"/>
      <c r="Y10" s="13"/>
    </row>
    <row r="11" spans="1:25" ht="14.45" customHeight="1" thickBot="1" x14ac:dyDescent="0.25">
      <c r="A11" s="79"/>
      <c r="C11" s="84"/>
      <c r="D11" s="94" t="s">
        <v>146</v>
      </c>
      <c r="E11" s="84" t="s">
        <v>271</v>
      </c>
      <c r="F11" s="94"/>
      <c r="G11" s="84" t="s">
        <v>274</v>
      </c>
      <c r="H11" s="95">
        <v>6</v>
      </c>
      <c r="I11" s="94">
        <v>0</v>
      </c>
      <c r="J11" s="95">
        <v>6</v>
      </c>
      <c r="K11" s="94">
        <v>0</v>
      </c>
      <c r="L11" s="95"/>
      <c r="M11" s="94"/>
      <c r="O11" s="29">
        <f t="shared" si="0"/>
        <v>12</v>
      </c>
      <c r="P11" s="29">
        <f t="shared" si="0"/>
        <v>0</v>
      </c>
      <c r="Q11" s="29">
        <f>IF(H11&gt;I11,1,0)+IF(J11&gt;K11,1,0)+IF(L11&gt;M11,1,0)</f>
        <v>2</v>
      </c>
      <c r="R11" s="28">
        <f>IF(H11&lt;I11,1,0)+IF(J11&lt;K11,1,0)+IF(L11&lt;M11,1,0)</f>
        <v>0</v>
      </c>
      <c r="S11" s="28">
        <f>IF(Q11&gt;R11,1,0)</f>
        <v>1</v>
      </c>
      <c r="T11" s="28">
        <f>IF(Q11&lt;R11,1,0)</f>
        <v>0</v>
      </c>
      <c r="U11" s="77" t="s">
        <v>630</v>
      </c>
      <c r="V11" s="13"/>
      <c r="W11" s="90"/>
      <c r="Y11" s="13"/>
    </row>
    <row r="12" spans="1:25" ht="14.45" customHeight="1" thickBot="1" x14ac:dyDescent="0.3">
      <c r="A12" s="79"/>
      <c r="C12" s="414"/>
      <c r="D12" s="416" t="s">
        <v>147</v>
      </c>
      <c r="E12" s="84" t="s">
        <v>271</v>
      </c>
      <c r="F12" s="98"/>
      <c r="G12" s="84" t="s">
        <v>274</v>
      </c>
      <c r="H12" s="418">
        <v>6</v>
      </c>
      <c r="I12" s="421">
        <v>0</v>
      </c>
      <c r="J12" s="418">
        <v>6</v>
      </c>
      <c r="K12" s="421">
        <v>0</v>
      </c>
      <c r="L12" s="418"/>
      <c r="M12" s="421"/>
      <c r="O12" s="424">
        <f t="shared" si="0"/>
        <v>12</v>
      </c>
      <c r="P12" s="424">
        <f t="shared" si="0"/>
        <v>0</v>
      </c>
      <c r="Q12" s="424">
        <f>IF(H12&gt;I12,1,0)+IF(J12&gt;K12,1,0)+IF(L12&gt;M12,1,0)</f>
        <v>2</v>
      </c>
      <c r="R12" s="424">
        <f>IF(H12&lt;I12,1,0)+IF(J12&lt;K12,1,0)+IF(L12&lt;M12,1,0)</f>
        <v>0</v>
      </c>
      <c r="S12" s="424">
        <f>IF(Q12&gt;R12,1,0)</f>
        <v>1</v>
      </c>
      <c r="T12" s="424">
        <f>IF(Q12&lt;R12,1,0)</f>
        <v>0</v>
      </c>
      <c r="U12" s="77" t="s">
        <v>630</v>
      </c>
      <c r="V12" s="89"/>
      <c r="W12" s="90"/>
      <c r="Y12" s="13"/>
    </row>
    <row r="13" spans="1:25" ht="14.45" customHeight="1" thickBot="1" x14ac:dyDescent="0.25">
      <c r="A13" s="79"/>
      <c r="C13" s="414"/>
      <c r="D13" s="416"/>
      <c r="E13" s="99" t="s">
        <v>137</v>
      </c>
      <c r="F13" s="100"/>
      <c r="G13" s="99" t="s">
        <v>137</v>
      </c>
      <c r="H13" s="419"/>
      <c r="I13" s="422"/>
      <c r="J13" s="419"/>
      <c r="K13" s="422"/>
      <c r="L13" s="419"/>
      <c r="M13" s="422"/>
      <c r="O13" s="425"/>
      <c r="P13" s="425"/>
      <c r="Q13" s="425"/>
      <c r="R13" s="425"/>
      <c r="S13" s="425"/>
      <c r="T13" s="425"/>
      <c r="U13" s="77" t="s">
        <v>630</v>
      </c>
      <c r="V13" s="13"/>
      <c r="W13" s="90"/>
      <c r="Y13" s="13"/>
    </row>
    <row r="14" spans="1:25" ht="14.45" customHeight="1" thickBot="1" x14ac:dyDescent="0.25">
      <c r="A14" s="79"/>
      <c r="C14" s="415"/>
      <c r="D14" s="417"/>
      <c r="E14" s="84" t="s">
        <v>272</v>
      </c>
      <c r="F14" s="101"/>
      <c r="G14" s="84" t="s">
        <v>275</v>
      </c>
      <c r="H14" s="420"/>
      <c r="I14" s="423"/>
      <c r="J14" s="420"/>
      <c r="K14" s="423"/>
      <c r="L14" s="420"/>
      <c r="M14" s="423"/>
      <c r="O14" s="426"/>
      <c r="P14" s="426"/>
      <c r="Q14" s="426"/>
      <c r="R14" s="426"/>
      <c r="S14" s="426"/>
      <c r="T14" s="426"/>
      <c r="U14" s="77" t="s">
        <v>630</v>
      </c>
      <c r="V14" s="13"/>
      <c r="Y14" s="13"/>
    </row>
    <row r="15" spans="1:25" ht="14.45" customHeight="1" thickBot="1" x14ac:dyDescent="0.25">
      <c r="A15" s="79"/>
      <c r="B15" s="79" t="str">
        <f>E8&amp;G8</f>
        <v>ADANA GENÇLİK SPORMKA SPORTS SPOR KUL</v>
      </c>
      <c r="G15" s="102"/>
      <c r="H15" s="102"/>
      <c r="O15" s="28">
        <f t="shared" ref="O15:T15" si="1">O10+O11+O12</f>
        <v>36</v>
      </c>
      <c r="P15" s="28">
        <f t="shared" si="1"/>
        <v>1</v>
      </c>
      <c r="Q15" s="29">
        <f t="shared" si="1"/>
        <v>6</v>
      </c>
      <c r="R15" s="28">
        <f t="shared" si="1"/>
        <v>0</v>
      </c>
      <c r="S15" s="28">
        <f t="shared" si="1"/>
        <v>3</v>
      </c>
      <c r="T15" s="28">
        <f t="shared" si="1"/>
        <v>0</v>
      </c>
      <c r="U15" s="77" t="s">
        <v>630</v>
      </c>
      <c r="V15" s="13"/>
      <c r="Y15" s="13"/>
    </row>
    <row r="16" spans="1:25" ht="21" customHeight="1" x14ac:dyDescent="0.2">
      <c r="A16" s="79"/>
      <c r="C16" s="427" t="s">
        <v>132</v>
      </c>
      <c r="D16" s="428"/>
      <c r="E16" s="428"/>
      <c r="F16" s="428"/>
      <c r="G16" s="428"/>
      <c r="H16" s="428"/>
      <c r="I16" s="428"/>
      <c r="J16" s="428"/>
      <c r="K16" s="428"/>
      <c r="L16" s="428"/>
      <c r="M16" s="429"/>
      <c r="U16" s="77" t="s">
        <v>630</v>
      </c>
    </row>
    <row r="17" spans="1:25" ht="6" customHeight="1" thickBot="1" x14ac:dyDescent="0.25">
      <c r="A17" s="79"/>
      <c r="C17" s="430"/>
      <c r="D17" s="431"/>
      <c r="E17" s="431"/>
      <c r="F17" s="431"/>
      <c r="G17" s="431"/>
      <c r="H17" s="431"/>
      <c r="I17" s="431"/>
      <c r="J17" s="431"/>
      <c r="K17" s="431"/>
      <c r="L17" s="431"/>
      <c r="M17" s="432"/>
      <c r="U17" s="77" t="s">
        <v>630</v>
      </c>
    </row>
    <row r="18" spans="1:25" ht="14.45" customHeight="1" thickBot="1" x14ac:dyDescent="0.25">
      <c r="A18" s="79"/>
      <c r="C18" s="444" t="s">
        <v>79</v>
      </c>
      <c r="D18" s="437"/>
      <c r="E18" s="445" t="s">
        <v>133</v>
      </c>
      <c r="F18" s="446"/>
      <c r="G18" s="80" t="s">
        <v>134</v>
      </c>
      <c r="H18" s="447" t="s">
        <v>135</v>
      </c>
      <c r="I18" s="448"/>
      <c r="J18" s="448"/>
      <c r="K18" s="448"/>
      <c r="L18" s="448"/>
      <c r="M18" s="449"/>
      <c r="R18" s="81"/>
      <c r="S18" s="82"/>
      <c r="T18" s="83"/>
      <c r="U18" s="83" t="s">
        <v>630</v>
      </c>
    </row>
    <row r="19" spans="1:25" ht="14.45" customHeight="1" thickBot="1" x14ac:dyDescent="0.25">
      <c r="A19" s="79"/>
      <c r="C19" s="433">
        <v>45089</v>
      </c>
      <c r="D19" s="434"/>
      <c r="E19" s="435" t="s">
        <v>55</v>
      </c>
      <c r="F19" s="409"/>
      <c r="G19" s="84"/>
      <c r="H19" s="435"/>
      <c r="I19" s="408"/>
      <c r="J19" s="408"/>
      <c r="K19" s="408"/>
      <c r="L19" s="408"/>
      <c r="M19" s="409"/>
      <c r="U19" s="77" t="s">
        <v>630</v>
      </c>
    </row>
    <row r="20" spans="1:25" ht="14.45" customHeight="1" thickBot="1" x14ac:dyDescent="0.25">
      <c r="A20" s="79"/>
      <c r="C20" s="435"/>
      <c r="D20" s="408"/>
      <c r="E20" s="408"/>
      <c r="F20" s="408"/>
      <c r="G20" s="408"/>
      <c r="H20" s="408"/>
      <c r="I20" s="408"/>
      <c r="J20" s="408"/>
      <c r="K20" s="408"/>
      <c r="L20" s="408"/>
      <c r="M20" s="409"/>
      <c r="U20" s="77" t="s">
        <v>630</v>
      </c>
    </row>
    <row r="21" spans="1:25" ht="14.45" customHeight="1" thickBot="1" x14ac:dyDescent="0.25">
      <c r="A21" s="79"/>
      <c r="C21" s="85" t="s">
        <v>87</v>
      </c>
      <c r="D21" s="86"/>
      <c r="E21" s="85" t="s">
        <v>136</v>
      </c>
      <c r="F21" s="86" t="s">
        <v>137</v>
      </c>
      <c r="G21" s="85" t="s">
        <v>136</v>
      </c>
      <c r="H21" s="436" t="s">
        <v>108</v>
      </c>
      <c r="I21" s="436"/>
      <c r="J21" s="436"/>
      <c r="K21" s="436"/>
      <c r="L21" s="436"/>
      <c r="M21" s="437"/>
      <c r="U21" s="77" t="s">
        <v>630</v>
      </c>
      <c r="Y21" s="13"/>
    </row>
    <row r="22" spans="1:25" ht="14.45" customHeight="1" thickBot="1" x14ac:dyDescent="0.3">
      <c r="A22" s="79"/>
      <c r="C22" s="87"/>
      <c r="D22" s="88">
        <v>2</v>
      </c>
      <c r="E22" s="103" t="s">
        <v>238</v>
      </c>
      <c r="F22" s="88"/>
      <c r="G22" s="103" t="s">
        <v>239</v>
      </c>
      <c r="H22" s="438">
        <f>S29</f>
        <v>0</v>
      </c>
      <c r="I22" s="439"/>
      <c r="J22" s="440"/>
      <c r="K22" s="441">
        <f>T29</f>
        <v>3</v>
      </c>
      <c r="L22" s="442"/>
      <c r="M22" s="443"/>
      <c r="U22" s="77" t="str">
        <f>IF(H22+K22=3,"BİTTİ","DEVAM")</f>
        <v>BİTTİ</v>
      </c>
      <c r="V22" s="89"/>
      <c r="W22" s="90"/>
      <c r="Y22" s="13"/>
    </row>
    <row r="23" spans="1:25" ht="14.45" customHeight="1" thickBot="1" x14ac:dyDescent="0.25">
      <c r="A23" s="79"/>
      <c r="C23" s="91" t="s">
        <v>80</v>
      </c>
      <c r="D23" s="92" t="s">
        <v>138</v>
      </c>
      <c r="E23" s="91" t="s">
        <v>139</v>
      </c>
      <c r="F23" s="92"/>
      <c r="G23" s="91" t="s">
        <v>139</v>
      </c>
      <c r="H23" s="408" t="s">
        <v>140</v>
      </c>
      <c r="I23" s="409"/>
      <c r="J23" s="408" t="s">
        <v>141</v>
      </c>
      <c r="K23" s="409"/>
      <c r="L23" s="410" t="s">
        <v>142</v>
      </c>
      <c r="M23" s="411"/>
      <c r="O23" s="412" t="s">
        <v>143</v>
      </c>
      <c r="P23" s="413"/>
      <c r="Q23" s="412" t="s">
        <v>144</v>
      </c>
      <c r="R23" s="413"/>
      <c r="S23" s="412" t="s">
        <v>138</v>
      </c>
      <c r="T23" s="413"/>
      <c r="U23" s="77" t="s">
        <v>630</v>
      </c>
      <c r="V23" s="13"/>
      <c r="W23" s="90"/>
      <c r="Y23" s="13"/>
    </row>
    <row r="24" spans="1:25" ht="14.45" customHeight="1" thickBot="1" x14ac:dyDescent="0.25">
      <c r="A24" s="79"/>
      <c r="C24" s="93" t="s">
        <v>269</v>
      </c>
      <c r="D24" s="94" t="s">
        <v>145</v>
      </c>
      <c r="E24" s="84" t="s">
        <v>283</v>
      </c>
      <c r="F24" s="94"/>
      <c r="G24" s="84" t="s">
        <v>280</v>
      </c>
      <c r="H24" s="95">
        <v>0</v>
      </c>
      <c r="I24" s="94">
        <v>6</v>
      </c>
      <c r="J24" s="95">
        <v>0</v>
      </c>
      <c r="K24" s="94">
        <v>6</v>
      </c>
      <c r="L24" s="95"/>
      <c r="M24" s="94"/>
      <c r="O24" s="96">
        <f t="shared" ref="O24:P26" si="2">H24+J24+L24</f>
        <v>0</v>
      </c>
      <c r="P24" s="96">
        <f t="shared" si="2"/>
        <v>12</v>
      </c>
      <c r="Q24" s="96">
        <f>IF(H24&gt;I24,1,0)+IF(J24&gt;K24,1,0)+IF(L24&gt;M24,1,0)</f>
        <v>0</v>
      </c>
      <c r="R24" s="97">
        <f>IF(H24&lt;I24,1,0)+IF(J24&lt;K24,1,0)+IF(L24&lt;M24,1,0)</f>
        <v>2</v>
      </c>
      <c r="S24" s="97">
        <f>IF(Q24&gt;R24,1,0)</f>
        <v>0</v>
      </c>
      <c r="T24" s="97">
        <f>IF(Q24&lt;R24,1,0)</f>
        <v>1</v>
      </c>
      <c r="U24" s="77" t="s">
        <v>630</v>
      </c>
      <c r="V24" s="13"/>
      <c r="W24" s="90"/>
      <c r="Y24" s="13"/>
    </row>
    <row r="25" spans="1:25" ht="14.45" customHeight="1" thickBot="1" x14ac:dyDescent="0.25">
      <c r="A25" s="79"/>
      <c r="C25" s="84"/>
      <c r="D25" s="94" t="s">
        <v>146</v>
      </c>
      <c r="E25" s="84" t="s">
        <v>285</v>
      </c>
      <c r="F25" s="94"/>
      <c r="G25" s="84" t="s">
        <v>281</v>
      </c>
      <c r="H25" s="95">
        <v>0</v>
      </c>
      <c r="I25" s="94">
        <v>6</v>
      </c>
      <c r="J25" s="95">
        <v>0</v>
      </c>
      <c r="K25" s="94">
        <v>6</v>
      </c>
      <c r="L25" s="95"/>
      <c r="M25" s="94"/>
      <c r="O25" s="29">
        <f t="shared" si="2"/>
        <v>0</v>
      </c>
      <c r="P25" s="29">
        <f t="shared" si="2"/>
        <v>12</v>
      </c>
      <c r="Q25" s="29">
        <f>IF(H25&gt;I25,1,0)+IF(J25&gt;K25,1,0)+IF(L25&gt;M25,1,0)</f>
        <v>0</v>
      </c>
      <c r="R25" s="28">
        <f>IF(H25&lt;I25,1,0)+IF(J25&lt;K25,1,0)+IF(L25&lt;M25,1,0)</f>
        <v>2</v>
      </c>
      <c r="S25" s="28">
        <f>IF(Q25&gt;R25,1,0)</f>
        <v>0</v>
      </c>
      <c r="T25" s="28">
        <f>IF(Q25&lt;R25,1,0)</f>
        <v>1</v>
      </c>
      <c r="U25" s="77" t="s">
        <v>630</v>
      </c>
      <c r="V25" s="13"/>
      <c r="W25" s="90"/>
      <c r="Y25" s="13"/>
    </row>
    <row r="26" spans="1:25" ht="14.45" customHeight="1" thickBot="1" x14ac:dyDescent="0.3">
      <c r="A26" s="79"/>
      <c r="C26" s="414"/>
      <c r="D26" s="416" t="s">
        <v>147</v>
      </c>
      <c r="E26" s="84" t="s">
        <v>284</v>
      </c>
      <c r="F26" s="98"/>
      <c r="G26" s="84" t="s">
        <v>282</v>
      </c>
      <c r="H26" s="418">
        <v>0</v>
      </c>
      <c r="I26" s="421">
        <v>6</v>
      </c>
      <c r="J26" s="418">
        <v>0</v>
      </c>
      <c r="K26" s="421">
        <v>6</v>
      </c>
      <c r="L26" s="418"/>
      <c r="M26" s="421"/>
      <c r="O26" s="424">
        <f t="shared" si="2"/>
        <v>0</v>
      </c>
      <c r="P26" s="424">
        <f t="shared" si="2"/>
        <v>12</v>
      </c>
      <c r="Q26" s="424">
        <f>IF(H26&gt;I26,1,0)+IF(J26&gt;K26,1,0)+IF(L26&gt;M26,1,0)</f>
        <v>0</v>
      </c>
      <c r="R26" s="424">
        <f>IF(H26&lt;I26,1,0)+IF(J26&lt;K26,1,0)+IF(L26&lt;M26,1,0)</f>
        <v>2</v>
      </c>
      <c r="S26" s="424">
        <f>IF(Q26&gt;R26,1,0)</f>
        <v>0</v>
      </c>
      <c r="T26" s="424">
        <f>IF(Q26&lt;R26,1,0)</f>
        <v>1</v>
      </c>
      <c r="U26" s="77" t="s">
        <v>630</v>
      </c>
      <c r="V26" s="89"/>
      <c r="W26" s="90"/>
      <c r="Y26" s="13"/>
    </row>
    <row r="27" spans="1:25" ht="14.45" customHeight="1" thickBot="1" x14ac:dyDescent="0.25">
      <c r="A27" s="79"/>
      <c r="C27" s="414"/>
      <c r="D27" s="416"/>
      <c r="E27" s="99" t="s">
        <v>137</v>
      </c>
      <c r="F27" s="100"/>
      <c r="G27" s="99" t="s">
        <v>137</v>
      </c>
      <c r="H27" s="419"/>
      <c r="I27" s="422"/>
      <c r="J27" s="419"/>
      <c r="K27" s="422"/>
      <c r="L27" s="419"/>
      <c r="M27" s="422"/>
      <c r="O27" s="425"/>
      <c r="P27" s="425"/>
      <c r="Q27" s="425"/>
      <c r="R27" s="425"/>
      <c r="S27" s="425"/>
      <c r="T27" s="425"/>
      <c r="U27" s="77" t="s">
        <v>630</v>
      </c>
      <c r="V27" s="13"/>
      <c r="W27" s="90"/>
      <c r="Y27" s="13"/>
    </row>
    <row r="28" spans="1:25" ht="14.45" customHeight="1" thickBot="1" x14ac:dyDescent="0.25">
      <c r="A28" s="79"/>
      <c r="C28" s="415"/>
      <c r="D28" s="417"/>
      <c r="E28" s="84" t="s">
        <v>286</v>
      </c>
      <c r="F28" s="101"/>
      <c r="G28" s="84" t="s">
        <v>280</v>
      </c>
      <c r="H28" s="420"/>
      <c r="I28" s="423"/>
      <c r="J28" s="420"/>
      <c r="K28" s="423"/>
      <c r="L28" s="420"/>
      <c r="M28" s="423"/>
      <c r="O28" s="426"/>
      <c r="P28" s="426"/>
      <c r="Q28" s="426"/>
      <c r="R28" s="426"/>
      <c r="S28" s="426"/>
      <c r="T28" s="426"/>
      <c r="U28" s="77" t="s">
        <v>630</v>
      </c>
      <c r="V28" s="13"/>
      <c r="Y28" s="13"/>
    </row>
    <row r="29" spans="1:25" ht="14.45" customHeight="1" thickBot="1" x14ac:dyDescent="0.25">
      <c r="A29" s="79"/>
      <c r="B29" s="79" t="str">
        <f>E22&amp;G22</f>
        <v xml:space="preserve">ZİRVE TENİS EĞİTİM ANTALYA TENİS İHTİSAS </v>
      </c>
      <c r="G29" s="102"/>
      <c r="H29" s="102"/>
      <c r="O29" s="28">
        <f t="shared" ref="O29:T29" si="3">O24+O25+O26</f>
        <v>0</v>
      </c>
      <c r="P29" s="28">
        <f t="shared" si="3"/>
        <v>36</v>
      </c>
      <c r="Q29" s="29">
        <f t="shared" si="3"/>
        <v>0</v>
      </c>
      <c r="R29" s="28">
        <f t="shared" si="3"/>
        <v>6</v>
      </c>
      <c r="S29" s="28">
        <f t="shared" si="3"/>
        <v>0</v>
      </c>
      <c r="T29" s="28">
        <f t="shared" si="3"/>
        <v>3</v>
      </c>
      <c r="U29" s="77" t="s">
        <v>630</v>
      </c>
      <c r="V29" s="13"/>
      <c r="Y29" s="13"/>
    </row>
    <row r="30" spans="1:25" x14ac:dyDescent="0.2">
      <c r="C30" s="427" t="s">
        <v>132</v>
      </c>
      <c r="D30" s="428"/>
      <c r="E30" s="428"/>
      <c r="F30" s="428"/>
      <c r="G30" s="428"/>
      <c r="H30" s="428"/>
      <c r="I30" s="428"/>
      <c r="J30" s="428"/>
      <c r="K30" s="428"/>
      <c r="L30" s="428"/>
      <c r="M30" s="429"/>
      <c r="U30" s="77" t="s">
        <v>630</v>
      </c>
    </row>
    <row r="31" spans="1:25" ht="12" thickBot="1" x14ac:dyDescent="0.25">
      <c r="C31" s="430"/>
      <c r="D31" s="431"/>
      <c r="E31" s="431"/>
      <c r="F31" s="431"/>
      <c r="G31" s="431"/>
      <c r="H31" s="431"/>
      <c r="I31" s="431"/>
      <c r="J31" s="431"/>
      <c r="K31" s="431"/>
      <c r="L31" s="431"/>
      <c r="M31" s="432"/>
      <c r="U31" s="77" t="s">
        <v>630</v>
      </c>
    </row>
    <row r="32" spans="1:25" ht="12" thickBot="1" x14ac:dyDescent="0.25">
      <c r="C32" s="444" t="s">
        <v>79</v>
      </c>
      <c r="D32" s="437"/>
      <c r="E32" s="445" t="s">
        <v>133</v>
      </c>
      <c r="F32" s="446"/>
      <c r="G32" s="80" t="s">
        <v>134</v>
      </c>
      <c r="H32" s="447" t="s">
        <v>135</v>
      </c>
      <c r="I32" s="448"/>
      <c r="J32" s="448"/>
      <c r="K32" s="448"/>
      <c r="L32" s="448"/>
      <c r="M32" s="449"/>
      <c r="R32" s="81"/>
      <c r="S32" s="82"/>
      <c r="T32" s="83"/>
      <c r="U32" s="77" t="s">
        <v>630</v>
      </c>
    </row>
    <row r="33" spans="2:21" ht="12" thickBot="1" x14ac:dyDescent="0.25">
      <c r="C33" s="433">
        <v>45089</v>
      </c>
      <c r="D33" s="434"/>
      <c r="E33" s="435" t="s">
        <v>56</v>
      </c>
      <c r="F33" s="409"/>
      <c r="G33" s="84"/>
      <c r="H33" s="435"/>
      <c r="I33" s="408"/>
      <c r="J33" s="408"/>
      <c r="K33" s="408"/>
      <c r="L33" s="408"/>
      <c r="M33" s="409"/>
      <c r="U33" s="77" t="s">
        <v>630</v>
      </c>
    </row>
    <row r="34" spans="2:21" ht="12" thickBot="1" x14ac:dyDescent="0.25">
      <c r="C34" s="435"/>
      <c r="D34" s="408"/>
      <c r="E34" s="408"/>
      <c r="F34" s="408"/>
      <c r="G34" s="408"/>
      <c r="H34" s="408"/>
      <c r="I34" s="408"/>
      <c r="J34" s="408"/>
      <c r="K34" s="408"/>
      <c r="L34" s="408"/>
      <c r="M34" s="409"/>
      <c r="U34" s="77" t="s">
        <v>630</v>
      </c>
    </row>
    <row r="35" spans="2:21" ht="12" thickBot="1" x14ac:dyDescent="0.25">
      <c r="C35" s="85" t="s">
        <v>87</v>
      </c>
      <c r="D35" s="86"/>
      <c r="E35" s="85" t="s">
        <v>136</v>
      </c>
      <c r="F35" s="86" t="s">
        <v>137</v>
      </c>
      <c r="G35" s="85" t="s">
        <v>136</v>
      </c>
      <c r="H35" s="436" t="s">
        <v>108</v>
      </c>
      <c r="I35" s="436"/>
      <c r="J35" s="436"/>
      <c r="K35" s="436"/>
      <c r="L35" s="436"/>
      <c r="M35" s="437"/>
      <c r="U35" s="77" t="s">
        <v>630</v>
      </c>
    </row>
    <row r="36" spans="2:21" ht="12" thickBot="1" x14ac:dyDescent="0.25">
      <c r="C36" s="87"/>
      <c r="D36" s="88">
        <v>3</v>
      </c>
      <c r="E36" s="103" t="s">
        <v>158</v>
      </c>
      <c r="F36" s="88"/>
      <c r="G36" s="103" t="s">
        <v>91</v>
      </c>
      <c r="H36" s="438">
        <f>S43</f>
        <v>3</v>
      </c>
      <c r="I36" s="439"/>
      <c r="J36" s="440"/>
      <c r="K36" s="441">
        <f>T43</f>
        <v>0</v>
      </c>
      <c r="L36" s="442"/>
      <c r="M36" s="443"/>
      <c r="U36" s="77" t="str">
        <f>IF(H36+K36=3,"BİTTİ","DEVAM")</f>
        <v>BİTTİ</v>
      </c>
    </row>
    <row r="37" spans="2:21" ht="12" thickBot="1" x14ac:dyDescent="0.25">
      <c r="C37" s="91" t="s">
        <v>80</v>
      </c>
      <c r="D37" s="92" t="s">
        <v>138</v>
      </c>
      <c r="E37" s="91" t="s">
        <v>139</v>
      </c>
      <c r="F37" s="92"/>
      <c r="G37" s="91" t="s">
        <v>139</v>
      </c>
      <c r="H37" s="408" t="s">
        <v>140</v>
      </c>
      <c r="I37" s="409"/>
      <c r="J37" s="408" t="s">
        <v>141</v>
      </c>
      <c r="K37" s="409"/>
      <c r="L37" s="410" t="s">
        <v>142</v>
      </c>
      <c r="M37" s="411"/>
      <c r="O37" s="412" t="s">
        <v>143</v>
      </c>
      <c r="P37" s="413"/>
      <c r="Q37" s="412" t="s">
        <v>144</v>
      </c>
      <c r="R37" s="413"/>
      <c r="S37" s="412" t="s">
        <v>138</v>
      </c>
      <c r="T37" s="413"/>
      <c r="U37" s="77" t="s">
        <v>630</v>
      </c>
    </row>
    <row r="38" spans="2:21" ht="12" thickBot="1" x14ac:dyDescent="0.25">
      <c r="C38" s="93" t="s">
        <v>269</v>
      </c>
      <c r="D38" s="94" t="s">
        <v>145</v>
      </c>
      <c r="E38" s="84" t="s">
        <v>299</v>
      </c>
      <c r="F38" s="94"/>
      <c r="G38" s="279" t="s">
        <v>313</v>
      </c>
      <c r="H38" s="95">
        <v>6</v>
      </c>
      <c r="I38" s="94">
        <v>3</v>
      </c>
      <c r="J38" s="95">
        <v>6</v>
      </c>
      <c r="K38" s="94">
        <v>3</v>
      </c>
      <c r="L38" s="95"/>
      <c r="M38" s="94"/>
      <c r="O38" s="96">
        <f t="shared" ref="O38:P40" si="4">H38+J38+L38</f>
        <v>12</v>
      </c>
      <c r="P38" s="96">
        <f t="shared" si="4"/>
        <v>6</v>
      </c>
      <c r="Q38" s="96">
        <f t="shared" ref="Q38:Q40" si="5">IF(H38&gt;I38,1,0)+IF(J38&gt;K38,1,0)+IF(L38&gt;M38,1,0)</f>
        <v>2</v>
      </c>
      <c r="R38" s="97">
        <f t="shared" ref="R38:R40" si="6">IF(H38&lt;I38,1,0)+IF(J38&lt;K38,1,0)+IF(L38&lt;M38,1,0)</f>
        <v>0</v>
      </c>
      <c r="S38" s="97">
        <f t="shared" ref="S38:S40" si="7">IF(Q38&gt;R38,1,0)</f>
        <v>1</v>
      </c>
      <c r="T38" s="97">
        <f t="shared" ref="T38:T40" si="8">IF(Q38&lt;R38,1,0)</f>
        <v>0</v>
      </c>
      <c r="U38" s="77" t="s">
        <v>630</v>
      </c>
    </row>
    <row r="39" spans="2:21" ht="12" thickBot="1" x14ac:dyDescent="0.25">
      <c r="C39" s="84"/>
      <c r="D39" s="94" t="s">
        <v>146</v>
      </c>
      <c r="E39" s="84" t="s">
        <v>300</v>
      </c>
      <c r="F39" s="94"/>
      <c r="G39" s="279" t="s">
        <v>314</v>
      </c>
      <c r="H39" s="95">
        <v>6</v>
      </c>
      <c r="I39" s="94">
        <v>2</v>
      </c>
      <c r="J39" s="95">
        <v>6</v>
      </c>
      <c r="K39" s="94">
        <v>2</v>
      </c>
      <c r="L39" s="95"/>
      <c r="M39" s="94"/>
      <c r="O39" s="29">
        <f t="shared" si="4"/>
        <v>12</v>
      </c>
      <c r="P39" s="29">
        <f t="shared" si="4"/>
        <v>4</v>
      </c>
      <c r="Q39" s="29">
        <f t="shared" si="5"/>
        <v>2</v>
      </c>
      <c r="R39" s="28">
        <f t="shared" si="6"/>
        <v>0</v>
      </c>
      <c r="S39" s="28">
        <f t="shared" si="7"/>
        <v>1</v>
      </c>
      <c r="T39" s="28">
        <f t="shared" si="8"/>
        <v>0</v>
      </c>
      <c r="U39" s="77" t="s">
        <v>630</v>
      </c>
    </row>
    <row r="40" spans="2:21" ht="12" customHeight="1" thickBot="1" x14ac:dyDescent="0.25">
      <c r="C40" s="414"/>
      <c r="D40" s="416" t="s">
        <v>147</v>
      </c>
      <c r="E40" s="84" t="s">
        <v>299</v>
      </c>
      <c r="F40" s="98"/>
      <c r="G40" s="279" t="s">
        <v>313</v>
      </c>
      <c r="H40" s="418">
        <v>6</v>
      </c>
      <c r="I40" s="421">
        <v>0</v>
      </c>
      <c r="J40" s="418">
        <v>6</v>
      </c>
      <c r="K40" s="421">
        <v>0</v>
      </c>
      <c r="L40" s="418"/>
      <c r="M40" s="421"/>
      <c r="O40" s="424">
        <f t="shared" si="4"/>
        <v>12</v>
      </c>
      <c r="P40" s="424">
        <f t="shared" si="4"/>
        <v>0</v>
      </c>
      <c r="Q40" s="424">
        <f t="shared" si="5"/>
        <v>2</v>
      </c>
      <c r="R40" s="424">
        <f t="shared" si="6"/>
        <v>0</v>
      </c>
      <c r="S40" s="424">
        <f t="shared" si="7"/>
        <v>1</v>
      </c>
      <c r="T40" s="424">
        <f t="shared" si="8"/>
        <v>0</v>
      </c>
      <c r="U40" s="77" t="s">
        <v>630</v>
      </c>
    </row>
    <row r="41" spans="2:21" ht="12" thickBot="1" x14ac:dyDescent="0.25">
      <c r="C41" s="414"/>
      <c r="D41" s="416"/>
      <c r="E41" s="99" t="s">
        <v>137</v>
      </c>
      <c r="F41" s="100"/>
      <c r="G41" s="280" t="s">
        <v>137</v>
      </c>
      <c r="H41" s="419"/>
      <c r="I41" s="422"/>
      <c r="J41" s="419"/>
      <c r="K41" s="422"/>
      <c r="L41" s="419"/>
      <c r="M41" s="422"/>
      <c r="O41" s="425"/>
      <c r="P41" s="425"/>
      <c r="Q41" s="425"/>
      <c r="R41" s="425"/>
      <c r="S41" s="425"/>
      <c r="T41" s="425"/>
      <c r="U41" s="77" t="s">
        <v>630</v>
      </c>
    </row>
    <row r="42" spans="2:21" ht="12" thickBot="1" x14ac:dyDescent="0.25">
      <c r="C42" s="415"/>
      <c r="D42" s="417"/>
      <c r="E42" s="84" t="s">
        <v>300</v>
      </c>
      <c r="F42" s="101"/>
      <c r="G42" s="279" t="s">
        <v>315</v>
      </c>
      <c r="H42" s="420"/>
      <c r="I42" s="423"/>
      <c r="J42" s="420"/>
      <c r="K42" s="423"/>
      <c r="L42" s="420"/>
      <c r="M42" s="423"/>
      <c r="O42" s="426"/>
      <c r="P42" s="426"/>
      <c r="Q42" s="426"/>
      <c r="R42" s="426"/>
      <c r="S42" s="426"/>
      <c r="T42" s="426"/>
      <c r="U42" s="77" t="s">
        <v>630</v>
      </c>
    </row>
    <row r="43" spans="2:21" ht="12" thickBot="1" x14ac:dyDescent="0.25">
      <c r="B43" s="79" t="str">
        <f>E36&amp;G36</f>
        <v>AYDIN TENİS KULÜBÜDİDİM TENİS KULÜBÜ</v>
      </c>
      <c r="G43" s="102"/>
      <c r="H43" s="102"/>
      <c r="O43" s="28">
        <f t="shared" ref="O43:T43" si="9">O38+O39+O40</f>
        <v>36</v>
      </c>
      <c r="P43" s="28">
        <f t="shared" si="9"/>
        <v>10</v>
      </c>
      <c r="Q43" s="29">
        <f t="shared" si="9"/>
        <v>6</v>
      </c>
      <c r="R43" s="28">
        <f t="shared" si="9"/>
        <v>0</v>
      </c>
      <c r="S43" s="28">
        <f t="shared" si="9"/>
        <v>3</v>
      </c>
      <c r="T43" s="28">
        <f t="shared" si="9"/>
        <v>0</v>
      </c>
      <c r="U43" s="77" t="s">
        <v>630</v>
      </c>
    </row>
    <row r="44" spans="2:21" x14ac:dyDescent="0.2">
      <c r="C44" s="427" t="s">
        <v>132</v>
      </c>
      <c r="D44" s="428"/>
      <c r="E44" s="428"/>
      <c r="F44" s="428"/>
      <c r="G44" s="428"/>
      <c r="H44" s="428"/>
      <c r="I44" s="428"/>
      <c r="J44" s="428"/>
      <c r="K44" s="428"/>
      <c r="L44" s="428"/>
      <c r="M44" s="429"/>
      <c r="U44" s="77" t="s">
        <v>630</v>
      </c>
    </row>
    <row r="45" spans="2:21" ht="12" thickBot="1" x14ac:dyDescent="0.25">
      <c r="C45" s="430"/>
      <c r="D45" s="431"/>
      <c r="E45" s="431"/>
      <c r="F45" s="431"/>
      <c r="G45" s="431"/>
      <c r="H45" s="431"/>
      <c r="I45" s="431"/>
      <c r="J45" s="431"/>
      <c r="K45" s="431"/>
      <c r="L45" s="431"/>
      <c r="M45" s="432"/>
      <c r="U45" s="77" t="s">
        <v>630</v>
      </c>
    </row>
    <row r="46" spans="2:21" ht="12" thickBot="1" x14ac:dyDescent="0.25">
      <c r="C46" s="444" t="s">
        <v>79</v>
      </c>
      <c r="D46" s="437"/>
      <c r="E46" s="445" t="s">
        <v>133</v>
      </c>
      <c r="F46" s="446"/>
      <c r="G46" s="80" t="s">
        <v>134</v>
      </c>
      <c r="H46" s="447" t="s">
        <v>135</v>
      </c>
      <c r="I46" s="448"/>
      <c r="J46" s="448"/>
      <c r="K46" s="448"/>
      <c r="L46" s="448"/>
      <c r="M46" s="449"/>
      <c r="R46" s="81"/>
      <c r="S46" s="82"/>
      <c r="T46" s="83"/>
      <c r="U46" s="77" t="s">
        <v>630</v>
      </c>
    </row>
    <row r="47" spans="2:21" ht="12" thickBot="1" x14ac:dyDescent="0.25">
      <c r="C47" s="433">
        <v>45089</v>
      </c>
      <c r="D47" s="434"/>
      <c r="E47" s="435" t="s">
        <v>67</v>
      </c>
      <c r="F47" s="409"/>
      <c r="G47" s="84"/>
      <c r="H47" s="435"/>
      <c r="I47" s="408"/>
      <c r="J47" s="408"/>
      <c r="K47" s="408"/>
      <c r="L47" s="408"/>
      <c r="M47" s="409"/>
      <c r="U47" s="77" t="s">
        <v>630</v>
      </c>
    </row>
    <row r="48" spans="2:21" ht="12" thickBot="1" x14ac:dyDescent="0.25">
      <c r="C48" s="435" t="s">
        <v>301</v>
      </c>
      <c r="D48" s="408"/>
      <c r="E48" s="408"/>
      <c r="F48" s="408"/>
      <c r="G48" s="408"/>
      <c r="H48" s="408"/>
      <c r="I48" s="408"/>
      <c r="J48" s="408"/>
      <c r="K48" s="408"/>
      <c r="L48" s="408"/>
      <c r="M48" s="409"/>
      <c r="U48" s="77" t="s">
        <v>630</v>
      </c>
    </row>
    <row r="49" spans="2:21" ht="12" thickBot="1" x14ac:dyDescent="0.25">
      <c r="C49" s="85" t="s">
        <v>87</v>
      </c>
      <c r="D49" s="86"/>
      <c r="E49" s="85" t="s">
        <v>136</v>
      </c>
      <c r="F49" s="86" t="s">
        <v>137</v>
      </c>
      <c r="G49" s="85" t="s">
        <v>136</v>
      </c>
      <c r="H49" s="436" t="s">
        <v>108</v>
      </c>
      <c r="I49" s="436"/>
      <c r="J49" s="436"/>
      <c r="K49" s="436"/>
      <c r="L49" s="436"/>
      <c r="M49" s="437"/>
      <c r="U49" s="77" t="s">
        <v>630</v>
      </c>
    </row>
    <row r="50" spans="2:21" ht="12" thickBot="1" x14ac:dyDescent="0.25">
      <c r="C50" s="87"/>
      <c r="D50" s="88">
        <v>4</v>
      </c>
      <c r="E50" s="103" t="s">
        <v>205</v>
      </c>
      <c r="F50" s="88"/>
      <c r="G50" s="103" t="s">
        <v>9</v>
      </c>
      <c r="H50" s="438">
        <f>S57</f>
        <v>0</v>
      </c>
      <c r="I50" s="439"/>
      <c r="J50" s="440"/>
      <c r="K50" s="441">
        <f>T57</f>
        <v>3</v>
      </c>
      <c r="L50" s="442"/>
      <c r="M50" s="443"/>
      <c r="U50" s="77" t="str">
        <f>IF(H50+K50=3,"BİTTİ","DEVAM")</f>
        <v>BİTTİ</v>
      </c>
    </row>
    <row r="51" spans="2:21" ht="12" thickBot="1" x14ac:dyDescent="0.25">
      <c r="C51" s="91" t="s">
        <v>80</v>
      </c>
      <c r="D51" s="92" t="s">
        <v>138</v>
      </c>
      <c r="E51" s="91" t="s">
        <v>139</v>
      </c>
      <c r="F51" s="92"/>
      <c r="G51" s="91" t="s">
        <v>139</v>
      </c>
      <c r="H51" s="408" t="s">
        <v>140</v>
      </c>
      <c r="I51" s="409"/>
      <c r="J51" s="408" t="s">
        <v>141</v>
      </c>
      <c r="K51" s="409"/>
      <c r="L51" s="410" t="s">
        <v>142</v>
      </c>
      <c r="M51" s="411"/>
      <c r="O51" s="412" t="s">
        <v>143</v>
      </c>
      <c r="P51" s="413"/>
      <c r="Q51" s="412" t="s">
        <v>144</v>
      </c>
      <c r="R51" s="413"/>
      <c r="S51" s="412" t="s">
        <v>138</v>
      </c>
      <c r="T51" s="413"/>
      <c r="U51" s="77" t="s">
        <v>630</v>
      </c>
    </row>
    <row r="52" spans="2:21" ht="12" thickBot="1" x14ac:dyDescent="0.25">
      <c r="C52" s="93" t="s">
        <v>152</v>
      </c>
      <c r="D52" s="94" t="s">
        <v>145</v>
      </c>
      <c r="E52" s="84" t="s">
        <v>577</v>
      </c>
      <c r="F52" s="94"/>
      <c r="G52" s="84" t="s">
        <v>579</v>
      </c>
      <c r="H52" s="95">
        <v>0</v>
      </c>
      <c r="I52" s="94">
        <v>6</v>
      </c>
      <c r="J52" s="95">
        <v>1</v>
      </c>
      <c r="K52" s="94">
        <v>6</v>
      </c>
      <c r="L52" s="95"/>
      <c r="M52" s="94"/>
      <c r="O52" s="96">
        <f t="shared" ref="O52:P54" si="10">H52+J52+L52</f>
        <v>1</v>
      </c>
      <c r="P52" s="96">
        <f t="shared" si="10"/>
        <v>12</v>
      </c>
      <c r="Q52" s="96">
        <f t="shared" ref="Q52:Q54" si="11">IF(H52&gt;I52,1,0)+IF(J52&gt;K52,1,0)+IF(L52&gt;M52,1,0)</f>
        <v>0</v>
      </c>
      <c r="R52" s="97">
        <f t="shared" ref="R52:R54" si="12">IF(H52&lt;I52,1,0)+IF(J52&lt;K52,1,0)+IF(L52&lt;M52,1,0)</f>
        <v>2</v>
      </c>
      <c r="S52" s="97">
        <f t="shared" ref="S52:S54" si="13">IF(Q52&gt;R52,1,0)</f>
        <v>0</v>
      </c>
      <c r="T52" s="97">
        <f t="shared" ref="T52:T54" si="14">IF(Q52&lt;R52,1,0)</f>
        <v>1</v>
      </c>
      <c r="U52" s="77" t="s">
        <v>630</v>
      </c>
    </row>
    <row r="53" spans="2:21" ht="12" thickBot="1" x14ac:dyDescent="0.25">
      <c r="C53" s="84"/>
      <c r="D53" s="94" t="s">
        <v>146</v>
      </c>
      <c r="E53" s="84" t="s">
        <v>578</v>
      </c>
      <c r="F53" s="94"/>
      <c r="G53" s="84" t="s">
        <v>580</v>
      </c>
      <c r="H53" s="95">
        <v>1</v>
      </c>
      <c r="I53" s="94">
        <v>6</v>
      </c>
      <c r="J53" s="95">
        <v>2</v>
      </c>
      <c r="K53" s="94">
        <v>6</v>
      </c>
      <c r="L53" s="95"/>
      <c r="M53" s="94"/>
      <c r="O53" s="29">
        <f t="shared" si="10"/>
        <v>3</v>
      </c>
      <c r="P53" s="29">
        <f t="shared" si="10"/>
        <v>12</v>
      </c>
      <c r="Q53" s="29">
        <f t="shared" si="11"/>
        <v>0</v>
      </c>
      <c r="R53" s="28">
        <f t="shared" si="12"/>
        <v>2</v>
      </c>
      <c r="S53" s="28">
        <f t="shared" si="13"/>
        <v>0</v>
      </c>
      <c r="T53" s="28">
        <f t="shared" si="14"/>
        <v>1</v>
      </c>
      <c r="U53" s="77" t="s">
        <v>630</v>
      </c>
    </row>
    <row r="54" spans="2:21" ht="12" customHeight="1" thickBot="1" x14ac:dyDescent="0.25">
      <c r="C54" s="414"/>
      <c r="D54" s="416" t="s">
        <v>147</v>
      </c>
      <c r="E54" s="84" t="s">
        <v>577</v>
      </c>
      <c r="F54" s="98"/>
      <c r="G54" s="84" t="s">
        <v>579</v>
      </c>
      <c r="H54" s="418">
        <v>1</v>
      </c>
      <c r="I54" s="421">
        <v>6</v>
      </c>
      <c r="J54" s="418">
        <v>1</v>
      </c>
      <c r="K54" s="421">
        <v>6</v>
      </c>
      <c r="L54" s="418"/>
      <c r="M54" s="421"/>
      <c r="O54" s="424">
        <f t="shared" si="10"/>
        <v>2</v>
      </c>
      <c r="P54" s="424">
        <f t="shared" si="10"/>
        <v>12</v>
      </c>
      <c r="Q54" s="424">
        <f t="shared" si="11"/>
        <v>0</v>
      </c>
      <c r="R54" s="424">
        <f t="shared" si="12"/>
        <v>2</v>
      </c>
      <c r="S54" s="424">
        <f t="shared" si="13"/>
        <v>0</v>
      </c>
      <c r="T54" s="424">
        <f t="shared" si="14"/>
        <v>1</v>
      </c>
      <c r="U54" s="77" t="s">
        <v>630</v>
      </c>
    </row>
    <row r="55" spans="2:21" ht="12" thickBot="1" x14ac:dyDescent="0.25">
      <c r="C55" s="414"/>
      <c r="D55" s="416"/>
      <c r="E55" s="99" t="s">
        <v>137</v>
      </c>
      <c r="F55" s="100"/>
      <c r="G55" s="99" t="s">
        <v>137</v>
      </c>
      <c r="H55" s="419"/>
      <c r="I55" s="422"/>
      <c r="J55" s="419"/>
      <c r="K55" s="422"/>
      <c r="L55" s="419"/>
      <c r="M55" s="422"/>
      <c r="O55" s="425"/>
      <c r="P55" s="425"/>
      <c r="Q55" s="425"/>
      <c r="R55" s="425"/>
      <c r="S55" s="425"/>
      <c r="T55" s="425"/>
      <c r="U55" s="77" t="s">
        <v>630</v>
      </c>
    </row>
    <row r="56" spans="2:21" ht="12" thickBot="1" x14ac:dyDescent="0.25">
      <c r="C56" s="415"/>
      <c r="D56" s="417"/>
      <c r="E56" s="84" t="s">
        <v>578</v>
      </c>
      <c r="F56" s="101"/>
      <c r="G56" s="84" t="s">
        <v>580</v>
      </c>
      <c r="H56" s="420"/>
      <c r="I56" s="423"/>
      <c r="J56" s="420"/>
      <c r="K56" s="423"/>
      <c r="L56" s="420"/>
      <c r="M56" s="423"/>
      <c r="O56" s="426"/>
      <c r="P56" s="426"/>
      <c r="Q56" s="426"/>
      <c r="R56" s="426"/>
      <c r="S56" s="426"/>
      <c r="T56" s="426"/>
      <c r="U56" s="77" t="s">
        <v>630</v>
      </c>
    </row>
    <row r="57" spans="2:21" ht="12" thickBot="1" x14ac:dyDescent="0.25">
      <c r="B57" s="79" t="str">
        <f>E50&amp;G50</f>
        <v>KARŞIYAKA SPOR KULÜBÜALAÇATI TENİS KULÜBÜ</v>
      </c>
      <c r="G57" s="102"/>
      <c r="H57" s="102"/>
      <c r="O57" s="28">
        <f t="shared" ref="O57:T57" si="15">O52+O53+O54</f>
        <v>6</v>
      </c>
      <c r="P57" s="28">
        <f t="shared" si="15"/>
        <v>36</v>
      </c>
      <c r="Q57" s="29">
        <f t="shared" si="15"/>
        <v>0</v>
      </c>
      <c r="R57" s="28">
        <f t="shared" si="15"/>
        <v>6</v>
      </c>
      <c r="S57" s="28">
        <f t="shared" si="15"/>
        <v>0</v>
      </c>
      <c r="T57" s="28">
        <f t="shared" si="15"/>
        <v>3</v>
      </c>
      <c r="U57" s="77" t="s">
        <v>630</v>
      </c>
    </row>
    <row r="58" spans="2:21" x14ac:dyDescent="0.2">
      <c r="C58" s="427" t="s">
        <v>132</v>
      </c>
      <c r="D58" s="428"/>
      <c r="E58" s="428"/>
      <c r="F58" s="428"/>
      <c r="G58" s="428"/>
      <c r="H58" s="428"/>
      <c r="I58" s="428"/>
      <c r="J58" s="428"/>
      <c r="K58" s="428"/>
      <c r="L58" s="428"/>
      <c r="M58" s="429"/>
      <c r="U58" s="77" t="s">
        <v>630</v>
      </c>
    </row>
    <row r="59" spans="2:21" ht="12" thickBot="1" x14ac:dyDescent="0.25">
      <c r="C59" s="430"/>
      <c r="D59" s="431"/>
      <c r="E59" s="431"/>
      <c r="F59" s="431"/>
      <c r="G59" s="431"/>
      <c r="H59" s="431"/>
      <c r="I59" s="431"/>
      <c r="J59" s="431"/>
      <c r="K59" s="431"/>
      <c r="L59" s="431"/>
      <c r="M59" s="432"/>
      <c r="U59" s="77" t="s">
        <v>630</v>
      </c>
    </row>
    <row r="60" spans="2:21" ht="12" thickBot="1" x14ac:dyDescent="0.25">
      <c r="C60" s="444" t="s">
        <v>79</v>
      </c>
      <c r="D60" s="437"/>
      <c r="E60" s="445" t="s">
        <v>133</v>
      </c>
      <c r="F60" s="446"/>
      <c r="G60" s="80" t="s">
        <v>134</v>
      </c>
      <c r="H60" s="447" t="s">
        <v>135</v>
      </c>
      <c r="I60" s="448"/>
      <c r="J60" s="448"/>
      <c r="K60" s="448"/>
      <c r="L60" s="448"/>
      <c r="M60" s="449"/>
      <c r="R60" s="81"/>
      <c r="S60" s="82"/>
      <c r="T60" s="83"/>
      <c r="U60" s="83" t="s">
        <v>630</v>
      </c>
    </row>
    <row r="61" spans="2:21" ht="12" thickBot="1" x14ac:dyDescent="0.25">
      <c r="C61" s="433">
        <v>45089</v>
      </c>
      <c r="D61" s="434"/>
      <c r="E61" s="435" t="s">
        <v>69</v>
      </c>
      <c r="F61" s="409"/>
      <c r="G61" s="84"/>
      <c r="H61" s="435"/>
      <c r="I61" s="408"/>
      <c r="J61" s="408"/>
      <c r="K61" s="408"/>
      <c r="L61" s="408"/>
      <c r="M61" s="409"/>
      <c r="U61" s="77" t="s">
        <v>630</v>
      </c>
    </row>
    <row r="62" spans="2:21" ht="12" thickBot="1" x14ac:dyDescent="0.25">
      <c r="C62" s="435"/>
      <c r="D62" s="408"/>
      <c r="E62" s="408"/>
      <c r="F62" s="408"/>
      <c r="G62" s="408"/>
      <c r="H62" s="408"/>
      <c r="I62" s="408"/>
      <c r="J62" s="408"/>
      <c r="K62" s="408"/>
      <c r="L62" s="408"/>
      <c r="M62" s="409"/>
      <c r="U62" s="77" t="s">
        <v>630</v>
      </c>
    </row>
    <row r="63" spans="2:21" ht="12" thickBot="1" x14ac:dyDescent="0.25">
      <c r="C63" s="85" t="s">
        <v>87</v>
      </c>
      <c r="D63" s="86"/>
      <c r="E63" s="85" t="s">
        <v>136</v>
      </c>
      <c r="F63" s="86" t="s">
        <v>137</v>
      </c>
      <c r="G63" s="85" t="s">
        <v>136</v>
      </c>
      <c r="H63" s="436" t="s">
        <v>108</v>
      </c>
      <c r="I63" s="436"/>
      <c r="J63" s="436"/>
      <c r="K63" s="436"/>
      <c r="L63" s="436"/>
      <c r="M63" s="437"/>
      <c r="U63" s="77" t="s">
        <v>630</v>
      </c>
    </row>
    <row r="64" spans="2:21" ht="12" thickBot="1" x14ac:dyDescent="0.25">
      <c r="C64" s="87"/>
      <c r="D64" s="88">
        <v>5</v>
      </c>
      <c r="E64" s="103" t="s">
        <v>24</v>
      </c>
      <c r="F64" s="88"/>
      <c r="G64" s="103" t="s">
        <v>43</v>
      </c>
      <c r="H64" s="438">
        <f>S71</f>
        <v>2</v>
      </c>
      <c r="I64" s="439"/>
      <c r="J64" s="440"/>
      <c r="K64" s="441">
        <f>T71</f>
        <v>1</v>
      </c>
      <c r="L64" s="442"/>
      <c r="M64" s="443"/>
      <c r="U64" s="77" t="str">
        <f>IF(H64+K64=3,"BİTTİ","DEVAM")</f>
        <v>BİTTİ</v>
      </c>
    </row>
    <row r="65" spans="2:21" ht="12" thickBot="1" x14ac:dyDescent="0.25">
      <c r="C65" s="91" t="s">
        <v>80</v>
      </c>
      <c r="D65" s="92" t="s">
        <v>138</v>
      </c>
      <c r="E65" s="91" t="s">
        <v>139</v>
      </c>
      <c r="F65" s="92"/>
      <c r="G65" s="91" t="s">
        <v>139</v>
      </c>
      <c r="H65" s="408" t="s">
        <v>140</v>
      </c>
      <c r="I65" s="409"/>
      <c r="J65" s="408" t="s">
        <v>141</v>
      </c>
      <c r="K65" s="409"/>
      <c r="L65" s="410" t="s">
        <v>142</v>
      </c>
      <c r="M65" s="411"/>
      <c r="O65" s="412" t="s">
        <v>143</v>
      </c>
      <c r="P65" s="413"/>
      <c r="Q65" s="412" t="s">
        <v>144</v>
      </c>
      <c r="R65" s="413"/>
      <c r="S65" s="412" t="s">
        <v>138</v>
      </c>
      <c r="T65" s="413"/>
      <c r="U65" s="77" t="s">
        <v>630</v>
      </c>
    </row>
    <row r="66" spans="2:21" ht="12" thickBot="1" x14ac:dyDescent="0.25">
      <c r="C66" s="93" t="s">
        <v>152</v>
      </c>
      <c r="D66" s="94" t="s">
        <v>145</v>
      </c>
      <c r="E66" s="84" t="s">
        <v>497</v>
      </c>
      <c r="F66" s="94"/>
      <c r="G66" s="84" t="s">
        <v>505</v>
      </c>
      <c r="H66" s="95">
        <v>6</v>
      </c>
      <c r="I66" s="94">
        <v>0</v>
      </c>
      <c r="J66" s="95">
        <v>6</v>
      </c>
      <c r="K66" s="94">
        <v>2</v>
      </c>
      <c r="L66" s="95"/>
      <c r="M66" s="94"/>
      <c r="O66" s="96">
        <f t="shared" ref="O66:P68" si="16">H66+J66+L66</f>
        <v>12</v>
      </c>
      <c r="P66" s="96">
        <f t="shared" si="16"/>
        <v>2</v>
      </c>
      <c r="Q66" s="96">
        <f t="shared" ref="Q66:Q68" si="17">IF(H66&gt;I66,1,0)+IF(J66&gt;K66,1,0)+IF(L66&gt;M66,1,0)</f>
        <v>2</v>
      </c>
      <c r="R66" s="97">
        <f t="shared" ref="R66:R68" si="18">IF(H66&lt;I66,1,0)+IF(J66&lt;K66,1,0)+IF(L66&lt;M66,1,0)</f>
        <v>0</v>
      </c>
      <c r="S66" s="97">
        <f t="shared" ref="S66:S68" si="19">IF(Q66&gt;R66,1,0)</f>
        <v>1</v>
      </c>
      <c r="T66" s="97">
        <f t="shared" ref="T66:T68" si="20">IF(Q66&lt;R66,1,0)</f>
        <v>0</v>
      </c>
      <c r="U66" s="77" t="s">
        <v>630</v>
      </c>
    </row>
    <row r="67" spans="2:21" ht="12" thickBot="1" x14ac:dyDescent="0.25">
      <c r="C67" s="84"/>
      <c r="D67" s="94" t="s">
        <v>146</v>
      </c>
      <c r="E67" s="84" t="s">
        <v>498</v>
      </c>
      <c r="F67" s="94"/>
      <c r="G67" s="84" t="s">
        <v>506</v>
      </c>
      <c r="H67" s="95">
        <v>6</v>
      </c>
      <c r="I67" s="94">
        <v>0</v>
      </c>
      <c r="J67" s="95">
        <v>6</v>
      </c>
      <c r="K67" s="94">
        <v>1</v>
      </c>
      <c r="L67" s="95"/>
      <c r="M67" s="94"/>
      <c r="O67" s="29">
        <f t="shared" si="16"/>
        <v>12</v>
      </c>
      <c r="P67" s="29">
        <f t="shared" si="16"/>
        <v>1</v>
      </c>
      <c r="Q67" s="29">
        <f t="shared" si="17"/>
        <v>2</v>
      </c>
      <c r="R67" s="28">
        <f t="shared" si="18"/>
        <v>0</v>
      </c>
      <c r="S67" s="28">
        <f t="shared" si="19"/>
        <v>1</v>
      </c>
      <c r="T67" s="28">
        <f t="shared" si="20"/>
        <v>0</v>
      </c>
      <c r="U67" s="77" t="s">
        <v>630</v>
      </c>
    </row>
    <row r="68" spans="2:21" ht="12" customHeight="1" thickBot="1" x14ac:dyDescent="0.25">
      <c r="C68" s="414"/>
      <c r="D68" s="416" t="s">
        <v>147</v>
      </c>
      <c r="E68" s="84" t="s">
        <v>497</v>
      </c>
      <c r="F68" s="98"/>
      <c r="G68" s="84" t="s">
        <v>507</v>
      </c>
      <c r="H68" s="418">
        <v>0</v>
      </c>
      <c r="I68" s="421">
        <v>6</v>
      </c>
      <c r="J68" s="418">
        <v>0</v>
      </c>
      <c r="K68" s="421">
        <v>6</v>
      </c>
      <c r="L68" s="418"/>
      <c r="M68" s="421"/>
      <c r="O68" s="424">
        <f t="shared" si="16"/>
        <v>0</v>
      </c>
      <c r="P68" s="424">
        <f t="shared" si="16"/>
        <v>12</v>
      </c>
      <c r="Q68" s="424">
        <f t="shared" si="17"/>
        <v>0</v>
      </c>
      <c r="R68" s="424">
        <f t="shared" si="18"/>
        <v>2</v>
      </c>
      <c r="S68" s="424">
        <f t="shared" si="19"/>
        <v>0</v>
      </c>
      <c r="T68" s="424">
        <f t="shared" si="20"/>
        <v>1</v>
      </c>
      <c r="U68" s="77" t="s">
        <v>630</v>
      </c>
    </row>
    <row r="69" spans="2:21" ht="12" thickBot="1" x14ac:dyDescent="0.25">
      <c r="C69" s="414"/>
      <c r="D69" s="416"/>
      <c r="E69" s="99" t="s">
        <v>137</v>
      </c>
      <c r="F69" s="100"/>
      <c r="G69" s="99" t="s">
        <v>137</v>
      </c>
      <c r="H69" s="419"/>
      <c r="I69" s="422"/>
      <c r="J69" s="419"/>
      <c r="K69" s="422"/>
      <c r="L69" s="419"/>
      <c r="M69" s="422"/>
      <c r="O69" s="425"/>
      <c r="P69" s="425"/>
      <c r="Q69" s="425"/>
      <c r="R69" s="425"/>
      <c r="S69" s="425"/>
      <c r="T69" s="425"/>
      <c r="U69" s="77" t="s">
        <v>630</v>
      </c>
    </row>
    <row r="70" spans="2:21" ht="12" thickBot="1" x14ac:dyDescent="0.25">
      <c r="C70" s="415"/>
      <c r="D70" s="417"/>
      <c r="E70" s="84" t="s">
        <v>499</v>
      </c>
      <c r="F70" s="101"/>
      <c r="G70" s="84" t="s">
        <v>506</v>
      </c>
      <c r="H70" s="420"/>
      <c r="I70" s="423"/>
      <c r="J70" s="420"/>
      <c r="K70" s="423"/>
      <c r="L70" s="420"/>
      <c r="M70" s="423"/>
      <c r="O70" s="426"/>
      <c r="P70" s="426"/>
      <c r="Q70" s="426"/>
      <c r="R70" s="426"/>
      <c r="S70" s="426"/>
      <c r="T70" s="426"/>
      <c r="U70" s="77" t="s">
        <v>630</v>
      </c>
    </row>
    <row r="71" spans="2:21" ht="12" thickBot="1" x14ac:dyDescent="0.25">
      <c r="B71" s="79" t="str">
        <f>E64&amp;G64</f>
        <v>FETHİYE TENİS AKADEMİ SPOR KULÜBÜORTACA TENİS SPOR KULÜBÜ</v>
      </c>
      <c r="G71" s="102"/>
      <c r="H71" s="102"/>
      <c r="O71" s="28">
        <f t="shared" ref="O71:T71" si="21">O66+O67+O68</f>
        <v>24</v>
      </c>
      <c r="P71" s="28">
        <f t="shared" si="21"/>
        <v>15</v>
      </c>
      <c r="Q71" s="29">
        <f t="shared" si="21"/>
        <v>4</v>
      </c>
      <c r="R71" s="28">
        <f t="shared" si="21"/>
        <v>2</v>
      </c>
      <c r="S71" s="28">
        <f t="shared" si="21"/>
        <v>2</v>
      </c>
      <c r="T71" s="28">
        <f t="shared" si="21"/>
        <v>1</v>
      </c>
      <c r="U71" s="77" t="s">
        <v>630</v>
      </c>
    </row>
    <row r="72" spans="2:21" x14ac:dyDescent="0.2">
      <c r="C72" s="427" t="s">
        <v>132</v>
      </c>
      <c r="D72" s="428"/>
      <c r="E72" s="428"/>
      <c r="F72" s="428"/>
      <c r="G72" s="428"/>
      <c r="H72" s="428"/>
      <c r="I72" s="428"/>
      <c r="J72" s="428"/>
      <c r="K72" s="428"/>
      <c r="L72" s="428"/>
      <c r="M72" s="429"/>
      <c r="U72" s="77" t="s">
        <v>630</v>
      </c>
    </row>
    <row r="73" spans="2:21" ht="12" thickBot="1" x14ac:dyDescent="0.25">
      <c r="C73" s="430"/>
      <c r="D73" s="431"/>
      <c r="E73" s="431"/>
      <c r="F73" s="431"/>
      <c r="G73" s="431"/>
      <c r="H73" s="431"/>
      <c r="I73" s="431"/>
      <c r="J73" s="431"/>
      <c r="K73" s="431"/>
      <c r="L73" s="431"/>
      <c r="M73" s="432"/>
      <c r="U73" s="77" t="s">
        <v>630</v>
      </c>
    </row>
    <row r="74" spans="2:21" ht="12" thickBot="1" x14ac:dyDescent="0.25">
      <c r="C74" s="444" t="s">
        <v>79</v>
      </c>
      <c r="D74" s="437"/>
      <c r="E74" s="445" t="s">
        <v>133</v>
      </c>
      <c r="F74" s="446"/>
      <c r="G74" s="80" t="s">
        <v>134</v>
      </c>
      <c r="H74" s="447" t="s">
        <v>135</v>
      </c>
      <c r="I74" s="448"/>
      <c r="J74" s="448"/>
      <c r="K74" s="448"/>
      <c r="L74" s="448"/>
      <c r="M74" s="449"/>
      <c r="R74" s="81"/>
      <c r="S74" s="82"/>
      <c r="T74" s="83"/>
      <c r="U74" s="77" t="s">
        <v>630</v>
      </c>
    </row>
    <row r="75" spans="2:21" ht="12" thickBot="1" x14ac:dyDescent="0.25">
      <c r="C75" s="433">
        <v>45089</v>
      </c>
      <c r="D75" s="434"/>
      <c r="E75" s="435" t="s">
        <v>69</v>
      </c>
      <c r="F75" s="409"/>
      <c r="G75" s="84"/>
      <c r="H75" s="435"/>
      <c r="I75" s="408"/>
      <c r="J75" s="408"/>
      <c r="K75" s="408"/>
      <c r="L75" s="408"/>
      <c r="M75" s="409"/>
      <c r="U75" s="77" t="s">
        <v>630</v>
      </c>
    </row>
    <row r="76" spans="2:21" ht="12" thickBot="1" x14ac:dyDescent="0.25">
      <c r="C76" s="435"/>
      <c r="D76" s="408"/>
      <c r="E76" s="408"/>
      <c r="F76" s="408"/>
      <c r="G76" s="408"/>
      <c r="H76" s="408"/>
      <c r="I76" s="408"/>
      <c r="J76" s="408"/>
      <c r="K76" s="408"/>
      <c r="L76" s="408"/>
      <c r="M76" s="409"/>
      <c r="U76" s="77" t="s">
        <v>630</v>
      </c>
    </row>
    <row r="77" spans="2:21" ht="12" thickBot="1" x14ac:dyDescent="0.25">
      <c r="C77" s="85" t="s">
        <v>87</v>
      </c>
      <c r="D77" s="86"/>
      <c r="E77" s="85" t="s">
        <v>136</v>
      </c>
      <c r="F77" s="86" t="s">
        <v>137</v>
      </c>
      <c r="G77" s="85" t="s">
        <v>136</v>
      </c>
      <c r="H77" s="436" t="s">
        <v>108</v>
      </c>
      <c r="I77" s="436"/>
      <c r="J77" s="436"/>
      <c r="K77" s="436"/>
      <c r="L77" s="436"/>
      <c r="M77" s="437"/>
      <c r="P77" s="281" t="s">
        <v>487</v>
      </c>
      <c r="Q77" s="281"/>
      <c r="R77" s="281"/>
      <c r="S77" s="281"/>
      <c r="U77" s="77" t="s">
        <v>630</v>
      </c>
    </row>
    <row r="78" spans="2:21" ht="12" thickBot="1" x14ac:dyDescent="0.25">
      <c r="C78" s="87"/>
      <c r="D78" s="88">
        <v>6</v>
      </c>
      <c r="E78" s="103" t="s">
        <v>161</v>
      </c>
      <c r="F78" s="88"/>
      <c r="G78" s="103" t="s">
        <v>42</v>
      </c>
      <c r="H78" s="438">
        <f>S85</f>
        <v>0</v>
      </c>
      <c r="I78" s="439"/>
      <c r="J78" s="440"/>
      <c r="K78" s="441">
        <f>T85</f>
        <v>3</v>
      </c>
      <c r="L78" s="442"/>
      <c r="M78" s="443"/>
      <c r="U78" s="77" t="str">
        <f>IF(H78+K78=3,"BİTTİ","DEVAM")</f>
        <v>BİTTİ</v>
      </c>
    </row>
    <row r="79" spans="2:21" ht="12" thickBot="1" x14ac:dyDescent="0.25">
      <c r="C79" s="91" t="s">
        <v>80</v>
      </c>
      <c r="D79" s="92" t="s">
        <v>138</v>
      </c>
      <c r="E79" s="91" t="s">
        <v>139</v>
      </c>
      <c r="F79" s="92"/>
      <c r="G79" s="91" t="s">
        <v>139</v>
      </c>
      <c r="H79" s="408" t="s">
        <v>140</v>
      </c>
      <c r="I79" s="409"/>
      <c r="J79" s="408" t="s">
        <v>141</v>
      </c>
      <c r="K79" s="409"/>
      <c r="L79" s="410" t="s">
        <v>142</v>
      </c>
      <c r="M79" s="411"/>
      <c r="O79" s="412" t="s">
        <v>143</v>
      </c>
      <c r="P79" s="413"/>
      <c r="Q79" s="412" t="s">
        <v>144</v>
      </c>
      <c r="R79" s="413"/>
      <c r="S79" s="412" t="s">
        <v>138</v>
      </c>
      <c r="T79" s="413"/>
      <c r="U79" s="77" t="s">
        <v>630</v>
      </c>
    </row>
    <row r="80" spans="2:21" ht="12" thickBot="1" x14ac:dyDescent="0.25">
      <c r="C80" s="93" t="s">
        <v>152</v>
      </c>
      <c r="D80" s="94" t="s">
        <v>145</v>
      </c>
      <c r="E80" s="84"/>
      <c r="F80" s="94"/>
      <c r="G80" s="84" t="s">
        <v>485</v>
      </c>
      <c r="H80" s="95">
        <v>0</v>
      </c>
      <c r="I80" s="94">
        <v>6</v>
      </c>
      <c r="J80" s="95">
        <v>0</v>
      </c>
      <c r="K80" s="94">
        <v>6</v>
      </c>
      <c r="L80" s="95"/>
      <c r="M80" s="94"/>
      <c r="O80" s="96">
        <f t="shared" ref="O80:P82" si="22">H80+J80+L80</f>
        <v>0</v>
      </c>
      <c r="P80" s="96">
        <f t="shared" si="22"/>
        <v>12</v>
      </c>
      <c r="Q80" s="96">
        <f t="shared" ref="Q80:Q82" si="23">IF(H80&gt;I80,1,0)+IF(J80&gt;K80,1,0)+IF(L80&gt;M80,1,0)</f>
        <v>0</v>
      </c>
      <c r="R80" s="97">
        <f t="shared" ref="R80:R82" si="24">IF(H80&lt;I80,1,0)+IF(J80&lt;K80,1,0)+IF(L80&lt;M80,1,0)</f>
        <v>2</v>
      </c>
      <c r="S80" s="97">
        <f t="shared" ref="S80:S82" si="25">IF(Q80&gt;R80,1,0)</f>
        <v>0</v>
      </c>
      <c r="T80" s="97">
        <f t="shared" ref="T80:T82" si="26">IF(Q80&lt;R80,1,0)</f>
        <v>1</v>
      </c>
      <c r="U80" s="77" t="s">
        <v>630</v>
      </c>
    </row>
    <row r="81" spans="2:21" ht="12" thickBot="1" x14ac:dyDescent="0.25">
      <c r="C81" s="84"/>
      <c r="D81" s="94" t="s">
        <v>146</v>
      </c>
      <c r="E81" s="84"/>
      <c r="F81" s="94"/>
      <c r="G81" s="84" t="s">
        <v>486</v>
      </c>
      <c r="H81" s="95">
        <v>0</v>
      </c>
      <c r="I81" s="94">
        <v>6</v>
      </c>
      <c r="J81" s="95">
        <v>0</v>
      </c>
      <c r="K81" s="94">
        <v>6</v>
      </c>
      <c r="L81" s="95"/>
      <c r="M81" s="94"/>
      <c r="O81" s="29">
        <f t="shared" si="22"/>
        <v>0</v>
      </c>
      <c r="P81" s="29">
        <f t="shared" si="22"/>
        <v>12</v>
      </c>
      <c r="Q81" s="29">
        <f t="shared" si="23"/>
        <v>0</v>
      </c>
      <c r="R81" s="28">
        <f t="shared" si="24"/>
        <v>2</v>
      </c>
      <c r="S81" s="28">
        <f t="shared" si="25"/>
        <v>0</v>
      </c>
      <c r="T81" s="28">
        <f t="shared" si="26"/>
        <v>1</v>
      </c>
      <c r="U81" s="77" t="s">
        <v>630</v>
      </c>
    </row>
    <row r="82" spans="2:21" ht="12" customHeight="1" thickBot="1" x14ac:dyDescent="0.25">
      <c r="C82" s="414"/>
      <c r="D82" s="416" t="s">
        <v>147</v>
      </c>
      <c r="E82" s="84"/>
      <c r="F82" s="98"/>
      <c r="G82" s="84" t="s">
        <v>486</v>
      </c>
      <c r="H82" s="418">
        <v>0</v>
      </c>
      <c r="I82" s="421">
        <v>6</v>
      </c>
      <c r="J82" s="418">
        <v>0</v>
      </c>
      <c r="K82" s="421">
        <v>6</v>
      </c>
      <c r="L82" s="418"/>
      <c r="M82" s="421"/>
      <c r="O82" s="424">
        <f t="shared" si="22"/>
        <v>0</v>
      </c>
      <c r="P82" s="424">
        <f t="shared" si="22"/>
        <v>12</v>
      </c>
      <c r="Q82" s="424">
        <f t="shared" si="23"/>
        <v>0</v>
      </c>
      <c r="R82" s="424">
        <f t="shared" si="24"/>
        <v>2</v>
      </c>
      <c r="S82" s="424">
        <f t="shared" si="25"/>
        <v>0</v>
      </c>
      <c r="T82" s="424">
        <f t="shared" si="26"/>
        <v>1</v>
      </c>
      <c r="U82" s="77" t="s">
        <v>630</v>
      </c>
    </row>
    <row r="83" spans="2:21" ht="12" thickBot="1" x14ac:dyDescent="0.25">
      <c r="C83" s="414"/>
      <c r="D83" s="416"/>
      <c r="E83" s="99" t="s">
        <v>137</v>
      </c>
      <c r="F83" s="100"/>
      <c r="G83" s="99" t="s">
        <v>137</v>
      </c>
      <c r="H83" s="419"/>
      <c r="I83" s="422"/>
      <c r="J83" s="419"/>
      <c r="K83" s="422"/>
      <c r="L83" s="419"/>
      <c r="M83" s="422"/>
      <c r="O83" s="425"/>
      <c r="P83" s="425"/>
      <c r="Q83" s="425"/>
      <c r="R83" s="425"/>
      <c r="S83" s="425"/>
      <c r="T83" s="425"/>
      <c r="U83" s="77" t="s">
        <v>630</v>
      </c>
    </row>
    <row r="84" spans="2:21" ht="12" thickBot="1" x14ac:dyDescent="0.25">
      <c r="C84" s="415"/>
      <c r="D84" s="417"/>
      <c r="E84" s="84"/>
      <c r="F84" s="101"/>
      <c r="G84" s="84" t="s">
        <v>485</v>
      </c>
      <c r="H84" s="420"/>
      <c r="I84" s="423"/>
      <c r="J84" s="420"/>
      <c r="K84" s="423"/>
      <c r="L84" s="420"/>
      <c r="M84" s="423"/>
      <c r="O84" s="426"/>
      <c r="P84" s="426"/>
      <c r="Q84" s="426"/>
      <c r="R84" s="426"/>
      <c r="S84" s="426"/>
      <c r="T84" s="426"/>
      <c r="U84" s="77" t="s">
        <v>630</v>
      </c>
    </row>
    <row r="85" spans="2:21" ht="12" thickBot="1" x14ac:dyDescent="0.25">
      <c r="B85" s="79" t="str">
        <f>E78&amp;G78</f>
        <v>FETHİYE TENİS SPOR KULÜBÜMUĞLA TENİS KULÜBÜ</v>
      </c>
      <c r="G85" s="102"/>
      <c r="H85" s="102"/>
      <c r="O85" s="28">
        <f t="shared" ref="O85:T85" si="27">O80+O81+O82</f>
        <v>0</v>
      </c>
      <c r="P85" s="28">
        <f t="shared" si="27"/>
        <v>36</v>
      </c>
      <c r="Q85" s="29">
        <f t="shared" si="27"/>
        <v>0</v>
      </c>
      <c r="R85" s="28">
        <f t="shared" si="27"/>
        <v>6</v>
      </c>
      <c r="S85" s="28">
        <f t="shared" si="27"/>
        <v>0</v>
      </c>
      <c r="T85" s="28">
        <f t="shared" si="27"/>
        <v>3</v>
      </c>
      <c r="U85" s="77" t="s">
        <v>630</v>
      </c>
    </row>
    <row r="86" spans="2:21" x14ac:dyDescent="0.2">
      <c r="C86" s="427" t="s">
        <v>132</v>
      </c>
      <c r="D86" s="428"/>
      <c r="E86" s="428"/>
      <c r="F86" s="428"/>
      <c r="G86" s="428"/>
      <c r="H86" s="428"/>
      <c r="I86" s="428"/>
      <c r="J86" s="428"/>
      <c r="K86" s="428"/>
      <c r="L86" s="428"/>
      <c r="M86" s="429"/>
      <c r="U86" s="77" t="s">
        <v>630</v>
      </c>
    </row>
    <row r="87" spans="2:21" ht="12" thickBot="1" x14ac:dyDescent="0.25">
      <c r="C87" s="430"/>
      <c r="D87" s="431"/>
      <c r="E87" s="431"/>
      <c r="F87" s="431"/>
      <c r="G87" s="431"/>
      <c r="H87" s="431"/>
      <c r="I87" s="431"/>
      <c r="J87" s="431"/>
      <c r="K87" s="431"/>
      <c r="L87" s="431"/>
      <c r="M87" s="432"/>
      <c r="U87" s="77" t="s">
        <v>630</v>
      </c>
    </row>
    <row r="88" spans="2:21" ht="12" thickBot="1" x14ac:dyDescent="0.25">
      <c r="C88" s="444" t="s">
        <v>79</v>
      </c>
      <c r="D88" s="437"/>
      <c r="E88" s="445" t="s">
        <v>133</v>
      </c>
      <c r="F88" s="446"/>
      <c r="G88" s="80" t="s">
        <v>134</v>
      </c>
      <c r="H88" s="447" t="s">
        <v>135</v>
      </c>
      <c r="I88" s="448"/>
      <c r="J88" s="448"/>
      <c r="K88" s="448"/>
      <c r="L88" s="448"/>
      <c r="M88" s="449"/>
      <c r="R88" s="81"/>
      <c r="S88" s="82"/>
      <c r="T88" s="83"/>
      <c r="U88" s="77" t="s">
        <v>630</v>
      </c>
    </row>
    <row r="89" spans="2:21" ht="12" thickBot="1" x14ac:dyDescent="0.25">
      <c r="C89" s="433">
        <v>45089</v>
      </c>
      <c r="D89" s="434"/>
      <c r="E89" s="435" t="s">
        <v>69</v>
      </c>
      <c r="F89" s="409"/>
      <c r="G89" s="84"/>
      <c r="H89" s="435"/>
      <c r="I89" s="408"/>
      <c r="J89" s="408"/>
      <c r="K89" s="408"/>
      <c r="L89" s="408"/>
      <c r="M89" s="409"/>
      <c r="U89" s="77" t="s">
        <v>630</v>
      </c>
    </row>
    <row r="90" spans="2:21" ht="12" thickBot="1" x14ac:dyDescent="0.25">
      <c r="C90" s="435"/>
      <c r="D90" s="408"/>
      <c r="E90" s="408"/>
      <c r="F90" s="408"/>
      <c r="G90" s="408"/>
      <c r="H90" s="408"/>
      <c r="I90" s="408"/>
      <c r="J90" s="408"/>
      <c r="K90" s="408"/>
      <c r="L90" s="408"/>
      <c r="M90" s="409"/>
      <c r="U90" s="77" t="s">
        <v>630</v>
      </c>
    </row>
    <row r="91" spans="2:21" ht="12" thickBot="1" x14ac:dyDescent="0.25">
      <c r="C91" s="85" t="s">
        <v>87</v>
      </c>
      <c r="D91" s="86"/>
      <c r="E91" s="85" t="s">
        <v>136</v>
      </c>
      <c r="F91" s="86" t="s">
        <v>137</v>
      </c>
      <c r="G91" s="85" t="s">
        <v>136</v>
      </c>
      <c r="H91" s="436" t="s">
        <v>108</v>
      </c>
      <c r="I91" s="436"/>
      <c r="J91" s="436"/>
      <c r="K91" s="436"/>
      <c r="L91" s="436"/>
      <c r="M91" s="437"/>
      <c r="P91" s="281" t="s">
        <v>490</v>
      </c>
      <c r="Q91" s="282"/>
      <c r="R91" s="282"/>
      <c r="S91" s="282"/>
      <c r="U91" s="77" t="s">
        <v>630</v>
      </c>
    </row>
    <row r="92" spans="2:21" ht="12" thickBot="1" x14ac:dyDescent="0.25">
      <c r="C92" s="87"/>
      <c r="D92" s="88">
        <v>7</v>
      </c>
      <c r="E92" s="103" t="s">
        <v>17</v>
      </c>
      <c r="F92" s="88"/>
      <c r="G92" s="103" t="s">
        <v>162</v>
      </c>
      <c r="H92" s="438">
        <f>S99</f>
        <v>3</v>
      </c>
      <c r="I92" s="439"/>
      <c r="J92" s="440"/>
      <c r="K92" s="441">
        <f>T99</f>
        <v>0</v>
      </c>
      <c r="L92" s="442"/>
      <c r="M92" s="443"/>
      <c r="U92" s="77" t="str">
        <f>IF(H92+K92=3,"BİTTİ","DEVAM")</f>
        <v>BİTTİ</v>
      </c>
    </row>
    <row r="93" spans="2:21" ht="12" thickBot="1" x14ac:dyDescent="0.25">
      <c r="C93" s="91" t="s">
        <v>80</v>
      </c>
      <c r="D93" s="92" t="s">
        <v>138</v>
      </c>
      <c r="E93" s="91" t="s">
        <v>139</v>
      </c>
      <c r="F93" s="92"/>
      <c r="G93" s="91" t="s">
        <v>139</v>
      </c>
      <c r="H93" s="408" t="s">
        <v>140</v>
      </c>
      <c r="I93" s="409"/>
      <c r="J93" s="408" t="s">
        <v>141</v>
      </c>
      <c r="K93" s="409"/>
      <c r="L93" s="410" t="s">
        <v>142</v>
      </c>
      <c r="M93" s="411"/>
      <c r="O93" s="412" t="s">
        <v>143</v>
      </c>
      <c r="P93" s="413"/>
      <c r="Q93" s="412" t="s">
        <v>144</v>
      </c>
      <c r="R93" s="413"/>
      <c r="S93" s="412" t="s">
        <v>138</v>
      </c>
      <c r="T93" s="413"/>
      <c r="U93" s="77" t="s">
        <v>630</v>
      </c>
    </row>
    <row r="94" spans="2:21" ht="12" thickBot="1" x14ac:dyDescent="0.25">
      <c r="C94" s="93" t="s">
        <v>152</v>
      </c>
      <c r="D94" s="94" t="s">
        <v>145</v>
      </c>
      <c r="E94" s="84" t="s">
        <v>488</v>
      </c>
      <c r="F94" s="94"/>
      <c r="G94" s="84"/>
      <c r="H94" s="95">
        <v>6</v>
      </c>
      <c r="I94" s="94">
        <v>0</v>
      </c>
      <c r="J94" s="95">
        <v>6</v>
      </c>
      <c r="K94" s="94">
        <v>0</v>
      </c>
      <c r="L94" s="95"/>
      <c r="M94" s="94"/>
      <c r="O94" s="96">
        <f t="shared" ref="O94:P96" si="28">H94+J94+L94</f>
        <v>12</v>
      </c>
      <c r="P94" s="96">
        <f t="shared" si="28"/>
        <v>0</v>
      </c>
      <c r="Q94" s="96">
        <f t="shared" ref="Q94:Q96" si="29">IF(H94&gt;I94,1,0)+IF(J94&gt;K94,1,0)+IF(L94&gt;M94,1,0)</f>
        <v>2</v>
      </c>
      <c r="R94" s="97">
        <f t="shared" ref="R94:R96" si="30">IF(H94&lt;I94,1,0)+IF(J94&lt;K94,1,0)+IF(L94&lt;M94,1,0)</f>
        <v>0</v>
      </c>
      <c r="S94" s="97">
        <f t="shared" ref="S94:S96" si="31">IF(Q94&gt;R94,1,0)</f>
        <v>1</v>
      </c>
      <c r="T94" s="97">
        <f t="shared" ref="T94:T96" si="32">IF(Q94&lt;R94,1,0)</f>
        <v>0</v>
      </c>
      <c r="U94" s="77" t="s">
        <v>630</v>
      </c>
    </row>
    <row r="95" spans="2:21" ht="12" thickBot="1" x14ac:dyDescent="0.25">
      <c r="C95" s="84"/>
      <c r="D95" s="94" t="s">
        <v>146</v>
      </c>
      <c r="E95" s="84" t="s">
        <v>489</v>
      </c>
      <c r="F95" s="94"/>
      <c r="G95" s="84"/>
      <c r="H95" s="95">
        <v>6</v>
      </c>
      <c r="I95" s="94">
        <v>0</v>
      </c>
      <c r="J95" s="95">
        <v>6</v>
      </c>
      <c r="K95" s="94">
        <v>0</v>
      </c>
      <c r="L95" s="95"/>
      <c r="M95" s="94"/>
      <c r="O95" s="29">
        <f t="shared" si="28"/>
        <v>12</v>
      </c>
      <c r="P95" s="29">
        <f t="shared" si="28"/>
        <v>0</v>
      </c>
      <c r="Q95" s="29">
        <f t="shared" si="29"/>
        <v>2</v>
      </c>
      <c r="R95" s="28">
        <f t="shared" si="30"/>
        <v>0</v>
      </c>
      <c r="S95" s="28">
        <f t="shared" si="31"/>
        <v>1</v>
      </c>
      <c r="T95" s="28">
        <f t="shared" si="32"/>
        <v>0</v>
      </c>
      <c r="U95" s="77" t="s">
        <v>630</v>
      </c>
    </row>
    <row r="96" spans="2:21" ht="12" customHeight="1" thickBot="1" x14ac:dyDescent="0.25">
      <c r="C96" s="414"/>
      <c r="D96" s="416" t="s">
        <v>147</v>
      </c>
      <c r="E96" s="84" t="s">
        <v>489</v>
      </c>
      <c r="F96" s="98"/>
      <c r="G96" s="84"/>
      <c r="H96" s="418">
        <v>6</v>
      </c>
      <c r="I96" s="421">
        <v>0</v>
      </c>
      <c r="J96" s="418">
        <v>6</v>
      </c>
      <c r="K96" s="421">
        <v>0</v>
      </c>
      <c r="L96" s="418"/>
      <c r="M96" s="421"/>
      <c r="O96" s="424">
        <f t="shared" si="28"/>
        <v>12</v>
      </c>
      <c r="P96" s="424">
        <f t="shared" si="28"/>
        <v>0</v>
      </c>
      <c r="Q96" s="424">
        <f t="shared" si="29"/>
        <v>2</v>
      </c>
      <c r="R96" s="424">
        <f t="shared" si="30"/>
        <v>0</v>
      </c>
      <c r="S96" s="424">
        <f t="shared" si="31"/>
        <v>1</v>
      </c>
      <c r="T96" s="424">
        <f t="shared" si="32"/>
        <v>0</v>
      </c>
      <c r="U96" s="77" t="s">
        <v>630</v>
      </c>
    </row>
    <row r="97" spans="2:21" ht="12" thickBot="1" x14ac:dyDescent="0.25">
      <c r="C97" s="414"/>
      <c r="D97" s="416"/>
      <c r="E97" s="99" t="s">
        <v>137</v>
      </c>
      <c r="F97" s="100"/>
      <c r="G97" s="99" t="s">
        <v>137</v>
      </c>
      <c r="H97" s="419"/>
      <c r="I97" s="422"/>
      <c r="J97" s="419"/>
      <c r="K97" s="422"/>
      <c r="L97" s="419"/>
      <c r="M97" s="422"/>
      <c r="O97" s="425"/>
      <c r="P97" s="425"/>
      <c r="Q97" s="425"/>
      <c r="R97" s="425"/>
      <c r="S97" s="425"/>
      <c r="T97" s="425"/>
      <c r="U97" s="77" t="s">
        <v>630</v>
      </c>
    </row>
    <row r="98" spans="2:21" ht="12" thickBot="1" x14ac:dyDescent="0.25">
      <c r="C98" s="415"/>
      <c r="D98" s="417"/>
      <c r="E98" s="84" t="s">
        <v>488</v>
      </c>
      <c r="F98" s="101"/>
      <c r="G98" s="84"/>
      <c r="H98" s="420"/>
      <c r="I98" s="423"/>
      <c r="J98" s="420"/>
      <c r="K98" s="423"/>
      <c r="L98" s="420"/>
      <c r="M98" s="423"/>
      <c r="O98" s="426"/>
      <c r="P98" s="426"/>
      <c r="Q98" s="426"/>
      <c r="R98" s="426"/>
      <c r="S98" s="426"/>
      <c r="T98" s="426"/>
      <c r="U98" s="77" t="s">
        <v>630</v>
      </c>
    </row>
    <row r="99" spans="2:21" ht="12" thickBot="1" x14ac:dyDescent="0.25">
      <c r="B99" s="79" t="str">
        <f>E92&amp;G92</f>
        <v>DALAMAN TENİS SPOR KULÜBÜMARMARİS TENİS AKADEMİSİ</v>
      </c>
      <c r="G99" s="102"/>
      <c r="H99" s="102"/>
      <c r="O99" s="28">
        <f t="shared" ref="O99:T99" si="33">O94+O95+O96</f>
        <v>36</v>
      </c>
      <c r="P99" s="28">
        <f t="shared" si="33"/>
        <v>0</v>
      </c>
      <c r="Q99" s="29">
        <f t="shared" si="33"/>
        <v>6</v>
      </c>
      <c r="R99" s="28">
        <f t="shared" si="33"/>
        <v>0</v>
      </c>
      <c r="S99" s="28">
        <f t="shared" si="33"/>
        <v>3</v>
      </c>
      <c r="T99" s="28">
        <f t="shared" si="33"/>
        <v>0</v>
      </c>
      <c r="U99" s="77" t="s">
        <v>630</v>
      </c>
    </row>
    <row r="100" spans="2:21" x14ac:dyDescent="0.2">
      <c r="C100" s="427" t="s">
        <v>132</v>
      </c>
      <c r="D100" s="428"/>
      <c r="E100" s="428"/>
      <c r="F100" s="428"/>
      <c r="G100" s="428"/>
      <c r="H100" s="428"/>
      <c r="I100" s="428"/>
      <c r="J100" s="428"/>
      <c r="K100" s="428"/>
      <c r="L100" s="428"/>
      <c r="M100" s="429"/>
      <c r="U100" s="77" t="s">
        <v>630</v>
      </c>
    </row>
    <row r="101" spans="2:21" ht="12" thickBot="1" x14ac:dyDescent="0.25">
      <c r="C101" s="430"/>
      <c r="D101" s="431"/>
      <c r="E101" s="431"/>
      <c r="F101" s="431"/>
      <c r="G101" s="431"/>
      <c r="H101" s="431"/>
      <c r="I101" s="431"/>
      <c r="J101" s="431"/>
      <c r="K101" s="431"/>
      <c r="L101" s="431"/>
      <c r="M101" s="432"/>
      <c r="U101" s="77" t="s">
        <v>630</v>
      </c>
    </row>
    <row r="102" spans="2:21" ht="12" thickBot="1" x14ac:dyDescent="0.25">
      <c r="C102" s="444" t="s">
        <v>79</v>
      </c>
      <c r="D102" s="437"/>
      <c r="E102" s="445" t="s">
        <v>133</v>
      </c>
      <c r="F102" s="446"/>
      <c r="G102" s="80" t="s">
        <v>134</v>
      </c>
      <c r="H102" s="447" t="s">
        <v>135</v>
      </c>
      <c r="I102" s="448"/>
      <c r="J102" s="448"/>
      <c r="K102" s="448"/>
      <c r="L102" s="448"/>
      <c r="M102" s="449"/>
      <c r="R102" s="81"/>
      <c r="S102" s="82"/>
      <c r="T102" s="83"/>
      <c r="U102" s="83" t="s">
        <v>630</v>
      </c>
    </row>
    <row r="103" spans="2:21" ht="12" thickBot="1" x14ac:dyDescent="0.25">
      <c r="C103" s="433">
        <v>45089</v>
      </c>
      <c r="D103" s="434"/>
      <c r="E103" s="435" t="s">
        <v>52</v>
      </c>
      <c r="F103" s="409"/>
      <c r="G103" s="84"/>
      <c r="H103" s="435"/>
      <c r="I103" s="408"/>
      <c r="J103" s="408"/>
      <c r="K103" s="408"/>
      <c r="L103" s="408"/>
      <c r="M103" s="409"/>
      <c r="U103" s="77" t="s">
        <v>630</v>
      </c>
    </row>
    <row r="104" spans="2:21" ht="12" thickBot="1" x14ac:dyDescent="0.25">
      <c r="C104" s="435"/>
      <c r="D104" s="408"/>
      <c r="E104" s="408"/>
      <c r="F104" s="408"/>
      <c r="G104" s="408"/>
      <c r="H104" s="408"/>
      <c r="I104" s="408"/>
      <c r="J104" s="408"/>
      <c r="K104" s="408"/>
      <c r="L104" s="408"/>
      <c r="M104" s="409"/>
      <c r="U104" s="77" t="s">
        <v>630</v>
      </c>
    </row>
    <row r="105" spans="2:21" ht="12" thickBot="1" x14ac:dyDescent="0.25">
      <c r="C105" s="85" t="s">
        <v>87</v>
      </c>
      <c r="D105" s="86"/>
      <c r="E105" s="85" t="s">
        <v>136</v>
      </c>
      <c r="F105" s="86" t="s">
        <v>137</v>
      </c>
      <c r="G105" s="85" t="s">
        <v>136</v>
      </c>
      <c r="H105" s="436" t="s">
        <v>108</v>
      </c>
      <c r="I105" s="436"/>
      <c r="J105" s="436"/>
      <c r="K105" s="436"/>
      <c r="L105" s="436"/>
      <c r="M105" s="437"/>
      <c r="U105" s="77" t="s">
        <v>630</v>
      </c>
    </row>
    <row r="106" spans="2:21" ht="12" thickBot="1" x14ac:dyDescent="0.25">
      <c r="C106" s="87"/>
      <c r="D106" s="88">
        <v>8</v>
      </c>
      <c r="E106" s="103" t="s">
        <v>2</v>
      </c>
      <c r="F106" s="88"/>
      <c r="G106" s="103" t="s">
        <v>165</v>
      </c>
      <c r="H106" s="438">
        <f>S113</f>
        <v>3</v>
      </c>
      <c r="I106" s="439"/>
      <c r="J106" s="440"/>
      <c r="K106" s="441">
        <f>T113</f>
        <v>0</v>
      </c>
      <c r="L106" s="442"/>
      <c r="M106" s="443"/>
      <c r="U106" s="77" t="str">
        <f>IF(H106+K106=3,"BİTTİ","DEVAM")</f>
        <v>BİTTİ</v>
      </c>
    </row>
    <row r="107" spans="2:21" ht="12" thickBot="1" x14ac:dyDescent="0.25">
      <c r="C107" s="91" t="s">
        <v>80</v>
      </c>
      <c r="D107" s="92" t="s">
        <v>138</v>
      </c>
      <c r="E107" s="91" t="s">
        <v>139</v>
      </c>
      <c r="F107" s="92"/>
      <c r="G107" s="91" t="s">
        <v>139</v>
      </c>
      <c r="H107" s="408" t="s">
        <v>140</v>
      </c>
      <c r="I107" s="409"/>
      <c r="J107" s="408" t="s">
        <v>141</v>
      </c>
      <c r="K107" s="409"/>
      <c r="L107" s="410" t="s">
        <v>142</v>
      </c>
      <c r="M107" s="411"/>
      <c r="O107" s="412" t="s">
        <v>143</v>
      </c>
      <c r="P107" s="413"/>
      <c r="Q107" s="412" t="s">
        <v>144</v>
      </c>
      <c r="R107" s="413"/>
      <c r="S107" s="412" t="s">
        <v>138</v>
      </c>
      <c r="T107" s="413"/>
      <c r="U107" s="77" t="s">
        <v>630</v>
      </c>
    </row>
    <row r="108" spans="2:21" ht="12" thickBot="1" x14ac:dyDescent="0.25">
      <c r="C108" s="93" t="s">
        <v>152</v>
      </c>
      <c r="D108" s="94" t="s">
        <v>145</v>
      </c>
      <c r="E108" s="84" t="s">
        <v>316</v>
      </c>
      <c r="F108" s="94"/>
      <c r="G108" s="84" t="s">
        <v>318</v>
      </c>
      <c r="H108" s="95">
        <v>6</v>
      </c>
      <c r="I108" s="94">
        <v>4</v>
      </c>
      <c r="J108" s="95">
        <v>6</v>
      </c>
      <c r="K108" s="94">
        <v>3</v>
      </c>
      <c r="L108" s="95"/>
      <c r="M108" s="94"/>
      <c r="O108" s="96">
        <f t="shared" ref="O108:P110" si="34">H108+J108+L108</f>
        <v>12</v>
      </c>
      <c r="P108" s="96">
        <f t="shared" si="34"/>
        <v>7</v>
      </c>
      <c r="Q108" s="96">
        <f t="shared" ref="Q108:Q110" si="35">IF(H108&gt;I108,1,0)+IF(J108&gt;K108,1,0)+IF(L108&gt;M108,1,0)</f>
        <v>2</v>
      </c>
      <c r="R108" s="97">
        <f t="shared" ref="R108:R110" si="36">IF(H108&lt;I108,1,0)+IF(J108&lt;K108,1,0)+IF(L108&lt;M108,1,0)</f>
        <v>0</v>
      </c>
      <c r="S108" s="97">
        <f t="shared" ref="S108:S110" si="37">IF(Q108&gt;R108,1,0)</f>
        <v>1</v>
      </c>
      <c r="T108" s="97">
        <f t="shared" ref="T108:T110" si="38">IF(Q108&lt;R108,1,0)</f>
        <v>0</v>
      </c>
      <c r="U108" s="77" t="s">
        <v>630</v>
      </c>
    </row>
    <row r="109" spans="2:21" ht="12" thickBot="1" x14ac:dyDescent="0.25">
      <c r="C109" s="84"/>
      <c r="D109" s="94" t="s">
        <v>146</v>
      </c>
      <c r="E109" s="84" t="s">
        <v>317</v>
      </c>
      <c r="F109" s="94"/>
      <c r="G109" s="84" t="s">
        <v>319</v>
      </c>
      <c r="H109" s="95">
        <v>6</v>
      </c>
      <c r="I109" s="94">
        <v>0</v>
      </c>
      <c r="J109" s="95">
        <v>6</v>
      </c>
      <c r="K109" s="94">
        <v>0</v>
      </c>
      <c r="L109" s="95"/>
      <c r="M109" s="94"/>
      <c r="O109" s="29">
        <f t="shared" si="34"/>
        <v>12</v>
      </c>
      <c r="P109" s="29">
        <f t="shared" si="34"/>
        <v>0</v>
      </c>
      <c r="Q109" s="29">
        <f t="shared" si="35"/>
        <v>2</v>
      </c>
      <c r="R109" s="28">
        <f t="shared" si="36"/>
        <v>0</v>
      </c>
      <c r="S109" s="28">
        <f t="shared" si="37"/>
        <v>1</v>
      </c>
      <c r="T109" s="28">
        <f t="shared" si="38"/>
        <v>0</v>
      </c>
      <c r="U109" s="77" t="s">
        <v>630</v>
      </c>
    </row>
    <row r="110" spans="2:21" ht="12" customHeight="1" thickBot="1" x14ac:dyDescent="0.25">
      <c r="C110" s="414"/>
      <c r="D110" s="416" t="s">
        <v>147</v>
      </c>
      <c r="E110" s="84" t="s">
        <v>316</v>
      </c>
      <c r="F110" s="98"/>
      <c r="G110" s="84" t="s">
        <v>318</v>
      </c>
      <c r="H110" s="418">
        <v>6</v>
      </c>
      <c r="I110" s="421">
        <v>1</v>
      </c>
      <c r="J110" s="418">
        <v>6</v>
      </c>
      <c r="K110" s="421">
        <v>1</v>
      </c>
      <c r="L110" s="418"/>
      <c r="M110" s="421"/>
      <c r="O110" s="424">
        <f t="shared" si="34"/>
        <v>12</v>
      </c>
      <c r="P110" s="424">
        <f t="shared" si="34"/>
        <v>2</v>
      </c>
      <c r="Q110" s="424">
        <f t="shared" si="35"/>
        <v>2</v>
      </c>
      <c r="R110" s="424">
        <f t="shared" si="36"/>
        <v>0</v>
      </c>
      <c r="S110" s="424">
        <f t="shared" si="37"/>
        <v>1</v>
      </c>
      <c r="T110" s="424">
        <f t="shared" si="38"/>
        <v>0</v>
      </c>
      <c r="U110" s="77" t="s">
        <v>630</v>
      </c>
    </row>
    <row r="111" spans="2:21" ht="12" thickBot="1" x14ac:dyDescent="0.25">
      <c r="C111" s="414"/>
      <c r="D111" s="416"/>
      <c r="E111" s="99" t="s">
        <v>137</v>
      </c>
      <c r="F111" s="100"/>
      <c r="G111" s="99" t="s">
        <v>137</v>
      </c>
      <c r="H111" s="419"/>
      <c r="I111" s="422"/>
      <c r="J111" s="419"/>
      <c r="K111" s="422"/>
      <c r="L111" s="419"/>
      <c r="M111" s="422"/>
      <c r="O111" s="425"/>
      <c r="P111" s="425"/>
      <c r="Q111" s="425"/>
      <c r="R111" s="425"/>
      <c r="S111" s="425"/>
      <c r="T111" s="425"/>
      <c r="U111" s="77" t="s">
        <v>630</v>
      </c>
    </row>
    <row r="112" spans="2:21" ht="12" thickBot="1" x14ac:dyDescent="0.25">
      <c r="C112" s="415"/>
      <c r="D112" s="417"/>
      <c r="E112" s="84" t="s">
        <v>317</v>
      </c>
      <c r="F112" s="101"/>
      <c r="G112" s="84" t="s">
        <v>319</v>
      </c>
      <c r="H112" s="420"/>
      <c r="I112" s="423"/>
      <c r="J112" s="420"/>
      <c r="K112" s="423"/>
      <c r="L112" s="420"/>
      <c r="M112" s="423"/>
      <c r="O112" s="426"/>
      <c r="P112" s="426"/>
      <c r="Q112" s="426"/>
      <c r="R112" s="426"/>
      <c r="S112" s="426"/>
      <c r="T112" s="426"/>
      <c r="U112" s="77" t="s">
        <v>630</v>
      </c>
    </row>
    <row r="113" spans="2:21" ht="12" thickBot="1" x14ac:dyDescent="0.25">
      <c r="B113" s="79" t="str">
        <f>E106&amp;G106</f>
        <v>ADIYAMAN TENİS VE HENTBOL SPOR KULÜBÜADIYAMAN G.MS.K. SPOR KULÜBÜ</v>
      </c>
      <c r="G113" s="102"/>
      <c r="H113" s="102"/>
      <c r="O113" s="28">
        <f t="shared" ref="O113:T113" si="39">O108+O109+O110</f>
        <v>36</v>
      </c>
      <c r="P113" s="28">
        <f t="shared" si="39"/>
        <v>9</v>
      </c>
      <c r="Q113" s="29">
        <f t="shared" si="39"/>
        <v>6</v>
      </c>
      <c r="R113" s="28">
        <f t="shared" si="39"/>
        <v>0</v>
      </c>
      <c r="S113" s="28">
        <f t="shared" si="39"/>
        <v>3</v>
      </c>
      <c r="T113" s="28">
        <f t="shared" si="39"/>
        <v>0</v>
      </c>
      <c r="U113" s="77" t="s">
        <v>630</v>
      </c>
    </row>
    <row r="114" spans="2:21" x14ac:dyDescent="0.2">
      <c r="C114" s="427" t="s">
        <v>132</v>
      </c>
      <c r="D114" s="428"/>
      <c r="E114" s="428"/>
      <c r="F114" s="428"/>
      <c r="G114" s="428"/>
      <c r="H114" s="428"/>
      <c r="I114" s="428"/>
      <c r="J114" s="428"/>
      <c r="K114" s="428"/>
      <c r="L114" s="428"/>
      <c r="M114" s="429"/>
      <c r="U114" s="77" t="s">
        <v>630</v>
      </c>
    </row>
    <row r="115" spans="2:21" ht="12" thickBot="1" x14ac:dyDescent="0.25">
      <c r="C115" s="430"/>
      <c r="D115" s="431"/>
      <c r="E115" s="431"/>
      <c r="F115" s="431"/>
      <c r="G115" s="431"/>
      <c r="H115" s="431"/>
      <c r="I115" s="431"/>
      <c r="J115" s="431"/>
      <c r="K115" s="431"/>
      <c r="L115" s="431"/>
      <c r="M115" s="432"/>
      <c r="U115" s="77" t="s">
        <v>630</v>
      </c>
    </row>
    <row r="116" spans="2:21" ht="12" thickBot="1" x14ac:dyDescent="0.25">
      <c r="C116" s="444" t="s">
        <v>79</v>
      </c>
      <c r="D116" s="437"/>
      <c r="E116" s="445" t="s">
        <v>133</v>
      </c>
      <c r="F116" s="446"/>
      <c r="G116" s="80" t="s">
        <v>134</v>
      </c>
      <c r="H116" s="447" t="s">
        <v>135</v>
      </c>
      <c r="I116" s="448"/>
      <c r="J116" s="448"/>
      <c r="K116" s="448"/>
      <c r="L116" s="448"/>
      <c r="M116" s="449"/>
      <c r="R116" s="81"/>
      <c r="S116" s="82"/>
      <c r="T116" s="83"/>
      <c r="U116" s="77" t="s">
        <v>630</v>
      </c>
    </row>
    <row r="117" spans="2:21" ht="12" thickBot="1" x14ac:dyDescent="0.25">
      <c r="C117" s="433">
        <v>45089</v>
      </c>
      <c r="D117" s="434"/>
      <c r="E117" s="435" t="s">
        <v>52</v>
      </c>
      <c r="F117" s="409"/>
      <c r="G117" s="84"/>
      <c r="H117" s="435"/>
      <c r="I117" s="408"/>
      <c r="J117" s="408"/>
      <c r="K117" s="408"/>
      <c r="L117" s="408"/>
      <c r="M117" s="409"/>
      <c r="U117" s="77" t="s">
        <v>630</v>
      </c>
    </row>
    <row r="118" spans="2:21" ht="12" thickBot="1" x14ac:dyDescent="0.25">
      <c r="C118" s="435"/>
      <c r="D118" s="408"/>
      <c r="E118" s="408"/>
      <c r="F118" s="408"/>
      <c r="G118" s="408"/>
      <c r="H118" s="408"/>
      <c r="I118" s="408"/>
      <c r="J118" s="408"/>
      <c r="K118" s="408"/>
      <c r="L118" s="408"/>
      <c r="M118" s="409"/>
      <c r="U118" s="77" t="s">
        <v>630</v>
      </c>
    </row>
    <row r="119" spans="2:21" ht="12" thickBot="1" x14ac:dyDescent="0.25">
      <c r="C119" s="85" t="s">
        <v>87</v>
      </c>
      <c r="D119" s="86"/>
      <c r="E119" s="85" t="s">
        <v>136</v>
      </c>
      <c r="F119" s="86" t="s">
        <v>137</v>
      </c>
      <c r="G119" s="85" t="s">
        <v>136</v>
      </c>
      <c r="H119" s="436" t="s">
        <v>108</v>
      </c>
      <c r="I119" s="436"/>
      <c r="J119" s="436"/>
      <c r="K119" s="436"/>
      <c r="L119" s="436"/>
      <c r="M119" s="437"/>
      <c r="U119" s="77" t="s">
        <v>630</v>
      </c>
    </row>
    <row r="120" spans="2:21" ht="12" thickBot="1" x14ac:dyDescent="0.25">
      <c r="C120" s="87"/>
      <c r="D120" s="88">
        <v>9</v>
      </c>
      <c r="E120" s="103" t="s">
        <v>1</v>
      </c>
      <c r="F120" s="88"/>
      <c r="G120" s="103" t="s">
        <v>3</v>
      </c>
      <c r="H120" s="438">
        <f>S127</f>
        <v>3</v>
      </c>
      <c r="I120" s="439"/>
      <c r="J120" s="440"/>
      <c r="K120" s="441">
        <f>T127</f>
        <v>0</v>
      </c>
      <c r="L120" s="442"/>
      <c r="M120" s="443"/>
      <c r="U120" s="77" t="str">
        <f>IF(H120+K120=3,"BİTTİ","DEVAM")</f>
        <v>BİTTİ</v>
      </c>
    </row>
    <row r="121" spans="2:21" ht="12" thickBot="1" x14ac:dyDescent="0.25">
      <c r="C121" s="91" t="s">
        <v>80</v>
      </c>
      <c r="D121" s="92" t="s">
        <v>138</v>
      </c>
      <c r="E121" s="91" t="s">
        <v>139</v>
      </c>
      <c r="F121" s="92"/>
      <c r="G121" s="91" t="s">
        <v>139</v>
      </c>
      <c r="H121" s="408" t="s">
        <v>140</v>
      </c>
      <c r="I121" s="409"/>
      <c r="J121" s="408" t="s">
        <v>141</v>
      </c>
      <c r="K121" s="409"/>
      <c r="L121" s="410" t="s">
        <v>142</v>
      </c>
      <c r="M121" s="411"/>
      <c r="O121" s="412" t="s">
        <v>143</v>
      </c>
      <c r="P121" s="413"/>
      <c r="Q121" s="412" t="s">
        <v>144</v>
      </c>
      <c r="R121" s="413"/>
      <c r="S121" s="412" t="s">
        <v>138</v>
      </c>
      <c r="T121" s="413"/>
      <c r="U121" s="77" t="s">
        <v>630</v>
      </c>
    </row>
    <row r="122" spans="2:21" ht="12" thickBot="1" x14ac:dyDescent="0.25">
      <c r="C122" s="93" t="s">
        <v>152</v>
      </c>
      <c r="D122" s="94" t="s">
        <v>145</v>
      </c>
      <c r="E122" s="84" t="s">
        <v>306</v>
      </c>
      <c r="F122" s="94"/>
      <c r="G122" s="84" t="s">
        <v>308</v>
      </c>
      <c r="H122" s="95">
        <v>6</v>
      </c>
      <c r="I122" s="94">
        <v>1</v>
      </c>
      <c r="J122" s="95">
        <v>6</v>
      </c>
      <c r="K122" s="94">
        <v>1</v>
      </c>
      <c r="L122" s="95"/>
      <c r="M122" s="94"/>
      <c r="O122" s="96">
        <f t="shared" ref="O122:P124" si="40">H122+J122+L122</f>
        <v>12</v>
      </c>
      <c r="P122" s="96">
        <f t="shared" si="40"/>
        <v>2</v>
      </c>
      <c r="Q122" s="96">
        <f t="shared" ref="Q122:Q124" si="41">IF(H122&gt;I122,1,0)+IF(J122&gt;K122,1,0)+IF(L122&gt;M122,1,0)</f>
        <v>2</v>
      </c>
      <c r="R122" s="97">
        <f t="shared" ref="R122:R124" si="42">IF(H122&lt;I122,1,0)+IF(J122&lt;K122,1,0)+IF(L122&lt;M122,1,0)</f>
        <v>0</v>
      </c>
      <c r="S122" s="97">
        <f t="shared" ref="S122:S124" si="43">IF(Q122&gt;R122,1,0)</f>
        <v>1</v>
      </c>
      <c r="T122" s="97">
        <f t="shared" ref="T122:T124" si="44">IF(Q122&lt;R122,1,0)</f>
        <v>0</v>
      </c>
      <c r="U122" s="77" t="s">
        <v>630</v>
      </c>
    </row>
    <row r="123" spans="2:21" ht="12" thickBot="1" x14ac:dyDescent="0.25">
      <c r="C123" s="84"/>
      <c r="D123" s="94" t="s">
        <v>146</v>
      </c>
      <c r="E123" s="84" t="s">
        <v>307</v>
      </c>
      <c r="F123" s="94"/>
      <c r="G123" s="84" t="s">
        <v>309</v>
      </c>
      <c r="H123" s="95">
        <v>6</v>
      </c>
      <c r="I123" s="94">
        <v>1</v>
      </c>
      <c r="J123" s="95">
        <v>6</v>
      </c>
      <c r="K123" s="94">
        <v>2</v>
      </c>
      <c r="L123" s="95"/>
      <c r="M123" s="94"/>
      <c r="O123" s="29">
        <f t="shared" si="40"/>
        <v>12</v>
      </c>
      <c r="P123" s="29">
        <f t="shared" si="40"/>
        <v>3</v>
      </c>
      <c r="Q123" s="29">
        <f t="shared" si="41"/>
        <v>2</v>
      </c>
      <c r="R123" s="28">
        <f t="shared" si="42"/>
        <v>0</v>
      </c>
      <c r="S123" s="28">
        <f t="shared" si="43"/>
        <v>1</v>
      </c>
      <c r="T123" s="28">
        <f t="shared" si="44"/>
        <v>0</v>
      </c>
      <c r="U123" s="77" t="s">
        <v>630</v>
      </c>
    </row>
    <row r="124" spans="2:21" ht="12" customHeight="1" thickBot="1" x14ac:dyDescent="0.25">
      <c r="C124" s="414"/>
      <c r="D124" s="416" t="s">
        <v>147</v>
      </c>
      <c r="E124" s="84" t="s">
        <v>306</v>
      </c>
      <c r="F124" s="98"/>
      <c r="G124" s="84" t="s">
        <v>308</v>
      </c>
      <c r="H124" s="418">
        <v>6</v>
      </c>
      <c r="I124" s="421">
        <v>3</v>
      </c>
      <c r="J124" s="418">
        <v>6</v>
      </c>
      <c r="K124" s="421">
        <v>3</v>
      </c>
      <c r="L124" s="418"/>
      <c r="M124" s="421"/>
      <c r="O124" s="424">
        <f t="shared" si="40"/>
        <v>12</v>
      </c>
      <c r="P124" s="424">
        <f t="shared" si="40"/>
        <v>6</v>
      </c>
      <c r="Q124" s="424">
        <f t="shared" si="41"/>
        <v>2</v>
      </c>
      <c r="R124" s="424">
        <f t="shared" si="42"/>
        <v>0</v>
      </c>
      <c r="S124" s="424">
        <f t="shared" si="43"/>
        <v>1</v>
      </c>
      <c r="T124" s="424">
        <f t="shared" si="44"/>
        <v>0</v>
      </c>
      <c r="U124" s="77" t="s">
        <v>630</v>
      </c>
    </row>
    <row r="125" spans="2:21" ht="12" thickBot="1" x14ac:dyDescent="0.25">
      <c r="C125" s="414"/>
      <c r="D125" s="416"/>
      <c r="E125" s="99" t="s">
        <v>137</v>
      </c>
      <c r="F125" s="100"/>
      <c r="G125" s="99" t="s">
        <v>137</v>
      </c>
      <c r="H125" s="419"/>
      <c r="I125" s="422"/>
      <c r="J125" s="419"/>
      <c r="K125" s="422"/>
      <c r="L125" s="419"/>
      <c r="M125" s="422"/>
      <c r="O125" s="425"/>
      <c r="P125" s="425"/>
      <c r="Q125" s="425"/>
      <c r="R125" s="425"/>
      <c r="S125" s="425"/>
      <c r="T125" s="425"/>
      <c r="U125" s="77" t="s">
        <v>630</v>
      </c>
    </row>
    <row r="126" spans="2:21" ht="12" thickBot="1" x14ac:dyDescent="0.25">
      <c r="C126" s="415"/>
      <c r="D126" s="417"/>
      <c r="E126" s="84" t="s">
        <v>307</v>
      </c>
      <c r="F126" s="101"/>
      <c r="G126" s="84" t="s">
        <v>309</v>
      </c>
      <c r="H126" s="420"/>
      <c r="I126" s="423"/>
      <c r="J126" s="420"/>
      <c r="K126" s="423"/>
      <c r="L126" s="420"/>
      <c r="M126" s="423"/>
      <c r="O126" s="426"/>
      <c r="P126" s="426"/>
      <c r="Q126" s="426"/>
      <c r="R126" s="426"/>
      <c r="S126" s="426"/>
      <c r="T126" s="426"/>
      <c r="U126" s="77" t="s">
        <v>630</v>
      </c>
    </row>
    <row r="127" spans="2:21" ht="12" thickBot="1" x14ac:dyDescent="0.25">
      <c r="B127" s="79" t="str">
        <f>E120&amp;G120</f>
        <v>ADIYAMAN GENÇLİK SPOR KULÜBÜADIYAMAN YURDUM GENÇLİK VE SPOR KULÜBÜ</v>
      </c>
      <c r="G127" s="102"/>
      <c r="H127" s="102"/>
      <c r="O127" s="28">
        <f t="shared" ref="O127:T127" si="45">O122+O123+O124</f>
        <v>36</v>
      </c>
      <c r="P127" s="28">
        <f t="shared" si="45"/>
        <v>11</v>
      </c>
      <c r="Q127" s="29">
        <f t="shared" si="45"/>
        <v>6</v>
      </c>
      <c r="R127" s="28">
        <f t="shared" si="45"/>
        <v>0</v>
      </c>
      <c r="S127" s="28">
        <f t="shared" si="45"/>
        <v>3</v>
      </c>
      <c r="T127" s="28">
        <f t="shared" si="45"/>
        <v>0</v>
      </c>
      <c r="U127" s="77" t="s">
        <v>630</v>
      </c>
    </row>
    <row r="128" spans="2:21" x14ac:dyDescent="0.2">
      <c r="C128" s="427" t="s">
        <v>132</v>
      </c>
      <c r="D128" s="428"/>
      <c r="E128" s="428"/>
      <c r="F128" s="428"/>
      <c r="G128" s="428"/>
      <c r="H128" s="428"/>
      <c r="I128" s="428"/>
      <c r="J128" s="428"/>
      <c r="K128" s="428"/>
      <c r="L128" s="428"/>
      <c r="M128" s="429"/>
      <c r="U128" s="77" t="s">
        <v>630</v>
      </c>
    </row>
    <row r="129" spans="2:21" ht="12" thickBot="1" x14ac:dyDescent="0.25">
      <c r="C129" s="430"/>
      <c r="D129" s="431"/>
      <c r="E129" s="431"/>
      <c r="F129" s="431"/>
      <c r="G129" s="431"/>
      <c r="H129" s="431"/>
      <c r="I129" s="431"/>
      <c r="J129" s="431"/>
      <c r="K129" s="431"/>
      <c r="L129" s="431"/>
      <c r="M129" s="432"/>
      <c r="U129" s="77" t="s">
        <v>630</v>
      </c>
    </row>
    <row r="130" spans="2:21" ht="12" thickBot="1" x14ac:dyDescent="0.25">
      <c r="C130" s="444" t="s">
        <v>79</v>
      </c>
      <c r="D130" s="437"/>
      <c r="E130" s="445" t="s">
        <v>133</v>
      </c>
      <c r="F130" s="446"/>
      <c r="G130" s="80" t="s">
        <v>134</v>
      </c>
      <c r="H130" s="447" t="s">
        <v>135</v>
      </c>
      <c r="I130" s="448"/>
      <c r="J130" s="448"/>
      <c r="K130" s="448"/>
      <c r="L130" s="448"/>
      <c r="M130" s="449"/>
      <c r="R130" s="81"/>
      <c r="S130" s="82"/>
      <c r="T130" s="83"/>
      <c r="U130" s="77" t="s">
        <v>630</v>
      </c>
    </row>
    <row r="131" spans="2:21" ht="12" thickBot="1" x14ac:dyDescent="0.25">
      <c r="C131" s="433">
        <v>45089</v>
      </c>
      <c r="D131" s="434"/>
      <c r="E131" s="435" t="s">
        <v>52</v>
      </c>
      <c r="F131" s="409"/>
      <c r="G131" s="84"/>
      <c r="H131" s="435"/>
      <c r="I131" s="408"/>
      <c r="J131" s="408"/>
      <c r="K131" s="408"/>
      <c r="L131" s="408"/>
      <c r="M131" s="409"/>
      <c r="U131" s="77" t="s">
        <v>630</v>
      </c>
    </row>
    <row r="132" spans="2:21" ht="12" thickBot="1" x14ac:dyDescent="0.25">
      <c r="C132" s="435"/>
      <c r="D132" s="408"/>
      <c r="E132" s="408"/>
      <c r="F132" s="408"/>
      <c r="G132" s="408"/>
      <c r="H132" s="408"/>
      <c r="I132" s="408"/>
      <c r="J132" s="408"/>
      <c r="K132" s="408"/>
      <c r="L132" s="408"/>
      <c r="M132" s="409"/>
      <c r="U132" s="77" t="s">
        <v>630</v>
      </c>
    </row>
    <row r="133" spans="2:21" ht="12" thickBot="1" x14ac:dyDescent="0.25">
      <c r="C133" s="85" t="s">
        <v>87</v>
      </c>
      <c r="D133" s="86"/>
      <c r="E133" s="85" t="s">
        <v>136</v>
      </c>
      <c r="F133" s="86" t="s">
        <v>137</v>
      </c>
      <c r="G133" s="85" t="s">
        <v>136</v>
      </c>
      <c r="H133" s="436" t="s">
        <v>108</v>
      </c>
      <c r="I133" s="436"/>
      <c r="J133" s="436"/>
      <c r="K133" s="436"/>
      <c r="L133" s="436"/>
      <c r="M133" s="437"/>
      <c r="U133" s="77" t="s">
        <v>630</v>
      </c>
    </row>
    <row r="134" spans="2:21" ht="12" thickBot="1" x14ac:dyDescent="0.25">
      <c r="C134" s="87"/>
      <c r="D134" s="88">
        <v>10</v>
      </c>
      <c r="E134" s="103" t="s">
        <v>163</v>
      </c>
      <c r="F134" s="88"/>
      <c r="G134" s="103" t="s">
        <v>164</v>
      </c>
      <c r="H134" s="438">
        <f>S141</f>
        <v>3</v>
      </c>
      <c r="I134" s="439"/>
      <c r="J134" s="440"/>
      <c r="K134" s="441">
        <f>T141</f>
        <v>0</v>
      </c>
      <c r="L134" s="442"/>
      <c r="M134" s="443"/>
      <c r="U134" s="77" t="str">
        <f>IF(H134+K134=3,"BİTTİ","DEVAM")</f>
        <v>BİTTİ</v>
      </c>
    </row>
    <row r="135" spans="2:21" ht="12" thickBot="1" x14ac:dyDescent="0.25">
      <c r="C135" s="91" t="s">
        <v>80</v>
      </c>
      <c r="D135" s="92" t="s">
        <v>138</v>
      </c>
      <c r="E135" s="91" t="s">
        <v>139</v>
      </c>
      <c r="F135" s="92"/>
      <c r="G135" s="91" t="s">
        <v>139</v>
      </c>
      <c r="H135" s="408" t="s">
        <v>140</v>
      </c>
      <c r="I135" s="409"/>
      <c r="J135" s="408" t="s">
        <v>141</v>
      </c>
      <c r="K135" s="409"/>
      <c r="L135" s="410" t="s">
        <v>142</v>
      </c>
      <c r="M135" s="411"/>
      <c r="O135" s="412" t="s">
        <v>143</v>
      </c>
      <c r="P135" s="413"/>
      <c r="Q135" s="412" t="s">
        <v>144</v>
      </c>
      <c r="R135" s="413"/>
      <c r="S135" s="412" t="s">
        <v>138</v>
      </c>
      <c r="T135" s="413"/>
      <c r="U135" s="77" t="s">
        <v>630</v>
      </c>
    </row>
    <row r="136" spans="2:21" ht="12" thickBot="1" x14ac:dyDescent="0.25">
      <c r="C136" s="93" t="s">
        <v>152</v>
      </c>
      <c r="D136" s="94" t="s">
        <v>145</v>
      </c>
      <c r="E136" s="84" t="s">
        <v>302</v>
      </c>
      <c r="F136" s="94"/>
      <c r="G136" s="84" t="s">
        <v>304</v>
      </c>
      <c r="H136" s="95">
        <v>6</v>
      </c>
      <c r="I136" s="94">
        <v>2</v>
      </c>
      <c r="J136" s="95">
        <v>6</v>
      </c>
      <c r="K136" s="94">
        <v>3</v>
      </c>
      <c r="L136" s="95"/>
      <c r="M136" s="94"/>
      <c r="O136" s="96">
        <f t="shared" ref="O136:P138" si="46">H136+J136+L136</f>
        <v>12</v>
      </c>
      <c r="P136" s="96">
        <f t="shared" si="46"/>
        <v>5</v>
      </c>
      <c r="Q136" s="96">
        <f t="shared" ref="Q136:Q138" si="47">IF(H136&gt;I136,1,0)+IF(J136&gt;K136,1,0)+IF(L136&gt;M136,1,0)</f>
        <v>2</v>
      </c>
      <c r="R136" s="97">
        <f t="shared" ref="R136:R138" si="48">IF(H136&lt;I136,1,0)+IF(J136&lt;K136,1,0)+IF(L136&lt;M136,1,0)</f>
        <v>0</v>
      </c>
      <c r="S136" s="97">
        <f t="shared" ref="S136:S138" si="49">IF(Q136&gt;R136,1,0)</f>
        <v>1</v>
      </c>
      <c r="T136" s="97">
        <f t="shared" ref="T136:T138" si="50">IF(Q136&lt;R136,1,0)</f>
        <v>0</v>
      </c>
      <c r="U136" s="77" t="s">
        <v>630</v>
      </c>
    </row>
    <row r="137" spans="2:21" ht="12" thickBot="1" x14ac:dyDescent="0.25">
      <c r="C137" s="84"/>
      <c r="D137" s="94" t="s">
        <v>146</v>
      </c>
      <c r="E137" s="84" t="s">
        <v>303</v>
      </c>
      <c r="F137" s="94"/>
      <c r="G137" s="84" t="s">
        <v>305</v>
      </c>
      <c r="H137" s="95">
        <v>6</v>
      </c>
      <c r="I137" s="94">
        <v>4</v>
      </c>
      <c r="J137" s="95">
        <v>6</v>
      </c>
      <c r="K137" s="94">
        <v>3</v>
      </c>
      <c r="L137" s="95"/>
      <c r="M137" s="94"/>
      <c r="O137" s="29">
        <f t="shared" si="46"/>
        <v>12</v>
      </c>
      <c r="P137" s="29">
        <f t="shared" si="46"/>
        <v>7</v>
      </c>
      <c r="Q137" s="29">
        <f t="shared" si="47"/>
        <v>2</v>
      </c>
      <c r="R137" s="28">
        <f t="shared" si="48"/>
        <v>0</v>
      </c>
      <c r="S137" s="28">
        <f t="shared" si="49"/>
        <v>1</v>
      </c>
      <c r="T137" s="28">
        <f t="shared" si="50"/>
        <v>0</v>
      </c>
      <c r="U137" s="77" t="s">
        <v>630</v>
      </c>
    </row>
    <row r="138" spans="2:21" ht="12" customHeight="1" thickBot="1" x14ac:dyDescent="0.25">
      <c r="C138" s="414"/>
      <c r="D138" s="416" t="s">
        <v>147</v>
      </c>
      <c r="E138" s="84" t="s">
        <v>302</v>
      </c>
      <c r="F138" s="98"/>
      <c r="G138" s="84" t="s">
        <v>304</v>
      </c>
      <c r="H138" s="418">
        <v>6</v>
      </c>
      <c r="I138" s="421">
        <v>2</v>
      </c>
      <c r="J138" s="418">
        <v>6</v>
      </c>
      <c r="K138" s="421">
        <v>3</v>
      </c>
      <c r="L138" s="418"/>
      <c r="M138" s="421"/>
      <c r="O138" s="424">
        <f t="shared" si="46"/>
        <v>12</v>
      </c>
      <c r="P138" s="424">
        <f t="shared" si="46"/>
        <v>5</v>
      </c>
      <c r="Q138" s="424">
        <f t="shared" si="47"/>
        <v>2</v>
      </c>
      <c r="R138" s="424">
        <f t="shared" si="48"/>
        <v>0</v>
      </c>
      <c r="S138" s="424">
        <f t="shared" si="49"/>
        <v>1</v>
      </c>
      <c r="T138" s="424">
        <f t="shared" si="50"/>
        <v>0</v>
      </c>
      <c r="U138" s="77" t="s">
        <v>630</v>
      </c>
    </row>
    <row r="139" spans="2:21" ht="12" thickBot="1" x14ac:dyDescent="0.25">
      <c r="C139" s="414"/>
      <c r="D139" s="416"/>
      <c r="E139" s="99" t="s">
        <v>137</v>
      </c>
      <c r="F139" s="100"/>
      <c r="G139" s="99" t="s">
        <v>137</v>
      </c>
      <c r="H139" s="419"/>
      <c r="I139" s="422"/>
      <c r="J139" s="419"/>
      <c r="K139" s="422"/>
      <c r="L139" s="419"/>
      <c r="M139" s="422"/>
      <c r="O139" s="425"/>
      <c r="P139" s="425"/>
      <c r="Q139" s="425"/>
      <c r="R139" s="425"/>
      <c r="S139" s="425"/>
      <c r="T139" s="425"/>
      <c r="U139" s="77" t="s">
        <v>630</v>
      </c>
    </row>
    <row r="140" spans="2:21" ht="12" thickBot="1" x14ac:dyDescent="0.25">
      <c r="C140" s="415"/>
      <c r="D140" s="417"/>
      <c r="E140" s="84" t="s">
        <v>303</v>
      </c>
      <c r="F140" s="101"/>
      <c r="G140" s="84" t="s">
        <v>305</v>
      </c>
      <c r="H140" s="420"/>
      <c r="I140" s="423"/>
      <c r="J140" s="420"/>
      <c r="K140" s="423"/>
      <c r="L140" s="420"/>
      <c r="M140" s="423"/>
      <c r="O140" s="426"/>
      <c r="P140" s="426"/>
      <c r="Q140" s="426"/>
      <c r="R140" s="426"/>
      <c r="S140" s="426"/>
      <c r="T140" s="426"/>
      <c r="U140" s="77" t="s">
        <v>630</v>
      </c>
    </row>
    <row r="141" spans="2:21" ht="12" thickBot="1" x14ac:dyDescent="0.25">
      <c r="B141" s="79" t="str">
        <f>E134&amp;G134</f>
        <v>ADIYAMAN DOĞA ATICILIK VE A.SPOR KULÜBÜADIYAMAN TENİS DAĞCILIK SPOR KULÜBÜ</v>
      </c>
      <c r="G141" s="102"/>
      <c r="H141" s="102"/>
      <c r="O141" s="28">
        <f t="shared" ref="O141:T141" si="51">O136+O137+O138</f>
        <v>36</v>
      </c>
      <c r="P141" s="28">
        <f t="shared" si="51"/>
        <v>17</v>
      </c>
      <c r="Q141" s="29">
        <f t="shared" si="51"/>
        <v>6</v>
      </c>
      <c r="R141" s="28">
        <f t="shared" si="51"/>
        <v>0</v>
      </c>
      <c r="S141" s="28">
        <f t="shared" si="51"/>
        <v>3</v>
      </c>
      <c r="T141" s="28">
        <f t="shared" si="51"/>
        <v>0</v>
      </c>
      <c r="U141" s="77" t="s">
        <v>630</v>
      </c>
    </row>
    <row r="142" spans="2:21" x14ac:dyDescent="0.2">
      <c r="C142" s="427" t="s">
        <v>132</v>
      </c>
      <c r="D142" s="428"/>
      <c r="E142" s="428"/>
      <c r="F142" s="428"/>
      <c r="G142" s="428"/>
      <c r="H142" s="428"/>
      <c r="I142" s="428"/>
      <c r="J142" s="428"/>
      <c r="K142" s="428"/>
      <c r="L142" s="428"/>
      <c r="M142" s="429"/>
      <c r="U142" s="77" t="s">
        <v>630</v>
      </c>
    </row>
    <row r="143" spans="2:21" ht="12" thickBot="1" x14ac:dyDescent="0.25">
      <c r="C143" s="430"/>
      <c r="D143" s="431"/>
      <c r="E143" s="431"/>
      <c r="F143" s="431"/>
      <c r="G143" s="431"/>
      <c r="H143" s="431"/>
      <c r="I143" s="431"/>
      <c r="J143" s="431"/>
      <c r="K143" s="431"/>
      <c r="L143" s="431"/>
      <c r="M143" s="432"/>
      <c r="U143" s="77" t="s">
        <v>630</v>
      </c>
    </row>
    <row r="144" spans="2:21" ht="12" thickBot="1" x14ac:dyDescent="0.25">
      <c r="C144" s="444" t="s">
        <v>79</v>
      </c>
      <c r="D144" s="437"/>
      <c r="E144" s="445" t="s">
        <v>133</v>
      </c>
      <c r="F144" s="446"/>
      <c r="G144" s="80" t="s">
        <v>134</v>
      </c>
      <c r="H144" s="447" t="s">
        <v>135</v>
      </c>
      <c r="I144" s="448"/>
      <c r="J144" s="448"/>
      <c r="K144" s="448"/>
      <c r="L144" s="448"/>
      <c r="M144" s="449"/>
      <c r="R144" s="81"/>
      <c r="S144" s="82"/>
      <c r="T144" s="83"/>
      <c r="U144" s="83" t="s">
        <v>630</v>
      </c>
    </row>
    <row r="145" spans="2:21" ht="12" thickBot="1" x14ac:dyDescent="0.25">
      <c r="C145" s="433">
        <v>45089</v>
      </c>
      <c r="D145" s="434"/>
      <c r="E145" s="435" t="s">
        <v>57</v>
      </c>
      <c r="F145" s="409"/>
      <c r="G145" s="84"/>
      <c r="H145" s="435"/>
      <c r="I145" s="408"/>
      <c r="J145" s="408"/>
      <c r="K145" s="408"/>
      <c r="L145" s="408"/>
      <c r="M145" s="409"/>
      <c r="U145" s="77" t="s">
        <v>630</v>
      </c>
    </row>
    <row r="146" spans="2:21" ht="12" thickBot="1" x14ac:dyDescent="0.25">
      <c r="C146" s="435"/>
      <c r="D146" s="408"/>
      <c r="E146" s="408"/>
      <c r="F146" s="408"/>
      <c r="G146" s="408"/>
      <c r="H146" s="408"/>
      <c r="I146" s="408"/>
      <c r="J146" s="408"/>
      <c r="K146" s="408"/>
      <c r="L146" s="408"/>
      <c r="M146" s="409"/>
      <c r="U146" s="77" t="s">
        <v>630</v>
      </c>
    </row>
    <row r="147" spans="2:21" ht="12" thickBot="1" x14ac:dyDescent="0.25">
      <c r="C147" s="85" t="s">
        <v>87</v>
      </c>
      <c r="D147" s="86"/>
      <c r="E147" s="85" t="s">
        <v>136</v>
      </c>
      <c r="F147" s="86" t="s">
        <v>137</v>
      </c>
      <c r="G147" s="85" t="s">
        <v>136</v>
      </c>
      <c r="H147" s="436" t="s">
        <v>108</v>
      </c>
      <c r="I147" s="436"/>
      <c r="J147" s="436"/>
      <c r="K147" s="436"/>
      <c r="L147" s="436"/>
      <c r="M147" s="437"/>
      <c r="U147" s="77" t="s">
        <v>630</v>
      </c>
    </row>
    <row r="148" spans="2:21" ht="12" thickBot="1" x14ac:dyDescent="0.25">
      <c r="C148" s="87"/>
      <c r="D148" s="88">
        <v>11</v>
      </c>
      <c r="E148" s="103" t="s">
        <v>15</v>
      </c>
      <c r="F148" s="88"/>
      <c r="G148" s="103" t="s">
        <v>246</v>
      </c>
      <c r="H148" s="438">
        <f>S155</f>
        <v>3</v>
      </c>
      <c r="I148" s="439"/>
      <c r="J148" s="440"/>
      <c r="K148" s="441">
        <f>T155</f>
        <v>0</v>
      </c>
      <c r="L148" s="442"/>
      <c r="M148" s="443"/>
      <c r="U148" s="77" t="str">
        <f>IF(H148+K148=3,"BİTTİ","DEVAM")</f>
        <v>BİTTİ</v>
      </c>
    </row>
    <row r="149" spans="2:21" ht="12" thickBot="1" x14ac:dyDescent="0.25">
      <c r="C149" s="91" t="s">
        <v>80</v>
      </c>
      <c r="D149" s="92" t="s">
        <v>138</v>
      </c>
      <c r="E149" s="91" t="s">
        <v>139</v>
      </c>
      <c r="F149" s="92"/>
      <c r="G149" s="91" t="s">
        <v>139</v>
      </c>
      <c r="H149" s="408" t="s">
        <v>140</v>
      </c>
      <c r="I149" s="409"/>
      <c r="J149" s="408" t="s">
        <v>141</v>
      </c>
      <c r="K149" s="409"/>
      <c r="L149" s="410" t="s">
        <v>142</v>
      </c>
      <c r="M149" s="411"/>
      <c r="O149" s="412" t="s">
        <v>143</v>
      </c>
      <c r="P149" s="413"/>
      <c r="Q149" s="412" t="s">
        <v>144</v>
      </c>
      <c r="R149" s="413"/>
      <c r="S149" s="412" t="s">
        <v>138</v>
      </c>
      <c r="T149" s="413"/>
      <c r="U149" s="77" t="s">
        <v>630</v>
      </c>
    </row>
    <row r="150" spans="2:21" ht="12" thickBot="1" x14ac:dyDescent="0.25">
      <c r="C150" s="93" t="s">
        <v>152</v>
      </c>
      <c r="D150" s="94" t="s">
        <v>145</v>
      </c>
      <c r="E150" s="84" t="s">
        <v>470</v>
      </c>
      <c r="F150" s="94"/>
      <c r="G150" s="84" t="s">
        <v>467</v>
      </c>
      <c r="H150" s="95">
        <v>6</v>
      </c>
      <c r="I150" s="94">
        <v>1</v>
      </c>
      <c r="J150" s="95">
        <v>6</v>
      </c>
      <c r="K150" s="94">
        <v>0</v>
      </c>
      <c r="L150" s="95"/>
      <c r="M150" s="94"/>
      <c r="O150" s="96">
        <f t="shared" ref="O150:P152" si="52">H150+J150+L150</f>
        <v>12</v>
      </c>
      <c r="P150" s="96">
        <f t="shared" si="52"/>
        <v>1</v>
      </c>
      <c r="Q150" s="96">
        <f t="shared" ref="Q150:Q152" si="53">IF(H150&gt;I150,1,0)+IF(J150&gt;K150,1,0)+IF(L150&gt;M150,1,0)</f>
        <v>2</v>
      </c>
      <c r="R150" s="97">
        <f t="shared" ref="R150:R152" si="54">IF(H150&lt;I150,1,0)+IF(J150&lt;K150,1,0)+IF(L150&lt;M150,1,0)</f>
        <v>0</v>
      </c>
      <c r="S150" s="97">
        <f t="shared" ref="S150:S152" si="55">IF(Q150&gt;R150,1,0)</f>
        <v>1</v>
      </c>
      <c r="T150" s="97">
        <f t="shared" ref="T150:T152" si="56">IF(Q150&lt;R150,1,0)</f>
        <v>0</v>
      </c>
      <c r="U150" s="77" t="s">
        <v>630</v>
      </c>
    </row>
    <row r="151" spans="2:21" ht="12" thickBot="1" x14ac:dyDescent="0.25">
      <c r="C151" s="84"/>
      <c r="D151" s="94" t="s">
        <v>146</v>
      </c>
      <c r="E151" s="84" t="s">
        <v>471</v>
      </c>
      <c r="F151" s="94"/>
      <c r="G151" s="84" t="s">
        <v>468</v>
      </c>
      <c r="H151" s="95">
        <v>6</v>
      </c>
      <c r="I151" s="94">
        <v>0</v>
      </c>
      <c r="J151" s="95">
        <v>6</v>
      </c>
      <c r="K151" s="94">
        <v>0</v>
      </c>
      <c r="L151" s="95"/>
      <c r="M151" s="94"/>
      <c r="O151" s="29">
        <f t="shared" si="52"/>
        <v>12</v>
      </c>
      <c r="P151" s="29">
        <f t="shared" si="52"/>
        <v>0</v>
      </c>
      <c r="Q151" s="29">
        <f t="shared" si="53"/>
        <v>2</v>
      </c>
      <c r="R151" s="28">
        <f t="shared" si="54"/>
        <v>0</v>
      </c>
      <c r="S151" s="28">
        <f t="shared" si="55"/>
        <v>1</v>
      </c>
      <c r="T151" s="28">
        <f t="shared" si="56"/>
        <v>0</v>
      </c>
      <c r="U151" s="77" t="s">
        <v>630</v>
      </c>
    </row>
    <row r="152" spans="2:21" ht="12" customHeight="1" thickBot="1" x14ac:dyDescent="0.25">
      <c r="C152" s="414"/>
      <c r="D152" s="416" t="s">
        <v>147</v>
      </c>
      <c r="E152" s="84" t="s">
        <v>471</v>
      </c>
      <c r="F152" s="98"/>
      <c r="G152" s="84" t="s">
        <v>468</v>
      </c>
      <c r="H152" s="418">
        <v>6</v>
      </c>
      <c r="I152" s="421">
        <v>0</v>
      </c>
      <c r="J152" s="418">
        <v>6</v>
      </c>
      <c r="K152" s="421">
        <v>0</v>
      </c>
      <c r="L152" s="418"/>
      <c r="M152" s="421"/>
      <c r="O152" s="424">
        <f t="shared" si="52"/>
        <v>12</v>
      </c>
      <c r="P152" s="424">
        <f t="shared" si="52"/>
        <v>0</v>
      </c>
      <c r="Q152" s="424">
        <f t="shared" si="53"/>
        <v>2</v>
      </c>
      <c r="R152" s="424">
        <f t="shared" si="54"/>
        <v>0</v>
      </c>
      <c r="S152" s="424">
        <f t="shared" si="55"/>
        <v>1</v>
      </c>
      <c r="T152" s="424">
        <f t="shared" si="56"/>
        <v>0</v>
      </c>
      <c r="U152" s="77" t="s">
        <v>630</v>
      </c>
    </row>
    <row r="153" spans="2:21" ht="12" thickBot="1" x14ac:dyDescent="0.25">
      <c r="C153" s="414"/>
      <c r="D153" s="416"/>
      <c r="E153" s="99" t="s">
        <v>137</v>
      </c>
      <c r="F153" s="100"/>
      <c r="G153" s="99" t="s">
        <v>137</v>
      </c>
      <c r="H153" s="419"/>
      <c r="I153" s="422"/>
      <c r="J153" s="419"/>
      <c r="K153" s="422"/>
      <c r="L153" s="419"/>
      <c r="M153" s="422"/>
      <c r="O153" s="425"/>
      <c r="P153" s="425"/>
      <c r="Q153" s="425"/>
      <c r="R153" s="425"/>
      <c r="S153" s="425"/>
      <c r="T153" s="425"/>
      <c r="U153" s="77" t="s">
        <v>630</v>
      </c>
    </row>
    <row r="154" spans="2:21" ht="12" thickBot="1" x14ac:dyDescent="0.25">
      <c r="C154" s="415"/>
      <c r="D154" s="417"/>
      <c r="E154" s="84" t="s">
        <v>472</v>
      </c>
      <c r="F154" s="101"/>
      <c r="G154" s="84" t="s">
        <v>469</v>
      </c>
      <c r="H154" s="420"/>
      <c r="I154" s="423"/>
      <c r="J154" s="420"/>
      <c r="K154" s="423"/>
      <c r="L154" s="420"/>
      <c r="M154" s="423"/>
      <c r="O154" s="426"/>
      <c r="P154" s="426"/>
      <c r="Q154" s="426"/>
      <c r="R154" s="426"/>
      <c r="S154" s="426"/>
      <c r="T154" s="426"/>
      <c r="U154" s="77" t="s">
        <v>630</v>
      </c>
    </row>
    <row r="155" spans="2:21" ht="12" thickBot="1" x14ac:dyDescent="0.25">
      <c r="B155" s="79" t="str">
        <f>E148&amp;G148</f>
        <v>BATMAN PETROL SPOR KULÜBÜBATMAN 19 MAYIS GENÇLİK SK</v>
      </c>
      <c r="G155" s="102"/>
      <c r="H155" s="102"/>
      <c r="O155" s="28">
        <f t="shared" ref="O155:T155" si="57">O150+O151+O152</f>
        <v>36</v>
      </c>
      <c r="P155" s="28">
        <f t="shared" si="57"/>
        <v>1</v>
      </c>
      <c r="Q155" s="29">
        <f t="shared" si="57"/>
        <v>6</v>
      </c>
      <c r="R155" s="28">
        <f t="shared" si="57"/>
        <v>0</v>
      </c>
      <c r="S155" s="28">
        <f t="shared" si="57"/>
        <v>3</v>
      </c>
      <c r="T155" s="28">
        <f t="shared" si="57"/>
        <v>0</v>
      </c>
      <c r="U155" s="77" t="s">
        <v>630</v>
      </c>
    </row>
    <row r="156" spans="2:21" x14ac:dyDescent="0.2">
      <c r="C156" s="427" t="s">
        <v>132</v>
      </c>
      <c r="D156" s="428"/>
      <c r="E156" s="428"/>
      <c r="F156" s="428"/>
      <c r="G156" s="428"/>
      <c r="H156" s="428"/>
      <c r="I156" s="428"/>
      <c r="J156" s="428"/>
      <c r="K156" s="428"/>
      <c r="L156" s="428"/>
      <c r="M156" s="429"/>
      <c r="U156" s="77" t="s">
        <v>630</v>
      </c>
    </row>
    <row r="157" spans="2:21" ht="12" thickBot="1" x14ac:dyDescent="0.25">
      <c r="C157" s="430"/>
      <c r="D157" s="431"/>
      <c r="E157" s="431"/>
      <c r="F157" s="431"/>
      <c r="G157" s="431"/>
      <c r="H157" s="431"/>
      <c r="I157" s="431"/>
      <c r="J157" s="431"/>
      <c r="K157" s="431"/>
      <c r="L157" s="431"/>
      <c r="M157" s="432"/>
      <c r="U157" s="77" t="s">
        <v>630</v>
      </c>
    </row>
    <row r="158" spans="2:21" ht="12" thickBot="1" x14ac:dyDescent="0.25">
      <c r="C158" s="444" t="s">
        <v>79</v>
      </c>
      <c r="D158" s="437"/>
      <c r="E158" s="445" t="s">
        <v>133</v>
      </c>
      <c r="F158" s="446"/>
      <c r="G158" s="80" t="s">
        <v>134</v>
      </c>
      <c r="H158" s="447" t="s">
        <v>135</v>
      </c>
      <c r="I158" s="448"/>
      <c r="J158" s="448"/>
      <c r="K158" s="448"/>
      <c r="L158" s="448"/>
      <c r="M158" s="449"/>
      <c r="R158" s="81"/>
      <c r="S158" s="82"/>
      <c r="T158" s="83"/>
      <c r="U158" s="77" t="s">
        <v>630</v>
      </c>
    </row>
    <row r="159" spans="2:21" ht="12" thickBot="1" x14ac:dyDescent="0.25">
      <c r="C159" s="433">
        <v>45089</v>
      </c>
      <c r="D159" s="434"/>
      <c r="E159" s="435" t="s">
        <v>57</v>
      </c>
      <c r="F159" s="409"/>
      <c r="G159" s="84"/>
      <c r="H159" s="435"/>
      <c r="I159" s="408"/>
      <c r="J159" s="408"/>
      <c r="K159" s="408"/>
      <c r="L159" s="408"/>
      <c r="M159" s="409"/>
      <c r="U159" s="77" t="s">
        <v>630</v>
      </c>
    </row>
    <row r="160" spans="2:21" ht="12" thickBot="1" x14ac:dyDescent="0.25">
      <c r="C160" s="435"/>
      <c r="D160" s="408"/>
      <c r="E160" s="408"/>
      <c r="F160" s="408"/>
      <c r="G160" s="408"/>
      <c r="H160" s="408"/>
      <c r="I160" s="408"/>
      <c r="J160" s="408"/>
      <c r="K160" s="408"/>
      <c r="L160" s="408"/>
      <c r="M160" s="409"/>
      <c r="U160" s="77" t="s">
        <v>630</v>
      </c>
    </row>
    <row r="161" spans="2:21" ht="12" thickBot="1" x14ac:dyDescent="0.25">
      <c r="C161" s="85" t="s">
        <v>87</v>
      </c>
      <c r="D161" s="86"/>
      <c r="E161" s="85" t="s">
        <v>136</v>
      </c>
      <c r="F161" s="86" t="s">
        <v>137</v>
      </c>
      <c r="G161" s="85" t="s">
        <v>136</v>
      </c>
      <c r="H161" s="436" t="s">
        <v>108</v>
      </c>
      <c r="I161" s="436"/>
      <c r="J161" s="436"/>
      <c r="K161" s="436"/>
      <c r="L161" s="436"/>
      <c r="M161" s="437"/>
      <c r="U161" s="77" t="s">
        <v>630</v>
      </c>
    </row>
    <row r="162" spans="2:21" ht="12" thickBot="1" x14ac:dyDescent="0.25">
      <c r="C162" s="87"/>
      <c r="D162" s="88">
        <v>12</v>
      </c>
      <c r="E162" s="103" t="s">
        <v>245</v>
      </c>
      <c r="F162" s="88"/>
      <c r="G162" s="103" t="s">
        <v>0</v>
      </c>
      <c r="H162" s="438">
        <f>S169</f>
        <v>0</v>
      </c>
      <c r="I162" s="439"/>
      <c r="J162" s="440"/>
      <c r="K162" s="441">
        <f>T169</f>
        <v>3</v>
      </c>
      <c r="L162" s="442"/>
      <c r="M162" s="443"/>
      <c r="U162" s="77" t="str">
        <f>IF(H162+K162=3,"BİTTİ","DEVAM")</f>
        <v>BİTTİ</v>
      </c>
    </row>
    <row r="163" spans="2:21" ht="12" thickBot="1" x14ac:dyDescent="0.25">
      <c r="C163" s="91" t="s">
        <v>80</v>
      </c>
      <c r="D163" s="92" t="s">
        <v>138</v>
      </c>
      <c r="E163" s="91" t="s">
        <v>139</v>
      </c>
      <c r="F163" s="92"/>
      <c r="G163" s="91" t="s">
        <v>139</v>
      </c>
      <c r="H163" s="408" t="s">
        <v>140</v>
      </c>
      <c r="I163" s="409"/>
      <c r="J163" s="408" t="s">
        <v>141</v>
      </c>
      <c r="K163" s="409"/>
      <c r="L163" s="410" t="s">
        <v>142</v>
      </c>
      <c r="M163" s="411"/>
      <c r="O163" s="412" t="s">
        <v>143</v>
      </c>
      <c r="P163" s="413"/>
      <c r="Q163" s="412" t="s">
        <v>144</v>
      </c>
      <c r="R163" s="413"/>
      <c r="S163" s="412" t="s">
        <v>138</v>
      </c>
      <c r="T163" s="413"/>
      <c r="U163" s="77" t="s">
        <v>630</v>
      </c>
    </row>
    <row r="164" spans="2:21" ht="12" thickBot="1" x14ac:dyDescent="0.25">
      <c r="C164" s="93" t="s">
        <v>152</v>
      </c>
      <c r="D164" s="94" t="s">
        <v>145</v>
      </c>
      <c r="E164" s="84" t="s">
        <v>461</v>
      </c>
      <c r="F164" s="94"/>
      <c r="G164" s="84" t="s">
        <v>464</v>
      </c>
      <c r="H164" s="95">
        <v>1</v>
      </c>
      <c r="I164" s="94">
        <v>6</v>
      </c>
      <c r="J164" s="95">
        <v>2</v>
      </c>
      <c r="K164" s="94">
        <v>6</v>
      </c>
      <c r="L164" s="95"/>
      <c r="M164" s="94"/>
      <c r="O164" s="96">
        <f t="shared" ref="O164:P166" si="58">H164+J164+L164</f>
        <v>3</v>
      </c>
      <c r="P164" s="96">
        <f t="shared" si="58"/>
        <v>12</v>
      </c>
      <c r="Q164" s="96">
        <f t="shared" ref="Q164:Q166" si="59">IF(H164&gt;I164,1,0)+IF(J164&gt;K164,1,0)+IF(L164&gt;M164,1,0)</f>
        <v>0</v>
      </c>
      <c r="R164" s="97">
        <f t="shared" ref="R164:R166" si="60">IF(H164&lt;I164,1,0)+IF(J164&lt;K164,1,0)+IF(L164&lt;M164,1,0)</f>
        <v>2</v>
      </c>
      <c r="S164" s="97">
        <f t="shared" ref="S164:S166" si="61">IF(Q164&gt;R164,1,0)</f>
        <v>0</v>
      </c>
      <c r="T164" s="97">
        <f t="shared" ref="T164:T166" si="62">IF(Q164&lt;R164,1,0)</f>
        <v>1</v>
      </c>
      <c r="U164" s="77" t="s">
        <v>630</v>
      </c>
    </row>
    <row r="165" spans="2:21" ht="12" thickBot="1" x14ac:dyDescent="0.25">
      <c r="C165" s="84"/>
      <c r="D165" s="94" t="s">
        <v>146</v>
      </c>
      <c r="E165" s="84" t="s">
        <v>462</v>
      </c>
      <c r="F165" s="94"/>
      <c r="G165" s="84" t="s">
        <v>465</v>
      </c>
      <c r="H165" s="95">
        <v>2</v>
      </c>
      <c r="I165" s="94">
        <v>6</v>
      </c>
      <c r="J165" s="95">
        <v>3</v>
      </c>
      <c r="K165" s="94">
        <v>6</v>
      </c>
      <c r="L165" s="95"/>
      <c r="M165" s="94"/>
      <c r="O165" s="29">
        <f t="shared" si="58"/>
        <v>5</v>
      </c>
      <c r="P165" s="29">
        <f t="shared" si="58"/>
        <v>12</v>
      </c>
      <c r="Q165" s="29">
        <f t="shared" si="59"/>
        <v>0</v>
      </c>
      <c r="R165" s="28">
        <f t="shared" si="60"/>
        <v>2</v>
      </c>
      <c r="S165" s="28">
        <f t="shared" si="61"/>
        <v>0</v>
      </c>
      <c r="T165" s="28">
        <f t="shared" si="62"/>
        <v>1</v>
      </c>
      <c r="U165" s="77" t="s">
        <v>630</v>
      </c>
    </row>
    <row r="166" spans="2:21" ht="12" customHeight="1" thickBot="1" x14ac:dyDescent="0.25">
      <c r="C166" s="414"/>
      <c r="D166" s="416" t="s">
        <v>147</v>
      </c>
      <c r="E166" s="84" t="s">
        <v>462</v>
      </c>
      <c r="F166" s="98"/>
      <c r="G166" s="84" t="s">
        <v>465</v>
      </c>
      <c r="H166" s="418">
        <v>3</v>
      </c>
      <c r="I166" s="421">
        <v>6</v>
      </c>
      <c r="J166" s="418">
        <v>2</v>
      </c>
      <c r="K166" s="421">
        <v>6</v>
      </c>
      <c r="L166" s="418"/>
      <c r="M166" s="421"/>
      <c r="O166" s="424">
        <f t="shared" si="58"/>
        <v>5</v>
      </c>
      <c r="P166" s="424">
        <f t="shared" si="58"/>
        <v>12</v>
      </c>
      <c r="Q166" s="424">
        <f t="shared" si="59"/>
        <v>0</v>
      </c>
      <c r="R166" s="424">
        <f t="shared" si="60"/>
        <v>2</v>
      </c>
      <c r="S166" s="424">
        <f t="shared" si="61"/>
        <v>0</v>
      </c>
      <c r="T166" s="424">
        <f t="shared" si="62"/>
        <v>1</v>
      </c>
      <c r="U166" s="77" t="s">
        <v>630</v>
      </c>
    </row>
    <row r="167" spans="2:21" ht="12" thickBot="1" x14ac:dyDescent="0.25">
      <c r="C167" s="414"/>
      <c r="D167" s="416"/>
      <c r="E167" s="99" t="s">
        <v>137</v>
      </c>
      <c r="F167" s="100"/>
      <c r="G167" s="99" t="s">
        <v>137</v>
      </c>
      <c r="H167" s="419"/>
      <c r="I167" s="422"/>
      <c r="J167" s="419"/>
      <c r="K167" s="422"/>
      <c r="L167" s="419"/>
      <c r="M167" s="422"/>
      <c r="O167" s="425"/>
      <c r="P167" s="425"/>
      <c r="Q167" s="425"/>
      <c r="R167" s="425"/>
      <c r="S167" s="425"/>
      <c r="T167" s="425"/>
      <c r="U167" s="77" t="s">
        <v>630</v>
      </c>
    </row>
    <row r="168" spans="2:21" ht="12" thickBot="1" x14ac:dyDescent="0.25">
      <c r="C168" s="415"/>
      <c r="D168" s="417"/>
      <c r="E168" s="84" t="s">
        <v>463</v>
      </c>
      <c r="F168" s="101"/>
      <c r="G168" s="84" t="s">
        <v>466</v>
      </c>
      <c r="H168" s="420"/>
      <c r="I168" s="423"/>
      <c r="J168" s="420"/>
      <c r="K168" s="423"/>
      <c r="L168" s="420"/>
      <c r="M168" s="423"/>
      <c r="O168" s="426"/>
      <c r="P168" s="426"/>
      <c r="Q168" s="426"/>
      <c r="R168" s="426"/>
      <c r="S168" s="426"/>
      <c r="T168" s="426"/>
      <c r="U168" s="77" t="s">
        <v>630</v>
      </c>
    </row>
    <row r="169" spans="2:21" ht="12" thickBot="1" x14ac:dyDescent="0.25">
      <c r="B169" s="79" t="str">
        <f>E162&amp;G162</f>
        <v>AİLE VE SOSYAL POLİTİKALAR1955 BATMAN BELEDİYE SPOR KULÜBÜ</v>
      </c>
      <c r="G169" s="102"/>
      <c r="H169" s="102"/>
      <c r="O169" s="28">
        <f t="shared" ref="O169:T169" si="63">O164+O165+O166</f>
        <v>13</v>
      </c>
      <c r="P169" s="28">
        <f t="shared" si="63"/>
        <v>36</v>
      </c>
      <c r="Q169" s="29">
        <f t="shared" si="63"/>
        <v>0</v>
      </c>
      <c r="R169" s="28">
        <f t="shared" si="63"/>
        <v>6</v>
      </c>
      <c r="S169" s="28">
        <f t="shared" si="63"/>
        <v>0</v>
      </c>
      <c r="T169" s="28">
        <f t="shared" si="63"/>
        <v>3</v>
      </c>
      <c r="U169" s="77" t="s">
        <v>630</v>
      </c>
    </row>
    <row r="170" spans="2:21" x14ac:dyDescent="0.2">
      <c r="C170" s="427" t="s">
        <v>132</v>
      </c>
      <c r="D170" s="428"/>
      <c r="E170" s="428"/>
      <c r="F170" s="428"/>
      <c r="G170" s="428"/>
      <c r="H170" s="428"/>
      <c r="I170" s="428"/>
      <c r="J170" s="428"/>
      <c r="K170" s="428"/>
      <c r="L170" s="428"/>
      <c r="M170" s="429"/>
      <c r="U170" s="77" t="s">
        <v>630</v>
      </c>
    </row>
    <row r="171" spans="2:21" ht="12" thickBot="1" x14ac:dyDescent="0.25">
      <c r="C171" s="430"/>
      <c r="D171" s="431"/>
      <c r="E171" s="431"/>
      <c r="F171" s="431"/>
      <c r="G171" s="431"/>
      <c r="H171" s="431"/>
      <c r="I171" s="431"/>
      <c r="J171" s="431"/>
      <c r="K171" s="431"/>
      <c r="L171" s="431"/>
      <c r="M171" s="432"/>
      <c r="U171" s="77" t="s">
        <v>630</v>
      </c>
    </row>
    <row r="172" spans="2:21" ht="12" thickBot="1" x14ac:dyDescent="0.25">
      <c r="C172" s="444" t="s">
        <v>79</v>
      </c>
      <c r="D172" s="437"/>
      <c r="E172" s="445" t="s">
        <v>133</v>
      </c>
      <c r="F172" s="446"/>
      <c r="G172" s="80" t="s">
        <v>134</v>
      </c>
      <c r="H172" s="447" t="s">
        <v>135</v>
      </c>
      <c r="I172" s="448"/>
      <c r="J172" s="448"/>
      <c r="K172" s="448"/>
      <c r="L172" s="448"/>
      <c r="M172" s="449"/>
      <c r="R172" s="81"/>
      <c r="S172" s="82"/>
      <c r="T172" s="83"/>
      <c r="U172" s="77" t="s">
        <v>630</v>
      </c>
    </row>
    <row r="173" spans="2:21" ht="12" thickBot="1" x14ac:dyDescent="0.25">
      <c r="C173" s="433">
        <v>45089</v>
      </c>
      <c r="D173" s="434"/>
      <c r="E173" s="435" t="s">
        <v>57</v>
      </c>
      <c r="F173" s="409"/>
      <c r="G173" s="84"/>
      <c r="H173" s="435"/>
      <c r="I173" s="408"/>
      <c r="J173" s="408"/>
      <c r="K173" s="408"/>
      <c r="L173" s="408"/>
      <c r="M173" s="409"/>
      <c r="U173" s="77" t="s">
        <v>630</v>
      </c>
    </row>
    <row r="174" spans="2:21" ht="12" thickBot="1" x14ac:dyDescent="0.25">
      <c r="C174" s="435"/>
      <c r="D174" s="408"/>
      <c r="E174" s="408"/>
      <c r="F174" s="408"/>
      <c r="G174" s="408"/>
      <c r="H174" s="408"/>
      <c r="I174" s="408"/>
      <c r="J174" s="408"/>
      <c r="K174" s="408"/>
      <c r="L174" s="408"/>
      <c r="M174" s="409"/>
      <c r="U174" s="77" t="s">
        <v>630</v>
      </c>
    </row>
    <row r="175" spans="2:21" ht="12" thickBot="1" x14ac:dyDescent="0.25">
      <c r="C175" s="85" t="s">
        <v>87</v>
      </c>
      <c r="D175" s="86"/>
      <c r="E175" s="85" t="s">
        <v>136</v>
      </c>
      <c r="F175" s="86" t="s">
        <v>137</v>
      </c>
      <c r="G175" s="85" t="s">
        <v>136</v>
      </c>
      <c r="H175" s="436" t="s">
        <v>108</v>
      </c>
      <c r="I175" s="436"/>
      <c r="J175" s="436"/>
      <c r="K175" s="436"/>
      <c r="L175" s="436"/>
      <c r="M175" s="437"/>
      <c r="U175" s="77" t="s">
        <v>630</v>
      </c>
    </row>
    <row r="176" spans="2:21" ht="12" thickBot="1" x14ac:dyDescent="0.25">
      <c r="C176" s="87"/>
      <c r="D176" s="88">
        <v>13</v>
      </c>
      <c r="E176" s="103" t="s">
        <v>168</v>
      </c>
      <c r="F176" s="88"/>
      <c r="G176" s="103" t="s">
        <v>247</v>
      </c>
      <c r="H176" s="438">
        <f>S183</f>
        <v>3</v>
      </c>
      <c r="I176" s="439"/>
      <c r="J176" s="440"/>
      <c r="K176" s="441">
        <f>T183</f>
        <v>0</v>
      </c>
      <c r="L176" s="442"/>
      <c r="M176" s="443"/>
      <c r="U176" s="77" t="str">
        <f>IF(H176+K176=3,"BİTTİ","DEVAM")</f>
        <v>BİTTİ</v>
      </c>
    </row>
    <row r="177" spans="2:21" ht="12" thickBot="1" x14ac:dyDescent="0.25">
      <c r="C177" s="91" t="s">
        <v>80</v>
      </c>
      <c r="D177" s="92" t="s">
        <v>138</v>
      </c>
      <c r="E177" s="91" t="s">
        <v>139</v>
      </c>
      <c r="F177" s="92"/>
      <c r="G177" s="91" t="s">
        <v>139</v>
      </c>
      <c r="H177" s="408" t="s">
        <v>140</v>
      </c>
      <c r="I177" s="409"/>
      <c r="J177" s="408" t="s">
        <v>141</v>
      </c>
      <c r="K177" s="409"/>
      <c r="L177" s="410" t="s">
        <v>142</v>
      </c>
      <c r="M177" s="411"/>
      <c r="O177" s="412" t="s">
        <v>143</v>
      </c>
      <c r="P177" s="413"/>
      <c r="Q177" s="412" t="s">
        <v>144</v>
      </c>
      <c r="R177" s="413"/>
      <c r="S177" s="412" t="s">
        <v>138</v>
      </c>
      <c r="T177" s="413"/>
      <c r="U177" s="77" t="s">
        <v>630</v>
      </c>
    </row>
    <row r="178" spans="2:21" ht="12" thickBot="1" x14ac:dyDescent="0.25">
      <c r="C178" s="93" t="s">
        <v>152</v>
      </c>
      <c r="D178" s="94" t="s">
        <v>145</v>
      </c>
      <c r="E178" s="84" t="s">
        <v>473</v>
      </c>
      <c r="F178" s="94"/>
      <c r="G178" s="84" t="s">
        <v>476</v>
      </c>
      <c r="H178" s="95">
        <v>6</v>
      </c>
      <c r="I178" s="94">
        <v>1</v>
      </c>
      <c r="J178" s="95">
        <v>6</v>
      </c>
      <c r="K178" s="94">
        <v>0</v>
      </c>
      <c r="L178" s="95"/>
      <c r="M178" s="94"/>
      <c r="O178" s="96">
        <f t="shared" ref="O178:P180" si="64">H178+J178+L178</f>
        <v>12</v>
      </c>
      <c r="P178" s="96">
        <f t="shared" si="64"/>
        <v>1</v>
      </c>
      <c r="Q178" s="96">
        <f t="shared" ref="Q178:Q180" si="65">IF(H178&gt;I178,1,0)+IF(J178&gt;K178,1,0)+IF(L178&gt;M178,1,0)</f>
        <v>2</v>
      </c>
      <c r="R178" s="97">
        <f t="shared" ref="R178:R180" si="66">IF(H178&lt;I178,1,0)+IF(J178&lt;K178,1,0)+IF(L178&lt;M178,1,0)</f>
        <v>0</v>
      </c>
      <c r="S178" s="97">
        <f t="shared" ref="S178:S180" si="67">IF(Q178&gt;R178,1,0)</f>
        <v>1</v>
      </c>
      <c r="T178" s="97">
        <f t="shared" ref="T178:T180" si="68">IF(Q178&lt;R178,1,0)</f>
        <v>0</v>
      </c>
      <c r="U178" s="77" t="s">
        <v>630</v>
      </c>
    </row>
    <row r="179" spans="2:21" ht="12" thickBot="1" x14ac:dyDescent="0.25">
      <c r="C179" s="84"/>
      <c r="D179" s="94" t="s">
        <v>146</v>
      </c>
      <c r="E179" s="84" t="s">
        <v>474</v>
      </c>
      <c r="F179" s="94"/>
      <c r="G179" s="84" t="s">
        <v>477</v>
      </c>
      <c r="H179" s="95">
        <v>6</v>
      </c>
      <c r="I179" s="94">
        <v>1</v>
      </c>
      <c r="J179" s="95">
        <v>6</v>
      </c>
      <c r="K179" s="94">
        <v>2</v>
      </c>
      <c r="L179" s="95"/>
      <c r="M179" s="94"/>
      <c r="O179" s="29">
        <f t="shared" si="64"/>
        <v>12</v>
      </c>
      <c r="P179" s="29">
        <f t="shared" si="64"/>
        <v>3</v>
      </c>
      <c r="Q179" s="29">
        <f t="shared" si="65"/>
        <v>2</v>
      </c>
      <c r="R179" s="28">
        <f t="shared" si="66"/>
        <v>0</v>
      </c>
      <c r="S179" s="28">
        <f t="shared" si="67"/>
        <v>1</v>
      </c>
      <c r="T179" s="28">
        <f t="shared" si="68"/>
        <v>0</v>
      </c>
      <c r="U179" s="77" t="s">
        <v>630</v>
      </c>
    </row>
    <row r="180" spans="2:21" ht="12" customHeight="1" thickBot="1" x14ac:dyDescent="0.25">
      <c r="C180" s="414"/>
      <c r="D180" s="416" t="s">
        <v>147</v>
      </c>
      <c r="E180" s="84" t="s">
        <v>474</v>
      </c>
      <c r="F180" s="98"/>
      <c r="G180" s="84" t="s">
        <v>477</v>
      </c>
      <c r="H180" s="418">
        <v>6</v>
      </c>
      <c r="I180" s="421">
        <v>2</v>
      </c>
      <c r="J180" s="418">
        <v>6</v>
      </c>
      <c r="K180" s="421">
        <v>3</v>
      </c>
      <c r="L180" s="418"/>
      <c r="M180" s="421"/>
      <c r="O180" s="424">
        <f t="shared" si="64"/>
        <v>12</v>
      </c>
      <c r="P180" s="424">
        <f t="shared" si="64"/>
        <v>5</v>
      </c>
      <c r="Q180" s="424">
        <f t="shared" si="65"/>
        <v>2</v>
      </c>
      <c r="R180" s="424">
        <f t="shared" si="66"/>
        <v>0</v>
      </c>
      <c r="S180" s="424">
        <f t="shared" si="67"/>
        <v>1</v>
      </c>
      <c r="T180" s="424">
        <f t="shared" si="68"/>
        <v>0</v>
      </c>
      <c r="U180" s="77" t="s">
        <v>630</v>
      </c>
    </row>
    <row r="181" spans="2:21" ht="12" thickBot="1" x14ac:dyDescent="0.25">
      <c r="C181" s="414"/>
      <c r="D181" s="416"/>
      <c r="E181" s="99" t="s">
        <v>137</v>
      </c>
      <c r="F181" s="100"/>
      <c r="G181" s="99" t="s">
        <v>137</v>
      </c>
      <c r="H181" s="419"/>
      <c r="I181" s="422"/>
      <c r="J181" s="419"/>
      <c r="K181" s="422"/>
      <c r="L181" s="419"/>
      <c r="M181" s="422"/>
      <c r="O181" s="425"/>
      <c r="P181" s="425"/>
      <c r="Q181" s="425"/>
      <c r="R181" s="425"/>
      <c r="S181" s="425"/>
      <c r="T181" s="425"/>
      <c r="U181" s="77" t="s">
        <v>630</v>
      </c>
    </row>
    <row r="182" spans="2:21" ht="12" thickBot="1" x14ac:dyDescent="0.25">
      <c r="C182" s="415"/>
      <c r="D182" s="417"/>
      <c r="E182" s="84" t="s">
        <v>475</v>
      </c>
      <c r="F182" s="101"/>
      <c r="G182" s="84" t="s">
        <v>478</v>
      </c>
      <c r="H182" s="420"/>
      <c r="I182" s="423"/>
      <c r="J182" s="420"/>
      <c r="K182" s="423"/>
      <c r="L182" s="420"/>
      <c r="M182" s="423"/>
      <c r="O182" s="426"/>
      <c r="P182" s="426"/>
      <c r="Q182" s="426"/>
      <c r="R182" s="426"/>
      <c r="S182" s="426"/>
      <c r="T182" s="426"/>
      <c r="U182" s="77" t="s">
        <v>630</v>
      </c>
    </row>
    <row r="183" spans="2:21" ht="12" thickBot="1" x14ac:dyDescent="0.25">
      <c r="B183" s="79" t="str">
        <f>E176&amp;G176</f>
        <v>BATMAN YURDUM GENÇLİK SPOR KULÜBÜBATMAN MEZOPOTAMYA GENÇLİK SK</v>
      </c>
      <c r="G183" s="102"/>
      <c r="H183" s="102"/>
      <c r="O183" s="28">
        <f t="shared" ref="O183:T183" si="69">O178+O179+O180</f>
        <v>36</v>
      </c>
      <c r="P183" s="28">
        <f t="shared" si="69"/>
        <v>9</v>
      </c>
      <c r="Q183" s="29">
        <f t="shared" si="69"/>
        <v>6</v>
      </c>
      <c r="R183" s="28">
        <f t="shared" si="69"/>
        <v>0</v>
      </c>
      <c r="S183" s="28">
        <f t="shared" si="69"/>
        <v>3</v>
      </c>
      <c r="T183" s="28">
        <f t="shared" si="69"/>
        <v>0</v>
      </c>
      <c r="U183" s="77" t="s">
        <v>630</v>
      </c>
    </row>
    <row r="184" spans="2:21" x14ac:dyDescent="0.2">
      <c r="C184" s="427" t="s">
        <v>132</v>
      </c>
      <c r="D184" s="428"/>
      <c r="E184" s="428"/>
      <c r="F184" s="428"/>
      <c r="G184" s="428"/>
      <c r="H184" s="428"/>
      <c r="I184" s="428"/>
      <c r="J184" s="428"/>
      <c r="K184" s="428"/>
      <c r="L184" s="428"/>
      <c r="M184" s="429"/>
      <c r="U184" s="77" t="s">
        <v>630</v>
      </c>
    </row>
    <row r="185" spans="2:21" ht="12" thickBot="1" x14ac:dyDescent="0.25">
      <c r="C185" s="430"/>
      <c r="D185" s="431"/>
      <c r="E185" s="431"/>
      <c r="F185" s="431"/>
      <c r="G185" s="431"/>
      <c r="H185" s="431"/>
      <c r="I185" s="431"/>
      <c r="J185" s="431"/>
      <c r="K185" s="431"/>
      <c r="L185" s="431"/>
      <c r="M185" s="432"/>
      <c r="U185" s="77" t="s">
        <v>630</v>
      </c>
    </row>
    <row r="186" spans="2:21" ht="12" thickBot="1" x14ac:dyDescent="0.25">
      <c r="C186" s="444" t="s">
        <v>79</v>
      </c>
      <c r="D186" s="437"/>
      <c r="E186" s="445" t="s">
        <v>133</v>
      </c>
      <c r="F186" s="446"/>
      <c r="G186" s="80" t="s">
        <v>134</v>
      </c>
      <c r="H186" s="447" t="s">
        <v>135</v>
      </c>
      <c r="I186" s="448"/>
      <c r="J186" s="448"/>
      <c r="K186" s="448"/>
      <c r="L186" s="448"/>
      <c r="M186" s="449"/>
      <c r="R186" s="81"/>
      <c r="S186" s="82"/>
      <c r="T186" s="83"/>
      <c r="U186" s="83" t="s">
        <v>630</v>
      </c>
    </row>
    <row r="187" spans="2:21" ht="12" thickBot="1" x14ac:dyDescent="0.25">
      <c r="C187" s="433">
        <v>45089</v>
      </c>
      <c r="D187" s="434"/>
      <c r="E187" s="435" t="s">
        <v>57</v>
      </c>
      <c r="F187" s="409"/>
      <c r="G187" s="84"/>
      <c r="H187" s="435"/>
      <c r="I187" s="408"/>
      <c r="J187" s="408"/>
      <c r="K187" s="408"/>
      <c r="L187" s="408"/>
      <c r="M187" s="409"/>
      <c r="U187" s="77" t="s">
        <v>630</v>
      </c>
    </row>
    <row r="188" spans="2:21" ht="12" thickBot="1" x14ac:dyDescent="0.25">
      <c r="C188" s="435"/>
      <c r="D188" s="408"/>
      <c r="E188" s="408"/>
      <c r="F188" s="408"/>
      <c r="G188" s="408"/>
      <c r="H188" s="408"/>
      <c r="I188" s="408"/>
      <c r="J188" s="408"/>
      <c r="K188" s="408"/>
      <c r="L188" s="408"/>
      <c r="M188" s="409"/>
      <c r="U188" s="77" t="s">
        <v>630</v>
      </c>
    </row>
    <row r="189" spans="2:21" ht="12" thickBot="1" x14ac:dyDescent="0.25">
      <c r="C189" s="85" t="s">
        <v>87</v>
      </c>
      <c r="D189" s="86"/>
      <c r="E189" s="85" t="s">
        <v>136</v>
      </c>
      <c r="F189" s="86" t="s">
        <v>137</v>
      </c>
      <c r="G189" s="85" t="s">
        <v>136</v>
      </c>
      <c r="H189" s="436" t="s">
        <v>108</v>
      </c>
      <c r="I189" s="436"/>
      <c r="J189" s="436"/>
      <c r="K189" s="436"/>
      <c r="L189" s="436"/>
      <c r="M189" s="437"/>
      <c r="U189" s="77" t="s">
        <v>630</v>
      </c>
    </row>
    <row r="190" spans="2:21" ht="12" thickBot="1" x14ac:dyDescent="0.25">
      <c r="C190" s="87"/>
      <c r="D190" s="88">
        <v>14</v>
      </c>
      <c r="E190" s="103" t="s">
        <v>169</v>
      </c>
      <c r="F190" s="88"/>
      <c r="G190" s="103" t="s">
        <v>14</v>
      </c>
      <c r="H190" s="438">
        <f>S197</f>
        <v>3</v>
      </c>
      <c r="I190" s="439"/>
      <c r="J190" s="440"/>
      <c r="K190" s="441">
        <f>T197</f>
        <v>0</v>
      </c>
      <c r="L190" s="442"/>
      <c r="M190" s="443"/>
      <c r="U190" s="77" t="str">
        <f>IF(H190+K190=3,"BİTTİ","DEVAM")</f>
        <v>BİTTİ</v>
      </c>
    </row>
    <row r="191" spans="2:21" ht="12" thickBot="1" x14ac:dyDescent="0.25">
      <c r="C191" s="91" t="s">
        <v>80</v>
      </c>
      <c r="D191" s="92" t="s">
        <v>138</v>
      </c>
      <c r="E191" s="91" t="s">
        <v>139</v>
      </c>
      <c r="F191" s="92"/>
      <c r="G191" s="91" t="s">
        <v>139</v>
      </c>
      <c r="H191" s="408" t="s">
        <v>140</v>
      </c>
      <c r="I191" s="409"/>
      <c r="J191" s="408" t="s">
        <v>141</v>
      </c>
      <c r="K191" s="409"/>
      <c r="L191" s="410" t="s">
        <v>142</v>
      </c>
      <c r="M191" s="411"/>
      <c r="O191" s="412" t="s">
        <v>143</v>
      </c>
      <c r="P191" s="413"/>
      <c r="Q191" s="412" t="s">
        <v>144</v>
      </c>
      <c r="R191" s="413"/>
      <c r="S191" s="412" t="s">
        <v>138</v>
      </c>
      <c r="T191" s="413"/>
      <c r="U191" s="77" t="s">
        <v>630</v>
      </c>
    </row>
    <row r="192" spans="2:21" ht="12" thickBot="1" x14ac:dyDescent="0.25">
      <c r="C192" s="93" t="s">
        <v>152</v>
      </c>
      <c r="D192" s="94" t="s">
        <v>145</v>
      </c>
      <c r="E192" s="84" t="s">
        <v>479</v>
      </c>
      <c r="F192" s="94"/>
      <c r="G192" s="84" t="s">
        <v>482</v>
      </c>
      <c r="H192" s="95">
        <v>6</v>
      </c>
      <c r="I192" s="94">
        <v>1</v>
      </c>
      <c r="J192" s="95">
        <v>6</v>
      </c>
      <c r="K192" s="94">
        <v>2</v>
      </c>
      <c r="L192" s="95"/>
      <c r="M192" s="94"/>
      <c r="O192" s="96">
        <f t="shared" ref="O192:P194" si="70">H192+J192+L192</f>
        <v>12</v>
      </c>
      <c r="P192" s="96">
        <f t="shared" si="70"/>
        <v>3</v>
      </c>
      <c r="Q192" s="96">
        <f t="shared" ref="Q192:Q194" si="71">IF(H192&gt;I192,1,0)+IF(J192&gt;K192,1,0)+IF(L192&gt;M192,1,0)</f>
        <v>2</v>
      </c>
      <c r="R192" s="97">
        <f t="shared" ref="R192:R194" si="72">IF(H192&lt;I192,1,0)+IF(J192&lt;K192,1,0)+IF(L192&lt;M192,1,0)</f>
        <v>0</v>
      </c>
      <c r="S192" s="97">
        <f t="shared" ref="S192:S194" si="73">IF(Q192&gt;R192,1,0)</f>
        <v>1</v>
      </c>
      <c r="T192" s="97">
        <f t="shared" ref="T192:T194" si="74">IF(Q192&lt;R192,1,0)</f>
        <v>0</v>
      </c>
      <c r="U192" s="77" t="s">
        <v>630</v>
      </c>
    </row>
    <row r="193" spans="2:21" ht="12" thickBot="1" x14ac:dyDescent="0.25">
      <c r="C193" s="84"/>
      <c r="D193" s="94" t="s">
        <v>146</v>
      </c>
      <c r="E193" s="84" t="s">
        <v>480</v>
      </c>
      <c r="F193" s="94"/>
      <c r="G193" s="84" t="s">
        <v>483</v>
      </c>
      <c r="H193" s="95">
        <v>6</v>
      </c>
      <c r="I193" s="94">
        <v>3</v>
      </c>
      <c r="J193" s="95">
        <v>6</v>
      </c>
      <c r="K193" s="94">
        <v>3</v>
      </c>
      <c r="L193" s="95"/>
      <c r="M193" s="94"/>
      <c r="O193" s="29">
        <f t="shared" si="70"/>
        <v>12</v>
      </c>
      <c r="P193" s="29">
        <f t="shared" si="70"/>
        <v>6</v>
      </c>
      <c r="Q193" s="29">
        <f t="shared" si="71"/>
        <v>2</v>
      </c>
      <c r="R193" s="28">
        <f t="shared" si="72"/>
        <v>0</v>
      </c>
      <c r="S193" s="28">
        <f t="shared" si="73"/>
        <v>1</v>
      </c>
      <c r="T193" s="28">
        <f t="shared" si="74"/>
        <v>0</v>
      </c>
      <c r="U193" s="77" t="s">
        <v>630</v>
      </c>
    </row>
    <row r="194" spans="2:21" ht="12" customHeight="1" thickBot="1" x14ac:dyDescent="0.25">
      <c r="C194" s="414"/>
      <c r="D194" s="416" t="s">
        <v>147</v>
      </c>
      <c r="E194" s="84" t="s">
        <v>480</v>
      </c>
      <c r="F194" s="98"/>
      <c r="G194" s="84" t="s">
        <v>482</v>
      </c>
      <c r="H194" s="418">
        <v>6</v>
      </c>
      <c r="I194" s="421">
        <v>1</v>
      </c>
      <c r="J194" s="418">
        <v>6</v>
      </c>
      <c r="K194" s="421">
        <v>2</v>
      </c>
      <c r="L194" s="418"/>
      <c r="M194" s="421"/>
      <c r="O194" s="424">
        <f t="shared" si="70"/>
        <v>12</v>
      </c>
      <c r="P194" s="424">
        <f t="shared" si="70"/>
        <v>3</v>
      </c>
      <c r="Q194" s="424">
        <f t="shared" si="71"/>
        <v>2</v>
      </c>
      <c r="R194" s="424">
        <f t="shared" si="72"/>
        <v>0</v>
      </c>
      <c r="S194" s="424">
        <f t="shared" si="73"/>
        <v>1</v>
      </c>
      <c r="T194" s="424">
        <f t="shared" si="74"/>
        <v>0</v>
      </c>
      <c r="U194" s="77" t="s">
        <v>630</v>
      </c>
    </row>
    <row r="195" spans="2:21" ht="12" thickBot="1" x14ac:dyDescent="0.25">
      <c r="C195" s="414"/>
      <c r="D195" s="416"/>
      <c r="E195" s="99" t="s">
        <v>137</v>
      </c>
      <c r="F195" s="100"/>
      <c r="G195" s="99" t="s">
        <v>137</v>
      </c>
      <c r="H195" s="419"/>
      <c r="I195" s="422"/>
      <c r="J195" s="419"/>
      <c r="K195" s="422"/>
      <c r="L195" s="419"/>
      <c r="M195" s="422"/>
      <c r="O195" s="425"/>
      <c r="P195" s="425"/>
      <c r="Q195" s="425"/>
      <c r="R195" s="425"/>
      <c r="S195" s="425"/>
      <c r="T195" s="425"/>
      <c r="U195" s="77" t="s">
        <v>630</v>
      </c>
    </row>
    <row r="196" spans="2:21" ht="12" thickBot="1" x14ac:dyDescent="0.25">
      <c r="C196" s="415"/>
      <c r="D196" s="417"/>
      <c r="E196" s="84" t="s">
        <v>481</v>
      </c>
      <c r="F196" s="101"/>
      <c r="G196" s="84" t="s">
        <v>484</v>
      </c>
      <c r="H196" s="420"/>
      <c r="I196" s="423"/>
      <c r="J196" s="420"/>
      <c r="K196" s="423"/>
      <c r="L196" s="420"/>
      <c r="M196" s="423"/>
      <c r="O196" s="426"/>
      <c r="P196" s="426"/>
      <c r="Q196" s="426"/>
      <c r="R196" s="426"/>
      <c r="S196" s="426"/>
      <c r="T196" s="426"/>
      <c r="U196" s="77" t="s">
        <v>630</v>
      </c>
    </row>
    <row r="197" spans="2:21" ht="12" thickBot="1" x14ac:dyDescent="0.25">
      <c r="B197" s="79" t="str">
        <f>E190&amp;G190</f>
        <v>BATMAN BAŞAKŞEHİR SPOR KULÜBÜBATMAN GENÇLİK SPOR KULÜBÜ DERNEĞİ</v>
      </c>
      <c r="G197" s="102"/>
      <c r="H197" s="102"/>
      <c r="O197" s="28">
        <f t="shared" ref="O197:T197" si="75">O192+O193+O194</f>
        <v>36</v>
      </c>
      <c r="P197" s="28">
        <f t="shared" si="75"/>
        <v>12</v>
      </c>
      <c r="Q197" s="29">
        <f t="shared" si="75"/>
        <v>6</v>
      </c>
      <c r="R197" s="28">
        <f t="shared" si="75"/>
        <v>0</v>
      </c>
      <c r="S197" s="28">
        <f t="shared" si="75"/>
        <v>3</v>
      </c>
      <c r="T197" s="28">
        <f t="shared" si="75"/>
        <v>0</v>
      </c>
      <c r="U197" s="77" t="s">
        <v>630</v>
      </c>
    </row>
    <row r="198" spans="2:21" x14ac:dyDescent="0.2">
      <c r="C198" s="427" t="s">
        <v>132</v>
      </c>
      <c r="D198" s="428"/>
      <c r="E198" s="428"/>
      <c r="F198" s="428"/>
      <c r="G198" s="428"/>
      <c r="H198" s="428"/>
      <c r="I198" s="428"/>
      <c r="J198" s="428"/>
      <c r="K198" s="428"/>
      <c r="L198" s="428"/>
      <c r="M198" s="429"/>
      <c r="U198" s="77" t="s">
        <v>630</v>
      </c>
    </row>
    <row r="199" spans="2:21" ht="12" thickBot="1" x14ac:dyDescent="0.25">
      <c r="C199" s="430"/>
      <c r="D199" s="431"/>
      <c r="E199" s="431"/>
      <c r="F199" s="431"/>
      <c r="G199" s="431"/>
      <c r="H199" s="431"/>
      <c r="I199" s="431"/>
      <c r="J199" s="431"/>
      <c r="K199" s="431"/>
      <c r="L199" s="431"/>
      <c r="M199" s="432"/>
      <c r="U199" s="77" t="s">
        <v>630</v>
      </c>
    </row>
    <row r="200" spans="2:21" ht="12" thickBot="1" x14ac:dyDescent="0.25">
      <c r="C200" s="444" t="s">
        <v>79</v>
      </c>
      <c r="D200" s="437"/>
      <c r="E200" s="445" t="s">
        <v>133</v>
      </c>
      <c r="F200" s="446"/>
      <c r="G200" s="80" t="s">
        <v>134</v>
      </c>
      <c r="H200" s="447" t="s">
        <v>135</v>
      </c>
      <c r="I200" s="448"/>
      <c r="J200" s="448"/>
      <c r="K200" s="448"/>
      <c r="L200" s="448"/>
      <c r="M200" s="449"/>
      <c r="R200" s="81"/>
      <c r="S200" s="82"/>
      <c r="T200" s="83"/>
      <c r="U200" s="77" t="s">
        <v>630</v>
      </c>
    </row>
    <row r="201" spans="2:21" ht="12" thickBot="1" x14ac:dyDescent="0.25">
      <c r="C201" s="433">
        <v>45089</v>
      </c>
      <c r="D201" s="434"/>
      <c r="E201" s="435" t="s">
        <v>219</v>
      </c>
      <c r="F201" s="409"/>
      <c r="G201" s="84"/>
      <c r="H201" s="435"/>
      <c r="I201" s="408"/>
      <c r="J201" s="408"/>
      <c r="K201" s="408"/>
      <c r="L201" s="408"/>
      <c r="M201" s="409"/>
      <c r="U201" s="77" t="s">
        <v>630</v>
      </c>
    </row>
    <row r="202" spans="2:21" ht="12" thickBot="1" x14ac:dyDescent="0.25">
      <c r="C202" s="435"/>
      <c r="D202" s="408"/>
      <c r="E202" s="408"/>
      <c r="F202" s="408"/>
      <c r="G202" s="408"/>
      <c r="H202" s="408"/>
      <c r="I202" s="408"/>
      <c r="J202" s="408"/>
      <c r="K202" s="408"/>
      <c r="L202" s="408"/>
      <c r="M202" s="409"/>
      <c r="U202" s="77" t="s">
        <v>630</v>
      </c>
    </row>
    <row r="203" spans="2:21" ht="12" thickBot="1" x14ac:dyDescent="0.25">
      <c r="C203" s="85" t="s">
        <v>87</v>
      </c>
      <c r="D203" s="86"/>
      <c r="E203" s="85" t="s">
        <v>136</v>
      </c>
      <c r="F203" s="86" t="s">
        <v>137</v>
      </c>
      <c r="G203" s="85" t="s">
        <v>136</v>
      </c>
      <c r="H203" s="436" t="s">
        <v>108</v>
      </c>
      <c r="I203" s="436"/>
      <c r="J203" s="436"/>
      <c r="K203" s="436"/>
      <c r="L203" s="436"/>
      <c r="M203" s="437"/>
      <c r="U203" s="77" t="s">
        <v>630</v>
      </c>
    </row>
    <row r="204" spans="2:21" ht="12" thickBot="1" x14ac:dyDescent="0.25">
      <c r="C204" s="87"/>
      <c r="D204" s="88">
        <v>15</v>
      </c>
      <c r="E204" s="103" t="s">
        <v>220</v>
      </c>
      <c r="F204" s="88"/>
      <c r="G204" s="103" t="s">
        <v>221</v>
      </c>
      <c r="H204" s="438">
        <f>S211</f>
        <v>3</v>
      </c>
      <c r="I204" s="439"/>
      <c r="J204" s="440"/>
      <c r="K204" s="441">
        <f>T211</f>
        <v>0</v>
      </c>
      <c r="L204" s="442"/>
      <c r="M204" s="443"/>
      <c r="U204" s="77" t="str">
        <f>IF(H204+K204=3,"BİTTİ","DEVAM")</f>
        <v>BİTTİ</v>
      </c>
    </row>
    <row r="205" spans="2:21" ht="12" thickBot="1" x14ac:dyDescent="0.25">
      <c r="C205" s="91" t="s">
        <v>80</v>
      </c>
      <c r="D205" s="92" t="s">
        <v>138</v>
      </c>
      <c r="E205" s="91" t="s">
        <v>139</v>
      </c>
      <c r="F205" s="92"/>
      <c r="G205" s="91" t="s">
        <v>139</v>
      </c>
      <c r="H205" s="408" t="s">
        <v>140</v>
      </c>
      <c r="I205" s="409"/>
      <c r="J205" s="408" t="s">
        <v>141</v>
      </c>
      <c r="K205" s="409"/>
      <c r="L205" s="410" t="s">
        <v>142</v>
      </c>
      <c r="M205" s="411"/>
      <c r="O205" s="412" t="s">
        <v>143</v>
      </c>
      <c r="P205" s="413"/>
      <c r="Q205" s="412" t="s">
        <v>144</v>
      </c>
      <c r="R205" s="413"/>
      <c r="S205" s="412" t="s">
        <v>138</v>
      </c>
      <c r="T205" s="413"/>
      <c r="U205" s="77" t="s">
        <v>630</v>
      </c>
    </row>
    <row r="206" spans="2:21" ht="12" thickBot="1" x14ac:dyDescent="0.25">
      <c r="C206" s="93" t="s">
        <v>152</v>
      </c>
      <c r="D206" s="94" t="s">
        <v>145</v>
      </c>
      <c r="E206" s="84" t="s">
        <v>433</v>
      </c>
      <c r="F206" s="94"/>
      <c r="G206" s="84" t="s">
        <v>430</v>
      </c>
      <c r="H206" s="95">
        <v>6</v>
      </c>
      <c r="I206" s="94">
        <v>4</v>
      </c>
      <c r="J206" s="95">
        <v>6</v>
      </c>
      <c r="K206" s="94">
        <v>3</v>
      </c>
      <c r="L206" s="95"/>
      <c r="M206" s="94"/>
      <c r="O206" s="96">
        <f t="shared" ref="O206:P208" si="76">H206+J206+L206</f>
        <v>12</v>
      </c>
      <c r="P206" s="96">
        <f t="shared" si="76"/>
        <v>7</v>
      </c>
      <c r="Q206" s="96">
        <f t="shared" ref="Q206:Q208" si="77">IF(H206&gt;I206,1,0)+IF(J206&gt;K206,1,0)+IF(L206&gt;M206,1,0)</f>
        <v>2</v>
      </c>
      <c r="R206" s="97">
        <f t="shared" ref="R206:R208" si="78">IF(H206&lt;I206,1,0)+IF(J206&lt;K206,1,0)+IF(L206&lt;M206,1,0)</f>
        <v>0</v>
      </c>
      <c r="S206" s="97">
        <f t="shared" ref="S206:S208" si="79">IF(Q206&gt;R206,1,0)</f>
        <v>1</v>
      </c>
      <c r="T206" s="97">
        <f t="shared" ref="T206:T208" si="80">IF(Q206&lt;R206,1,0)</f>
        <v>0</v>
      </c>
      <c r="U206" s="77" t="s">
        <v>630</v>
      </c>
    </row>
    <row r="207" spans="2:21" ht="12" thickBot="1" x14ac:dyDescent="0.25">
      <c r="C207" s="84"/>
      <c r="D207" s="94" t="s">
        <v>146</v>
      </c>
      <c r="E207" s="84" t="s">
        <v>434</v>
      </c>
      <c r="F207" s="94"/>
      <c r="G207" s="84" t="s">
        <v>431</v>
      </c>
      <c r="H207" s="95">
        <v>6</v>
      </c>
      <c r="I207" s="94">
        <v>0</v>
      </c>
      <c r="J207" s="95">
        <v>6</v>
      </c>
      <c r="K207" s="94">
        <v>0</v>
      </c>
      <c r="L207" s="95"/>
      <c r="M207" s="94"/>
      <c r="O207" s="29">
        <f t="shared" si="76"/>
        <v>12</v>
      </c>
      <c r="P207" s="29">
        <f t="shared" si="76"/>
        <v>0</v>
      </c>
      <c r="Q207" s="29">
        <f t="shared" si="77"/>
        <v>2</v>
      </c>
      <c r="R207" s="28">
        <f t="shared" si="78"/>
        <v>0</v>
      </c>
      <c r="S207" s="28">
        <f t="shared" si="79"/>
        <v>1</v>
      </c>
      <c r="T207" s="28">
        <f t="shared" si="80"/>
        <v>0</v>
      </c>
      <c r="U207" s="77" t="s">
        <v>630</v>
      </c>
    </row>
    <row r="208" spans="2:21" ht="12" customHeight="1" thickBot="1" x14ac:dyDescent="0.25">
      <c r="C208" s="414"/>
      <c r="D208" s="416" t="s">
        <v>147</v>
      </c>
      <c r="E208" s="84" t="s">
        <v>433</v>
      </c>
      <c r="F208" s="98"/>
      <c r="G208" s="84" t="s">
        <v>431</v>
      </c>
      <c r="H208" s="418">
        <v>6</v>
      </c>
      <c r="I208" s="421">
        <v>1</v>
      </c>
      <c r="J208" s="418">
        <v>6</v>
      </c>
      <c r="K208" s="421">
        <v>1</v>
      </c>
      <c r="L208" s="418"/>
      <c r="M208" s="421"/>
      <c r="O208" s="424">
        <f t="shared" si="76"/>
        <v>12</v>
      </c>
      <c r="P208" s="424">
        <f t="shared" si="76"/>
        <v>2</v>
      </c>
      <c r="Q208" s="424">
        <f t="shared" si="77"/>
        <v>2</v>
      </c>
      <c r="R208" s="424">
        <f t="shared" si="78"/>
        <v>0</v>
      </c>
      <c r="S208" s="424">
        <f t="shared" si="79"/>
        <v>1</v>
      </c>
      <c r="T208" s="424">
        <f t="shared" si="80"/>
        <v>0</v>
      </c>
      <c r="U208" s="77" t="s">
        <v>630</v>
      </c>
    </row>
    <row r="209" spans="2:21" ht="12" thickBot="1" x14ac:dyDescent="0.25">
      <c r="C209" s="414"/>
      <c r="D209" s="416"/>
      <c r="E209" s="99" t="s">
        <v>137</v>
      </c>
      <c r="F209" s="100"/>
      <c r="G209" s="99" t="s">
        <v>137</v>
      </c>
      <c r="H209" s="419"/>
      <c r="I209" s="422"/>
      <c r="J209" s="419"/>
      <c r="K209" s="422"/>
      <c r="L209" s="419"/>
      <c r="M209" s="422"/>
      <c r="O209" s="425"/>
      <c r="P209" s="425"/>
      <c r="Q209" s="425"/>
      <c r="R209" s="425"/>
      <c r="S209" s="425"/>
      <c r="T209" s="425"/>
      <c r="U209" s="77" t="s">
        <v>630</v>
      </c>
    </row>
    <row r="210" spans="2:21" ht="12" thickBot="1" x14ac:dyDescent="0.25">
      <c r="C210" s="415"/>
      <c r="D210" s="417"/>
      <c r="E210" s="84" t="s">
        <v>434</v>
      </c>
      <c r="F210" s="101"/>
      <c r="G210" s="84" t="s">
        <v>432</v>
      </c>
      <c r="H210" s="420"/>
      <c r="I210" s="423"/>
      <c r="J210" s="420"/>
      <c r="K210" s="423"/>
      <c r="L210" s="420"/>
      <c r="M210" s="423"/>
      <c r="O210" s="426"/>
      <c r="P210" s="426"/>
      <c r="Q210" s="426"/>
      <c r="R210" s="426"/>
      <c r="S210" s="426"/>
      <c r="T210" s="426"/>
      <c r="U210" s="77" t="s">
        <v>630</v>
      </c>
    </row>
    <row r="211" spans="2:21" ht="12" thickBot="1" x14ac:dyDescent="0.25">
      <c r="B211" s="79" t="str">
        <f>E204&amp;G204</f>
        <v>BİNGÖL OLİMPİYAT SPOR KULÜBÜYÜKSELEN GENÇLİK SPOR KULÜBÜ</v>
      </c>
      <c r="G211" s="102"/>
      <c r="H211" s="102"/>
      <c r="O211" s="28">
        <f t="shared" ref="O211:T211" si="81">O206+O207+O208</f>
        <v>36</v>
      </c>
      <c r="P211" s="28">
        <f t="shared" si="81"/>
        <v>9</v>
      </c>
      <c r="Q211" s="29">
        <f t="shared" si="81"/>
        <v>6</v>
      </c>
      <c r="R211" s="28">
        <f t="shared" si="81"/>
        <v>0</v>
      </c>
      <c r="S211" s="28">
        <f t="shared" si="81"/>
        <v>3</v>
      </c>
      <c r="T211" s="28">
        <f t="shared" si="81"/>
        <v>0</v>
      </c>
      <c r="U211" s="77" t="s">
        <v>630</v>
      </c>
    </row>
    <row r="212" spans="2:21" x14ac:dyDescent="0.2">
      <c r="C212" s="427" t="s">
        <v>132</v>
      </c>
      <c r="D212" s="428"/>
      <c r="E212" s="428"/>
      <c r="F212" s="428"/>
      <c r="G212" s="428"/>
      <c r="H212" s="428"/>
      <c r="I212" s="428"/>
      <c r="J212" s="428"/>
      <c r="K212" s="428"/>
      <c r="L212" s="428"/>
      <c r="M212" s="429"/>
      <c r="U212" s="77" t="s">
        <v>630</v>
      </c>
    </row>
    <row r="213" spans="2:21" ht="12" thickBot="1" x14ac:dyDescent="0.25">
      <c r="C213" s="430"/>
      <c r="D213" s="431"/>
      <c r="E213" s="431"/>
      <c r="F213" s="431"/>
      <c r="G213" s="431"/>
      <c r="H213" s="431"/>
      <c r="I213" s="431"/>
      <c r="J213" s="431"/>
      <c r="K213" s="431"/>
      <c r="L213" s="431"/>
      <c r="M213" s="432"/>
      <c r="U213" s="77" t="s">
        <v>630</v>
      </c>
    </row>
    <row r="214" spans="2:21" ht="12" thickBot="1" x14ac:dyDescent="0.25">
      <c r="C214" s="444" t="s">
        <v>79</v>
      </c>
      <c r="D214" s="437"/>
      <c r="E214" s="445" t="s">
        <v>133</v>
      </c>
      <c r="F214" s="446"/>
      <c r="G214" s="80" t="s">
        <v>134</v>
      </c>
      <c r="H214" s="447" t="s">
        <v>135</v>
      </c>
      <c r="I214" s="448"/>
      <c r="J214" s="448"/>
      <c r="K214" s="448"/>
      <c r="L214" s="448"/>
      <c r="M214" s="449"/>
      <c r="R214" s="81"/>
      <c r="S214" s="82"/>
      <c r="T214" s="83"/>
      <c r="U214" s="77" t="s">
        <v>630</v>
      </c>
    </row>
    <row r="215" spans="2:21" ht="12" thickBot="1" x14ac:dyDescent="0.25">
      <c r="C215" s="433">
        <v>45089</v>
      </c>
      <c r="D215" s="434"/>
      <c r="E215" s="435" t="s">
        <v>59</v>
      </c>
      <c r="F215" s="409"/>
      <c r="G215" s="84"/>
      <c r="H215" s="435"/>
      <c r="I215" s="408"/>
      <c r="J215" s="408"/>
      <c r="K215" s="408"/>
      <c r="L215" s="408"/>
      <c r="M215" s="409"/>
      <c r="U215" s="77" t="s">
        <v>630</v>
      </c>
    </row>
    <row r="216" spans="2:21" ht="12" thickBot="1" x14ac:dyDescent="0.25">
      <c r="C216" s="435"/>
      <c r="D216" s="408"/>
      <c r="E216" s="408"/>
      <c r="F216" s="408"/>
      <c r="G216" s="408"/>
      <c r="H216" s="408"/>
      <c r="I216" s="408"/>
      <c r="J216" s="408"/>
      <c r="K216" s="408"/>
      <c r="L216" s="408"/>
      <c r="M216" s="409"/>
      <c r="U216" s="77" t="s">
        <v>630</v>
      </c>
    </row>
    <row r="217" spans="2:21" ht="12" thickBot="1" x14ac:dyDescent="0.25">
      <c r="C217" s="85" t="s">
        <v>87</v>
      </c>
      <c r="D217" s="86"/>
      <c r="E217" s="85" t="s">
        <v>136</v>
      </c>
      <c r="F217" s="86" t="s">
        <v>137</v>
      </c>
      <c r="G217" s="85" t="s">
        <v>136</v>
      </c>
      <c r="H217" s="436" t="s">
        <v>108</v>
      </c>
      <c r="I217" s="436"/>
      <c r="J217" s="436"/>
      <c r="K217" s="436"/>
      <c r="L217" s="436"/>
      <c r="M217" s="437"/>
      <c r="U217" s="77" t="s">
        <v>630</v>
      </c>
    </row>
    <row r="218" spans="2:21" ht="12" thickBot="1" x14ac:dyDescent="0.25">
      <c r="C218" s="87"/>
      <c r="D218" s="88">
        <v>16</v>
      </c>
      <c r="E218" s="103" t="s">
        <v>170</v>
      </c>
      <c r="F218" s="88"/>
      <c r="G218" s="103" t="s">
        <v>172</v>
      </c>
      <c r="H218" s="438">
        <f>S225</f>
        <v>3</v>
      </c>
      <c r="I218" s="439"/>
      <c r="J218" s="440"/>
      <c r="K218" s="441">
        <f>T225</f>
        <v>0</v>
      </c>
      <c r="L218" s="442"/>
      <c r="M218" s="443"/>
      <c r="U218" s="77" t="str">
        <f>IF(H218+K218=3,"BİTTİ","DEVAM")</f>
        <v>BİTTİ</v>
      </c>
    </row>
    <row r="219" spans="2:21" ht="12" thickBot="1" x14ac:dyDescent="0.25">
      <c r="C219" s="91" t="s">
        <v>80</v>
      </c>
      <c r="D219" s="92" t="s">
        <v>138</v>
      </c>
      <c r="E219" s="91" t="s">
        <v>139</v>
      </c>
      <c r="F219" s="92"/>
      <c r="G219" s="91" t="s">
        <v>139</v>
      </c>
      <c r="H219" s="408" t="s">
        <v>140</v>
      </c>
      <c r="I219" s="409"/>
      <c r="J219" s="408" t="s">
        <v>141</v>
      </c>
      <c r="K219" s="409"/>
      <c r="L219" s="410" t="s">
        <v>142</v>
      </c>
      <c r="M219" s="411"/>
      <c r="O219" s="412" t="s">
        <v>143</v>
      </c>
      <c r="P219" s="413"/>
      <c r="Q219" s="412" t="s">
        <v>144</v>
      </c>
      <c r="R219" s="413"/>
      <c r="S219" s="412" t="s">
        <v>138</v>
      </c>
      <c r="T219" s="413"/>
      <c r="U219" s="77" t="s">
        <v>630</v>
      </c>
    </row>
    <row r="220" spans="2:21" ht="12" thickBot="1" x14ac:dyDescent="0.25">
      <c r="C220" s="93" t="s">
        <v>152</v>
      </c>
      <c r="D220" s="94" t="s">
        <v>145</v>
      </c>
      <c r="E220" s="84" t="s">
        <v>585</v>
      </c>
      <c r="F220" s="94"/>
      <c r="G220" s="84" t="s">
        <v>588</v>
      </c>
      <c r="H220" s="95">
        <v>6</v>
      </c>
      <c r="I220" s="94">
        <v>2</v>
      </c>
      <c r="J220" s="95">
        <v>6</v>
      </c>
      <c r="K220" s="94">
        <v>1</v>
      </c>
      <c r="L220" s="95"/>
      <c r="M220" s="94"/>
      <c r="O220" s="96">
        <f t="shared" ref="O220:P222" si="82">H220+J220+L220</f>
        <v>12</v>
      </c>
      <c r="P220" s="96">
        <f t="shared" si="82"/>
        <v>3</v>
      </c>
      <c r="Q220" s="96">
        <f t="shared" ref="Q220:Q222" si="83">IF(H220&gt;I220,1,0)+IF(J220&gt;K220,1,0)+IF(L220&gt;M220,1,0)</f>
        <v>2</v>
      </c>
      <c r="R220" s="97">
        <f t="shared" ref="R220:R222" si="84">IF(H220&lt;I220,1,0)+IF(J220&lt;K220,1,0)+IF(L220&lt;M220,1,0)</f>
        <v>0</v>
      </c>
      <c r="S220" s="97">
        <f t="shared" ref="S220:S222" si="85">IF(Q220&gt;R220,1,0)</f>
        <v>1</v>
      </c>
      <c r="T220" s="97">
        <f t="shared" ref="T220:T222" si="86">IF(Q220&lt;R220,1,0)</f>
        <v>0</v>
      </c>
      <c r="U220" s="77" t="s">
        <v>630</v>
      </c>
    </row>
    <row r="221" spans="2:21" ht="12" thickBot="1" x14ac:dyDescent="0.25">
      <c r="C221" s="84"/>
      <c r="D221" s="94" t="s">
        <v>146</v>
      </c>
      <c r="E221" s="84" t="s">
        <v>586</v>
      </c>
      <c r="F221" s="94"/>
      <c r="G221" s="84" t="s">
        <v>587</v>
      </c>
      <c r="H221" s="95">
        <v>6</v>
      </c>
      <c r="I221" s="94">
        <v>0</v>
      </c>
      <c r="J221" s="95">
        <v>6</v>
      </c>
      <c r="K221" s="94">
        <v>0</v>
      </c>
      <c r="L221" s="95"/>
      <c r="M221" s="94"/>
      <c r="O221" s="29">
        <f t="shared" si="82"/>
        <v>12</v>
      </c>
      <c r="P221" s="29">
        <f t="shared" si="82"/>
        <v>0</v>
      </c>
      <c r="Q221" s="29">
        <f t="shared" si="83"/>
        <v>2</v>
      </c>
      <c r="R221" s="28">
        <f t="shared" si="84"/>
        <v>0</v>
      </c>
      <c r="S221" s="28">
        <f t="shared" si="85"/>
        <v>1</v>
      </c>
      <c r="T221" s="28">
        <f t="shared" si="86"/>
        <v>0</v>
      </c>
      <c r="U221" s="77" t="s">
        <v>630</v>
      </c>
    </row>
    <row r="222" spans="2:21" ht="12" customHeight="1" thickBot="1" x14ac:dyDescent="0.25">
      <c r="C222" s="414"/>
      <c r="D222" s="416" t="s">
        <v>147</v>
      </c>
      <c r="E222" s="84" t="s">
        <v>585</v>
      </c>
      <c r="F222" s="98"/>
      <c r="G222" s="84" t="s">
        <v>587</v>
      </c>
      <c r="H222" s="418">
        <v>6</v>
      </c>
      <c r="I222" s="421">
        <v>1</v>
      </c>
      <c r="J222" s="418">
        <v>6</v>
      </c>
      <c r="K222" s="421">
        <v>1</v>
      </c>
      <c r="L222" s="418"/>
      <c r="M222" s="421"/>
      <c r="O222" s="424">
        <f t="shared" si="82"/>
        <v>12</v>
      </c>
      <c r="P222" s="424">
        <f t="shared" si="82"/>
        <v>2</v>
      </c>
      <c r="Q222" s="424">
        <f t="shared" si="83"/>
        <v>2</v>
      </c>
      <c r="R222" s="424">
        <f t="shared" si="84"/>
        <v>0</v>
      </c>
      <c r="S222" s="424">
        <f t="shared" si="85"/>
        <v>1</v>
      </c>
      <c r="T222" s="424">
        <f t="shared" si="86"/>
        <v>0</v>
      </c>
      <c r="U222" s="77" t="s">
        <v>630</v>
      </c>
    </row>
    <row r="223" spans="2:21" ht="12" thickBot="1" x14ac:dyDescent="0.25">
      <c r="C223" s="414"/>
      <c r="D223" s="416"/>
      <c r="E223" s="99" t="s">
        <v>137</v>
      </c>
      <c r="F223" s="100"/>
      <c r="G223" s="99" t="s">
        <v>137</v>
      </c>
      <c r="H223" s="419"/>
      <c r="I223" s="422"/>
      <c r="J223" s="419"/>
      <c r="K223" s="422"/>
      <c r="L223" s="419"/>
      <c r="M223" s="422"/>
      <c r="O223" s="425"/>
      <c r="P223" s="425"/>
      <c r="Q223" s="425"/>
      <c r="R223" s="425"/>
      <c r="S223" s="425"/>
      <c r="T223" s="425"/>
      <c r="U223" s="77" t="s">
        <v>630</v>
      </c>
    </row>
    <row r="224" spans="2:21" ht="12" thickBot="1" x14ac:dyDescent="0.25">
      <c r="C224" s="415"/>
      <c r="D224" s="417"/>
      <c r="E224" s="84" t="s">
        <v>586</v>
      </c>
      <c r="F224" s="101"/>
      <c r="G224" s="84" t="s">
        <v>588</v>
      </c>
      <c r="H224" s="420"/>
      <c r="I224" s="423"/>
      <c r="J224" s="420"/>
      <c r="K224" s="423"/>
      <c r="L224" s="420"/>
      <c r="M224" s="423"/>
      <c r="O224" s="426"/>
      <c r="P224" s="426"/>
      <c r="Q224" s="426"/>
      <c r="R224" s="426"/>
      <c r="S224" s="426"/>
      <c r="T224" s="426"/>
      <c r="U224" s="77" t="s">
        <v>630</v>
      </c>
    </row>
    <row r="225" spans="2:21" ht="12" thickBot="1" x14ac:dyDescent="0.25">
      <c r="B225" s="79" t="str">
        <f>E218&amp;G218</f>
        <v>DİCLE TENİS KULÜBÜDİYARBAKIR TENİS VE YÜZME KULÜBÜ</v>
      </c>
      <c r="G225" s="102"/>
      <c r="H225" s="102"/>
      <c r="O225" s="28">
        <f t="shared" ref="O225:T225" si="87">O220+O221+O222</f>
        <v>36</v>
      </c>
      <c r="P225" s="28">
        <f t="shared" si="87"/>
        <v>5</v>
      </c>
      <c r="Q225" s="29">
        <f t="shared" si="87"/>
        <v>6</v>
      </c>
      <c r="R225" s="28">
        <f t="shared" si="87"/>
        <v>0</v>
      </c>
      <c r="S225" s="28">
        <f t="shared" si="87"/>
        <v>3</v>
      </c>
      <c r="T225" s="28">
        <f t="shared" si="87"/>
        <v>0</v>
      </c>
      <c r="U225" s="77" t="s">
        <v>630</v>
      </c>
    </row>
    <row r="226" spans="2:21" x14ac:dyDescent="0.2">
      <c r="C226" s="427" t="s">
        <v>132</v>
      </c>
      <c r="D226" s="428"/>
      <c r="E226" s="428"/>
      <c r="F226" s="428"/>
      <c r="G226" s="428"/>
      <c r="H226" s="428"/>
      <c r="I226" s="428"/>
      <c r="J226" s="428"/>
      <c r="K226" s="428"/>
      <c r="L226" s="428"/>
      <c r="M226" s="429"/>
      <c r="U226" s="77" t="s">
        <v>630</v>
      </c>
    </row>
    <row r="227" spans="2:21" ht="12" thickBot="1" x14ac:dyDescent="0.25">
      <c r="C227" s="430"/>
      <c r="D227" s="431"/>
      <c r="E227" s="431"/>
      <c r="F227" s="431"/>
      <c r="G227" s="431"/>
      <c r="H227" s="431"/>
      <c r="I227" s="431"/>
      <c r="J227" s="431"/>
      <c r="K227" s="431"/>
      <c r="L227" s="431"/>
      <c r="M227" s="432"/>
      <c r="U227" s="77" t="s">
        <v>630</v>
      </c>
    </row>
    <row r="228" spans="2:21" ht="12" thickBot="1" x14ac:dyDescent="0.25">
      <c r="C228" s="444" t="s">
        <v>79</v>
      </c>
      <c r="D228" s="437"/>
      <c r="E228" s="445" t="s">
        <v>133</v>
      </c>
      <c r="F228" s="446"/>
      <c r="G228" s="80" t="s">
        <v>134</v>
      </c>
      <c r="H228" s="447" t="s">
        <v>135</v>
      </c>
      <c r="I228" s="448"/>
      <c r="J228" s="448"/>
      <c r="K228" s="448"/>
      <c r="L228" s="448"/>
      <c r="M228" s="449"/>
      <c r="R228" s="81"/>
      <c r="S228" s="82"/>
      <c r="T228" s="83"/>
      <c r="U228" s="83" t="s">
        <v>630</v>
      </c>
    </row>
    <row r="229" spans="2:21" ht="12" thickBot="1" x14ac:dyDescent="0.25">
      <c r="C229" s="433">
        <v>45089</v>
      </c>
      <c r="D229" s="434"/>
      <c r="E229" s="435" t="s">
        <v>59</v>
      </c>
      <c r="F229" s="409"/>
      <c r="G229" s="84"/>
      <c r="H229" s="435"/>
      <c r="I229" s="408"/>
      <c r="J229" s="408"/>
      <c r="K229" s="408"/>
      <c r="L229" s="408"/>
      <c r="M229" s="409"/>
      <c r="U229" s="77" t="s">
        <v>630</v>
      </c>
    </row>
    <row r="230" spans="2:21" ht="12" thickBot="1" x14ac:dyDescent="0.25">
      <c r="C230" s="435"/>
      <c r="D230" s="408"/>
      <c r="E230" s="408"/>
      <c r="F230" s="408"/>
      <c r="G230" s="408"/>
      <c r="H230" s="408"/>
      <c r="I230" s="408"/>
      <c r="J230" s="408"/>
      <c r="K230" s="408"/>
      <c r="L230" s="408"/>
      <c r="M230" s="409"/>
      <c r="U230" s="77" t="s">
        <v>630</v>
      </c>
    </row>
    <row r="231" spans="2:21" ht="12" thickBot="1" x14ac:dyDescent="0.25">
      <c r="C231" s="85" t="s">
        <v>87</v>
      </c>
      <c r="D231" s="86"/>
      <c r="E231" s="85" t="s">
        <v>136</v>
      </c>
      <c r="F231" s="86" t="s">
        <v>137</v>
      </c>
      <c r="G231" s="85" t="s">
        <v>136</v>
      </c>
      <c r="H231" s="436" t="s">
        <v>108</v>
      </c>
      <c r="I231" s="436"/>
      <c r="J231" s="436"/>
      <c r="K231" s="436"/>
      <c r="L231" s="436"/>
      <c r="M231" s="437"/>
      <c r="U231" s="77" t="s">
        <v>630</v>
      </c>
    </row>
    <row r="232" spans="2:21" ht="12" thickBot="1" x14ac:dyDescent="0.25">
      <c r="C232" s="87"/>
      <c r="D232" s="88">
        <v>17</v>
      </c>
      <c r="E232" s="103" t="s">
        <v>10</v>
      </c>
      <c r="F232" s="88"/>
      <c r="G232" s="103" t="s">
        <v>171</v>
      </c>
      <c r="H232" s="438">
        <f>S239</f>
        <v>0</v>
      </c>
      <c r="I232" s="439"/>
      <c r="J232" s="440"/>
      <c r="K232" s="441">
        <f>T239</f>
        <v>3</v>
      </c>
      <c r="L232" s="442"/>
      <c r="M232" s="443"/>
      <c r="U232" s="77" t="str">
        <f>IF(H232+K232=3,"BİTTİ","DEVAM")</f>
        <v>BİTTİ</v>
      </c>
    </row>
    <row r="233" spans="2:21" ht="12" thickBot="1" x14ac:dyDescent="0.25">
      <c r="C233" s="91" t="s">
        <v>80</v>
      </c>
      <c r="D233" s="92" t="s">
        <v>138</v>
      </c>
      <c r="E233" s="91" t="s">
        <v>139</v>
      </c>
      <c r="F233" s="92"/>
      <c r="G233" s="91" t="s">
        <v>139</v>
      </c>
      <c r="H233" s="408" t="s">
        <v>140</v>
      </c>
      <c r="I233" s="409"/>
      <c r="J233" s="408" t="s">
        <v>141</v>
      </c>
      <c r="K233" s="409"/>
      <c r="L233" s="410" t="s">
        <v>142</v>
      </c>
      <c r="M233" s="411"/>
      <c r="O233" s="412" t="s">
        <v>143</v>
      </c>
      <c r="P233" s="413"/>
      <c r="Q233" s="412" t="s">
        <v>144</v>
      </c>
      <c r="R233" s="413"/>
      <c r="S233" s="412" t="s">
        <v>138</v>
      </c>
      <c r="T233" s="413"/>
      <c r="U233" s="77" t="s">
        <v>630</v>
      </c>
    </row>
    <row r="234" spans="2:21" ht="12" thickBot="1" x14ac:dyDescent="0.25">
      <c r="C234" s="93" t="s">
        <v>152</v>
      </c>
      <c r="D234" s="94" t="s">
        <v>145</v>
      </c>
      <c r="E234" s="84" t="s">
        <v>584</v>
      </c>
      <c r="F234" s="94"/>
      <c r="G234" s="84" t="s">
        <v>581</v>
      </c>
      <c r="H234" s="95">
        <v>0</v>
      </c>
      <c r="I234" s="94">
        <v>6</v>
      </c>
      <c r="J234" s="95">
        <v>1</v>
      </c>
      <c r="K234" s="94">
        <v>6</v>
      </c>
      <c r="L234" s="95"/>
      <c r="M234" s="94"/>
      <c r="O234" s="96">
        <f t="shared" ref="O234:P236" si="88">H234+J234+L234</f>
        <v>1</v>
      </c>
      <c r="P234" s="96">
        <f t="shared" si="88"/>
        <v>12</v>
      </c>
      <c r="Q234" s="96">
        <f t="shared" ref="Q234:Q236" si="89">IF(H234&gt;I234,1,0)+IF(J234&gt;K234,1,0)+IF(L234&gt;M234,1,0)</f>
        <v>0</v>
      </c>
      <c r="R234" s="97">
        <f t="shared" ref="R234:R236" si="90">IF(H234&lt;I234,1,0)+IF(J234&lt;K234,1,0)+IF(L234&lt;M234,1,0)</f>
        <v>2</v>
      </c>
      <c r="S234" s="97">
        <f t="shared" ref="S234:S236" si="91">IF(Q234&gt;R234,1,0)</f>
        <v>0</v>
      </c>
      <c r="T234" s="97">
        <f t="shared" ref="T234:T236" si="92">IF(Q234&lt;R234,1,0)</f>
        <v>1</v>
      </c>
      <c r="U234" s="77" t="s">
        <v>630</v>
      </c>
    </row>
    <row r="235" spans="2:21" ht="12" thickBot="1" x14ac:dyDescent="0.25">
      <c r="C235" s="84"/>
      <c r="D235" s="94" t="s">
        <v>146</v>
      </c>
      <c r="E235" s="84" t="s">
        <v>582</v>
      </c>
      <c r="F235" s="94"/>
      <c r="G235" s="84" t="s">
        <v>583</v>
      </c>
      <c r="H235" s="95">
        <v>1</v>
      </c>
      <c r="I235" s="94">
        <v>6</v>
      </c>
      <c r="J235" s="95">
        <v>2</v>
      </c>
      <c r="K235" s="94">
        <v>6</v>
      </c>
      <c r="L235" s="95"/>
      <c r="M235" s="94"/>
      <c r="O235" s="29">
        <f t="shared" si="88"/>
        <v>3</v>
      </c>
      <c r="P235" s="29">
        <f t="shared" si="88"/>
        <v>12</v>
      </c>
      <c r="Q235" s="29">
        <f t="shared" si="89"/>
        <v>0</v>
      </c>
      <c r="R235" s="28">
        <f t="shared" si="90"/>
        <v>2</v>
      </c>
      <c r="S235" s="28">
        <f t="shared" si="91"/>
        <v>0</v>
      </c>
      <c r="T235" s="28">
        <f t="shared" si="92"/>
        <v>1</v>
      </c>
      <c r="U235" s="77" t="s">
        <v>630</v>
      </c>
    </row>
    <row r="236" spans="2:21" ht="12" customHeight="1" thickBot="1" x14ac:dyDescent="0.25">
      <c r="C236" s="414"/>
      <c r="D236" s="416" t="s">
        <v>147</v>
      </c>
      <c r="E236" s="84" t="s">
        <v>584</v>
      </c>
      <c r="F236" s="98"/>
      <c r="G236" s="84" t="s">
        <v>581</v>
      </c>
      <c r="H236" s="418">
        <v>0</v>
      </c>
      <c r="I236" s="421">
        <v>6</v>
      </c>
      <c r="J236" s="418">
        <v>0</v>
      </c>
      <c r="K236" s="421">
        <v>6</v>
      </c>
      <c r="L236" s="418"/>
      <c r="M236" s="421"/>
      <c r="O236" s="424">
        <f t="shared" si="88"/>
        <v>0</v>
      </c>
      <c r="P236" s="424">
        <f t="shared" si="88"/>
        <v>12</v>
      </c>
      <c r="Q236" s="424">
        <f t="shared" si="89"/>
        <v>0</v>
      </c>
      <c r="R236" s="424">
        <f t="shared" si="90"/>
        <v>2</v>
      </c>
      <c r="S236" s="424">
        <f t="shared" si="91"/>
        <v>0</v>
      </c>
      <c r="T236" s="424">
        <f t="shared" si="92"/>
        <v>1</v>
      </c>
      <c r="U236" s="77" t="s">
        <v>630</v>
      </c>
    </row>
    <row r="237" spans="2:21" ht="12" thickBot="1" x14ac:dyDescent="0.25">
      <c r="C237" s="414"/>
      <c r="D237" s="416"/>
      <c r="E237" s="99" t="s">
        <v>137</v>
      </c>
      <c r="F237" s="100"/>
      <c r="G237" s="99" t="s">
        <v>137</v>
      </c>
      <c r="H237" s="419"/>
      <c r="I237" s="422"/>
      <c r="J237" s="419"/>
      <c r="K237" s="422"/>
      <c r="L237" s="419"/>
      <c r="M237" s="422"/>
      <c r="O237" s="425"/>
      <c r="P237" s="425"/>
      <c r="Q237" s="425"/>
      <c r="R237" s="425"/>
      <c r="S237" s="425"/>
      <c r="T237" s="425"/>
      <c r="U237" s="77" t="s">
        <v>630</v>
      </c>
    </row>
    <row r="238" spans="2:21" ht="12" thickBot="1" x14ac:dyDescent="0.25">
      <c r="C238" s="415"/>
      <c r="D238" s="417"/>
      <c r="E238" s="84" t="s">
        <v>582</v>
      </c>
      <c r="F238" s="101"/>
      <c r="G238" s="84" t="s">
        <v>583</v>
      </c>
      <c r="H238" s="420"/>
      <c r="I238" s="423"/>
      <c r="J238" s="420"/>
      <c r="K238" s="423"/>
      <c r="L238" s="420"/>
      <c r="M238" s="423"/>
      <c r="O238" s="426"/>
      <c r="P238" s="426"/>
      <c r="Q238" s="426"/>
      <c r="R238" s="426"/>
      <c r="S238" s="426"/>
      <c r="T238" s="426"/>
      <c r="U238" s="77" t="s">
        <v>630</v>
      </c>
    </row>
    <row r="239" spans="2:21" ht="12" thickBot="1" x14ac:dyDescent="0.25">
      <c r="B239" s="79" t="str">
        <f>E232&amp;G232</f>
        <v>AMİDA AKADEMİ GENÇLİK VE SPOR KULÜBÜDİYARBAKIR TENİS KULÜBÜ</v>
      </c>
      <c r="G239" s="102"/>
      <c r="H239" s="102"/>
      <c r="O239" s="28">
        <f t="shared" ref="O239:T239" si="93">O234+O235+O236</f>
        <v>4</v>
      </c>
      <c r="P239" s="28">
        <f t="shared" si="93"/>
        <v>36</v>
      </c>
      <c r="Q239" s="29">
        <f t="shared" si="93"/>
        <v>0</v>
      </c>
      <c r="R239" s="28">
        <f t="shared" si="93"/>
        <v>6</v>
      </c>
      <c r="S239" s="28">
        <f t="shared" si="93"/>
        <v>0</v>
      </c>
      <c r="T239" s="28">
        <f t="shared" si="93"/>
        <v>3</v>
      </c>
      <c r="U239" s="77" t="s">
        <v>630</v>
      </c>
    </row>
    <row r="240" spans="2:21" x14ac:dyDescent="0.2">
      <c r="C240" s="427" t="s">
        <v>132</v>
      </c>
      <c r="D240" s="428"/>
      <c r="E240" s="428"/>
      <c r="F240" s="428"/>
      <c r="G240" s="428"/>
      <c r="H240" s="428"/>
      <c r="I240" s="428"/>
      <c r="J240" s="428"/>
      <c r="K240" s="428"/>
      <c r="L240" s="428"/>
      <c r="M240" s="429"/>
      <c r="U240" s="77" t="s">
        <v>630</v>
      </c>
    </row>
    <row r="241" spans="2:21" ht="12" thickBot="1" x14ac:dyDescent="0.25">
      <c r="C241" s="430"/>
      <c r="D241" s="431"/>
      <c r="E241" s="431"/>
      <c r="F241" s="431"/>
      <c r="G241" s="431"/>
      <c r="H241" s="431"/>
      <c r="I241" s="431"/>
      <c r="J241" s="431"/>
      <c r="K241" s="431"/>
      <c r="L241" s="431"/>
      <c r="M241" s="432"/>
      <c r="U241" s="77" t="s">
        <v>630</v>
      </c>
    </row>
    <row r="242" spans="2:21" ht="12" thickBot="1" x14ac:dyDescent="0.25">
      <c r="C242" s="444" t="s">
        <v>79</v>
      </c>
      <c r="D242" s="437"/>
      <c r="E242" s="445" t="s">
        <v>133</v>
      </c>
      <c r="F242" s="446"/>
      <c r="G242" s="80" t="s">
        <v>134</v>
      </c>
      <c r="H242" s="447" t="s">
        <v>135</v>
      </c>
      <c r="I242" s="448"/>
      <c r="J242" s="448"/>
      <c r="K242" s="448"/>
      <c r="L242" s="448"/>
      <c r="M242" s="449"/>
      <c r="R242" s="81"/>
      <c r="S242" s="82"/>
      <c r="T242" s="83"/>
      <c r="U242" s="77" t="s">
        <v>630</v>
      </c>
    </row>
    <row r="243" spans="2:21" ht="12" thickBot="1" x14ac:dyDescent="0.25">
      <c r="C243" s="433">
        <v>45089</v>
      </c>
      <c r="D243" s="434"/>
      <c r="E243" s="435" t="s">
        <v>61</v>
      </c>
      <c r="F243" s="409"/>
      <c r="G243" s="84"/>
      <c r="H243" s="435"/>
      <c r="I243" s="408"/>
      <c r="J243" s="408"/>
      <c r="K243" s="408"/>
      <c r="L243" s="408"/>
      <c r="M243" s="409"/>
      <c r="U243" s="77" t="s">
        <v>630</v>
      </c>
    </row>
    <row r="244" spans="2:21" ht="12" thickBot="1" x14ac:dyDescent="0.25">
      <c r="C244" s="435"/>
      <c r="D244" s="408"/>
      <c r="E244" s="408"/>
      <c r="F244" s="408"/>
      <c r="G244" s="408"/>
      <c r="H244" s="408"/>
      <c r="I244" s="408"/>
      <c r="J244" s="408"/>
      <c r="K244" s="408"/>
      <c r="L244" s="408"/>
      <c r="M244" s="409"/>
      <c r="U244" s="77" t="s">
        <v>630</v>
      </c>
    </row>
    <row r="245" spans="2:21" ht="12" thickBot="1" x14ac:dyDescent="0.25">
      <c r="C245" s="85" t="s">
        <v>87</v>
      </c>
      <c r="D245" s="86"/>
      <c r="E245" s="85" t="s">
        <v>136</v>
      </c>
      <c r="F245" s="86" t="s">
        <v>137</v>
      </c>
      <c r="G245" s="85" t="s">
        <v>136</v>
      </c>
      <c r="H245" s="436" t="s">
        <v>108</v>
      </c>
      <c r="I245" s="436"/>
      <c r="J245" s="436"/>
      <c r="K245" s="436"/>
      <c r="L245" s="436"/>
      <c r="M245" s="437"/>
      <c r="U245" s="77" t="s">
        <v>630</v>
      </c>
    </row>
    <row r="246" spans="2:21" ht="12" thickBot="1" x14ac:dyDescent="0.25">
      <c r="C246" s="87"/>
      <c r="D246" s="88">
        <v>18</v>
      </c>
      <c r="E246" s="103" t="s">
        <v>20</v>
      </c>
      <c r="F246" s="88"/>
      <c r="G246" s="103" t="s">
        <v>176</v>
      </c>
      <c r="H246" s="438">
        <f>S253</f>
        <v>3</v>
      </c>
      <c r="I246" s="439"/>
      <c r="J246" s="440"/>
      <c r="K246" s="441">
        <f>T253</f>
        <v>0</v>
      </c>
      <c r="L246" s="442"/>
      <c r="M246" s="443"/>
      <c r="U246" s="77" t="str">
        <f>IF(H246+K246=3,"BİTTİ","DEVAM")</f>
        <v>BİTTİ</v>
      </c>
    </row>
    <row r="247" spans="2:21" ht="12" thickBot="1" x14ac:dyDescent="0.25">
      <c r="C247" s="91" t="s">
        <v>80</v>
      </c>
      <c r="D247" s="92" t="s">
        <v>138</v>
      </c>
      <c r="E247" s="91" t="s">
        <v>139</v>
      </c>
      <c r="F247" s="92"/>
      <c r="G247" s="91" t="s">
        <v>139</v>
      </c>
      <c r="H247" s="408" t="s">
        <v>140</v>
      </c>
      <c r="I247" s="409"/>
      <c r="J247" s="408" t="s">
        <v>141</v>
      </c>
      <c r="K247" s="409"/>
      <c r="L247" s="410" t="s">
        <v>142</v>
      </c>
      <c r="M247" s="411"/>
      <c r="O247" s="412" t="s">
        <v>143</v>
      </c>
      <c r="P247" s="413"/>
      <c r="Q247" s="412" t="s">
        <v>144</v>
      </c>
      <c r="R247" s="413"/>
      <c r="S247" s="412" t="s">
        <v>138</v>
      </c>
      <c r="T247" s="413"/>
      <c r="U247" s="77" t="s">
        <v>630</v>
      </c>
    </row>
    <row r="248" spans="2:21" ht="12" thickBot="1" x14ac:dyDescent="0.25">
      <c r="C248" s="93" t="s">
        <v>152</v>
      </c>
      <c r="D248" s="94" t="s">
        <v>145</v>
      </c>
      <c r="E248" s="84" t="s">
        <v>612</v>
      </c>
      <c r="F248" s="94"/>
      <c r="G248" s="84" t="s">
        <v>615</v>
      </c>
      <c r="H248" s="95">
        <v>6</v>
      </c>
      <c r="I248" s="94">
        <v>0</v>
      </c>
      <c r="J248" s="95">
        <v>6</v>
      </c>
      <c r="K248" s="94">
        <v>0</v>
      </c>
      <c r="L248" s="95"/>
      <c r="M248" s="94"/>
      <c r="O248" s="96">
        <f t="shared" ref="O248:P250" si="94">H248+J248+L248</f>
        <v>12</v>
      </c>
      <c r="P248" s="96">
        <f t="shared" si="94"/>
        <v>0</v>
      </c>
      <c r="Q248" s="96">
        <f t="shared" ref="Q248:Q250" si="95">IF(H248&gt;I248,1,0)+IF(J248&gt;K248,1,0)+IF(L248&gt;M248,1,0)</f>
        <v>2</v>
      </c>
      <c r="R248" s="97">
        <f t="shared" ref="R248:R250" si="96">IF(H248&lt;I248,1,0)+IF(J248&lt;K248,1,0)+IF(L248&lt;M248,1,0)</f>
        <v>0</v>
      </c>
      <c r="S248" s="97">
        <f t="shared" ref="S248:S250" si="97">IF(Q248&gt;R248,1,0)</f>
        <v>1</v>
      </c>
      <c r="T248" s="97">
        <f t="shared" ref="T248:T250" si="98">IF(Q248&lt;R248,1,0)</f>
        <v>0</v>
      </c>
      <c r="U248" s="77" t="s">
        <v>630</v>
      </c>
    </row>
    <row r="249" spans="2:21" ht="12" thickBot="1" x14ac:dyDescent="0.25">
      <c r="C249" s="84"/>
      <c r="D249" s="94" t="s">
        <v>146</v>
      </c>
      <c r="E249" s="84" t="s">
        <v>613</v>
      </c>
      <c r="F249" s="94"/>
      <c r="G249" s="84" t="s">
        <v>616</v>
      </c>
      <c r="H249" s="95">
        <v>6</v>
      </c>
      <c r="I249" s="94">
        <v>0</v>
      </c>
      <c r="J249" s="95">
        <v>6</v>
      </c>
      <c r="K249" s="94">
        <v>0</v>
      </c>
      <c r="L249" s="95"/>
      <c r="M249" s="94"/>
      <c r="O249" s="29">
        <f t="shared" si="94"/>
        <v>12</v>
      </c>
      <c r="P249" s="29">
        <f t="shared" si="94"/>
        <v>0</v>
      </c>
      <c r="Q249" s="29">
        <f t="shared" si="95"/>
        <v>2</v>
      </c>
      <c r="R249" s="28">
        <f t="shared" si="96"/>
        <v>0</v>
      </c>
      <c r="S249" s="28">
        <f t="shared" si="97"/>
        <v>1</v>
      </c>
      <c r="T249" s="28">
        <f t="shared" si="98"/>
        <v>0</v>
      </c>
      <c r="U249" s="77" t="s">
        <v>630</v>
      </c>
    </row>
    <row r="250" spans="2:21" ht="12" customHeight="1" thickBot="1" x14ac:dyDescent="0.25">
      <c r="C250" s="414"/>
      <c r="D250" s="416" t="s">
        <v>147</v>
      </c>
      <c r="E250" s="84" t="s">
        <v>614</v>
      </c>
      <c r="F250" s="98"/>
      <c r="G250" s="84" t="s">
        <v>617</v>
      </c>
      <c r="H250" s="418">
        <v>6</v>
      </c>
      <c r="I250" s="421">
        <v>0</v>
      </c>
      <c r="J250" s="418">
        <v>6</v>
      </c>
      <c r="K250" s="421">
        <v>0</v>
      </c>
      <c r="L250" s="418"/>
      <c r="M250" s="421"/>
      <c r="O250" s="424">
        <f t="shared" si="94"/>
        <v>12</v>
      </c>
      <c r="P250" s="424">
        <f t="shared" si="94"/>
        <v>0</v>
      </c>
      <c r="Q250" s="424">
        <f t="shared" si="95"/>
        <v>2</v>
      </c>
      <c r="R250" s="424">
        <f t="shared" si="96"/>
        <v>0</v>
      </c>
      <c r="S250" s="424">
        <f t="shared" si="97"/>
        <v>1</v>
      </c>
      <c r="T250" s="424">
        <f t="shared" si="98"/>
        <v>0</v>
      </c>
      <c r="U250" s="77" t="s">
        <v>630</v>
      </c>
    </row>
    <row r="251" spans="2:21" ht="12" thickBot="1" x14ac:dyDescent="0.25">
      <c r="C251" s="414"/>
      <c r="D251" s="416"/>
      <c r="E251" s="99" t="s">
        <v>137</v>
      </c>
      <c r="F251" s="100"/>
      <c r="G251" s="99" t="s">
        <v>137</v>
      </c>
      <c r="H251" s="419"/>
      <c r="I251" s="422"/>
      <c r="J251" s="419"/>
      <c r="K251" s="422"/>
      <c r="L251" s="419"/>
      <c r="M251" s="422"/>
      <c r="O251" s="425"/>
      <c r="P251" s="425"/>
      <c r="Q251" s="425"/>
      <c r="R251" s="425"/>
      <c r="S251" s="425"/>
      <c r="T251" s="425"/>
      <c r="U251" s="77" t="s">
        <v>630</v>
      </c>
    </row>
    <row r="252" spans="2:21" ht="12" thickBot="1" x14ac:dyDescent="0.25">
      <c r="C252" s="415"/>
      <c r="D252" s="417"/>
      <c r="E252" s="84" t="s">
        <v>613</v>
      </c>
      <c r="F252" s="101"/>
      <c r="G252" s="84" t="s">
        <v>616</v>
      </c>
      <c r="H252" s="420"/>
      <c r="I252" s="423"/>
      <c r="J252" s="420"/>
      <c r="K252" s="423"/>
      <c r="L252" s="420"/>
      <c r="M252" s="423"/>
      <c r="O252" s="426"/>
      <c r="P252" s="426"/>
      <c r="Q252" s="426"/>
      <c r="R252" s="426"/>
      <c r="S252" s="426"/>
      <c r="T252" s="426"/>
      <c r="U252" s="77" t="s">
        <v>630</v>
      </c>
    </row>
    <row r="253" spans="2:21" ht="12" thickBot="1" x14ac:dyDescent="0.25">
      <c r="B253" s="79" t="str">
        <f>E246&amp;G246</f>
        <v>ERZİNCAN TENİS KULÜBÜMOLLAKÖY BELEDİYESİ SPOR KULÜBÜ</v>
      </c>
      <c r="G253" s="102"/>
      <c r="H253" s="102"/>
      <c r="O253" s="28">
        <f t="shared" ref="O253:T253" si="99">O248+O249+O250</f>
        <v>36</v>
      </c>
      <c r="P253" s="28">
        <f t="shared" si="99"/>
        <v>0</v>
      </c>
      <c r="Q253" s="29">
        <f t="shared" si="99"/>
        <v>6</v>
      </c>
      <c r="R253" s="28">
        <f t="shared" si="99"/>
        <v>0</v>
      </c>
      <c r="S253" s="28">
        <f t="shared" si="99"/>
        <v>3</v>
      </c>
      <c r="T253" s="28">
        <f t="shared" si="99"/>
        <v>0</v>
      </c>
      <c r="U253" s="77" t="s">
        <v>630</v>
      </c>
    </row>
    <row r="254" spans="2:21" x14ac:dyDescent="0.2">
      <c r="C254" s="427" t="s">
        <v>132</v>
      </c>
      <c r="D254" s="428"/>
      <c r="E254" s="428"/>
      <c r="F254" s="428"/>
      <c r="G254" s="428"/>
      <c r="H254" s="428"/>
      <c r="I254" s="428"/>
      <c r="J254" s="428"/>
      <c r="K254" s="428"/>
      <c r="L254" s="428"/>
      <c r="M254" s="429"/>
      <c r="U254" s="77" t="s">
        <v>630</v>
      </c>
    </row>
    <row r="255" spans="2:21" ht="12" thickBot="1" x14ac:dyDescent="0.25">
      <c r="C255" s="430"/>
      <c r="D255" s="431"/>
      <c r="E255" s="431"/>
      <c r="F255" s="431"/>
      <c r="G255" s="431"/>
      <c r="H255" s="431"/>
      <c r="I255" s="431"/>
      <c r="J255" s="431"/>
      <c r="K255" s="431"/>
      <c r="L255" s="431"/>
      <c r="M255" s="432"/>
      <c r="U255" s="77" t="s">
        <v>630</v>
      </c>
    </row>
    <row r="256" spans="2:21" ht="12" thickBot="1" x14ac:dyDescent="0.25">
      <c r="C256" s="444" t="s">
        <v>79</v>
      </c>
      <c r="D256" s="437"/>
      <c r="E256" s="445" t="s">
        <v>133</v>
      </c>
      <c r="F256" s="446"/>
      <c r="G256" s="80" t="s">
        <v>134</v>
      </c>
      <c r="H256" s="447" t="s">
        <v>135</v>
      </c>
      <c r="I256" s="448"/>
      <c r="J256" s="448"/>
      <c r="K256" s="448"/>
      <c r="L256" s="448"/>
      <c r="M256" s="449"/>
      <c r="R256" s="81"/>
      <c r="S256" s="82"/>
      <c r="T256" s="83"/>
      <c r="U256" s="77" t="s">
        <v>630</v>
      </c>
    </row>
    <row r="257" spans="2:21" ht="12" thickBot="1" x14ac:dyDescent="0.25">
      <c r="C257" s="433">
        <v>45089</v>
      </c>
      <c r="D257" s="434"/>
      <c r="E257" s="435" t="s">
        <v>61</v>
      </c>
      <c r="F257" s="409"/>
      <c r="G257" s="84"/>
      <c r="H257" s="435"/>
      <c r="I257" s="408"/>
      <c r="J257" s="408"/>
      <c r="K257" s="408"/>
      <c r="L257" s="408"/>
      <c r="M257" s="409"/>
      <c r="U257" s="77" t="s">
        <v>630</v>
      </c>
    </row>
    <row r="258" spans="2:21" ht="12" thickBot="1" x14ac:dyDescent="0.25">
      <c r="C258" s="435"/>
      <c r="D258" s="408"/>
      <c r="E258" s="408"/>
      <c r="F258" s="408"/>
      <c r="G258" s="408"/>
      <c r="H258" s="408"/>
      <c r="I258" s="408"/>
      <c r="J258" s="408"/>
      <c r="K258" s="408"/>
      <c r="L258" s="408"/>
      <c r="M258" s="409"/>
      <c r="U258" s="77" t="s">
        <v>630</v>
      </c>
    </row>
    <row r="259" spans="2:21" ht="12" thickBot="1" x14ac:dyDescent="0.25">
      <c r="C259" s="85" t="s">
        <v>87</v>
      </c>
      <c r="D259" s="86"/>
      <c r="E259" s="85" t="s">
        <v>136</v>
      </c>
      <c r="F259" s="86" t="s">
        <v>137</v>
      </c>
      <c r="G259" s="85" t="s">
        <v>136</v>
      </c>
      <c r="H259" s="436" t="s">
        <v>108</v>
      </c>
      <c r="I259" s="436"/>
      <c r="J259" s="436"/>
      <c r="K259" s="436"/>
      <c r="L259" s="436"/>
      <c r="M259" s="437"/>
      <c r="U259" s="77" t="s">
        <v>630</v>
      </c>
    </row>
    <row r="260" spans="2:21" ht="12" thickBot="1" x14ac:dyDescent="0.25">
      <c r="C260" s="87"/>
      <c r="D260" s="88">
        <v>19</v>
      </c>
      <c r="E260" s="103" t="s">
        <v>174</v>
      </c>
      <c r="F260" s="88"/>
      <c r="G260" s="103" t="s">
        <v>177</v>
      </c>
      <c r="H260" s="438">
        <f>S267</f>
        <v>3</v>
      </c>
      <c r="I260" s="439"/>
      <c r="J260" s="440"/>
      <c r="K260" s="441">
        <f>T267</f>
        <v>0</v>
      </c>
      <c r="L260" s="442"/>
      <c r="M260" s="443"/>
      <c r="U260" s="77" t="str">
        <f>IF(H260+K260=3,"BİTTİ","DEVAM")</f>
        <v>BİTTİ</v>
      </c>
    </row>
    <row r="261" spans="2:21" ht="12" thickBot="1" x14ac:dyDescent="0.25">
      <c r="C261" s="91" t="s">
        <v>80</v>
      </c>
      <c r="D261" s="92" t="s">
        <v>138</v>
      </c>
      <c r="E261" s="91" t="s">
        <v>139</v>
      </c>
      <c r="F261" s="92"/>
      <c r="G261" s="91" t="s">
        <v>139</v>
      </c>
      <c r="H261" s="408" t="s">
        <v>140</v>
      </c>
      <c r="I261" s="409"/>
      <c r="J261" s="408" t="s">
        <v>141</v>
      </c>
      <c r="K261" s="409"/>
      <c r="L261" s="410" t="s">
        <v>142</v>
      </c>
      <c r="M261" s="411"/>
      <c r="O261" s="412" t="s">
        <v>143</v>
      </c>
      <c r="P261" s="413"/>
      <c r="Q261" s="412" t="s">
        <v>144</v>
      </c>
      <c r="R261" s="413"/>
      <c r="S261" s="412" t="s">
        <v>138</v>
      </c>
      <c r="T261" s="413"/>
      <c r="U261" s="77" t="s">
        <v>630</v>
      </c>
    </row>
    <row r="262" spans="2:21" ht="12" thickBot="1" x14ac:dyDescent="0.25">
      <c r="C262" s="93" t="s">
        <v>152</v>
      </c>
      <c r="D262" s="94" t="s">
        <v>145</v>
      </c>
      <c r="E262" s="84" t="s">
        <v>643</v>
      </c>
      <c r="F262" s="94"/>
      <c r="G262" s="84" t="s">
        <v>646</v>
      </c>
      <c r="H262" s="95">
        <v>6</v>
      </c>
      <c r="I262" s="94">
        <v>3</v>
      </c>
      <c r="J262" s="95">
        <v>6</v>
      </c>
      <c r="K262" s="94">
        <v>2</v>
      </c>
      <c r="L262" s="95"/>
      <c r="M262" s="94"/>
      <c r="O262" s="96">
        <f t="shared" ref="O262:P264" si="100">H262+J262+L262</f>
        <v>12</v>
      </c>
      <c r="P262" s="96">
        <f t="shared" si="100"/>
        <v>5</v>
      </c>
      <c r="Q262" s="96">
        <f t="shared" ref="Q262:Q264" si="101">IF(H262&gt;I262,1,0)+IF(J262&gt;K262,1,0)+IF(L262&gt;M262,1,0)</f>
        <v>2</v>
      </c>
      <c r="R262" s="97">
        <f t="shared" ref="R262:R264" si="102">IF(H262&lt;I262,1,0)+IF(J262&lt;K262,1,0)+IF(L262&lt;M262,1,0)</f>
        <v>0</v>
      </c>
      <c r="S262" s="97">
        <f t="shared" ref="S262:S264" si="103">IF(Q262&gt;R262,1,0)</f>
        <v>1</v>
      </c>
      <c r="T262" s="97">
        <f t="shared" ref="T262:T264" si="104">IF(Q262&lt;R262,1,0)</f>
        <v>0</v>
      </c>
      <c r="U262" s="77" t="s">
        <v>630</v>
      </c>
    </row>
    <row r="263" spans="2:21" ht="12" thickBot="1" x14ac:dyDescent="0.25">
      <c r="C263" s="84"/>
      <c r="D263" s="94" t="s">
        <v>146</v>
      </c>
      <c r="E263" s="84" t="s">
        <v>644</v>
      </c>
      <c r="F263" s="94"/>
      <c r="G263" s="84" t="s">
        <v>647</v>
      </c>
      <c r="H263" s="95">
        <v>6</v>
      </c>
      <c r="I263" s="94">
        <v>1</v>
      </c>
      <c r="J263" s="95">
        <v>6</v>
      </c>
      <c r="K263" s="94">
        <v>4</v>
      </c>
      <c r="L263" s="95"/>
      <c r="M263" s="94"/>
      <c r="O263" s="29">
        <f t="shared" si="100"/>
        <v>12</v>
      </c>
      <c r="P263" s="29">
        <f t="shared" si="100"/>
        <v>5</v>
      </c>
      <c r="Q263" s="29">
        <f t="shared" si="101"/>
        <v>2</v>
      </c>
      <c r="R263" s="28">
        <f t="shared" si="102"/>
        <v>0</v>
      </c>
      <c r="S263" s="28">
        <f t="shared" si="103"/>
        <v>1</v>
      </c>
      <c r="T263" s="28">
        <f t="shared" si="104"/>
        <v>0</v>
      </c>
      <c r="U263" s="77" t="s">
        <v>630</v>
      </c>
    </row>
    <row r="264" spans="2:21" ht="12" customHeight="1" thickBot="1" x14ac:dyDescent="0.25">
      <c r="C264" s="414"/>
      <c r="D264" s="416" t="s">
        <v>147</v>
      </c>
      <c r="E264" s="84" t="s">
        <v>645</v>
      </c>
      <c r="F264" s="98"/>
      <c r="G264" s="84" t="s">
        <v>648</v>
      </c>
      <c r="H264" s="418">
        <v>6</v>
      </c>
      <c r="I264" s="421">
        <v>4</v>
      </c>
      <c r="J264" s="418">
        <v>6</v>
      </c>
      <c r="K264" s="421">
        <v>3</v>
      </c>
      <c r="L264" s="418"/>
      <c r="M264" s="421"/>
      <c r="O264" s="424">
        <f t="shared" si="100"/>
        <v>12</v>
      </c>
      <c r="P264" s="424">
        <f t="shared" si="100"/>
        <v>7</v>
      </c>
      <c r="Q264" s="424">
        <f t="shared" si="101"/>
        <v>2</v>
      </c>
      <c r="R264" s="424">
        <f t="shared" si="102"/>
        <v>0</v>
      </c>
      <c r="S264" s="424">
        <f t="shared" si="103"/>
        <v>1</v>
      </c>
      <c r="T264" s="424">
        <f t="shared" si="104"/>
        <v>0</v>
      </c>
      <c r="U264" s="77" t="s">
        <v>630</v>
      </c>
    </row>
    <row r="265" spans="2:21" ht="12" thickBot="1" x14ac:dyDescent="0.25">
      <c r="C265" s="414"/>
      <c r="D265" s="416"/>
      <c r="E265" s="99" t="s">
        <v>137</v>
      </c>
      <c r="F265" s="100"/>
      <c r="G265" s="99" t="s">
        <v>137</v>
      </c>
      <c r="H265" s="419"/>
      <c r="I265" s="422"/>
      <c r="J265" s="419"/>
      <c r="K265" s="422"/>
      <c r="L265" s="419"/>
      <c r="M265" s="422"/>
      <c r="O265" s="425"/>
      <c r="P265" s="425"/>
      <c r="Q265" s="425"/>
      <c r="R265" s="425"/>
      <c r="S265" s="425"/>
      <c r="T265" s="425"/>
      <c r="U265" s="77" t="s">
        <v>630</v>
      </c>
    </row>
    <row r="266" spans="2:21" ht="12" thickBot="1" x14ac:dyDescent="0.25">
      <c r="C266" s="415"/>
      <c r="D266" s="417"/>
      <c r="E266" s="84" t="s">
        <v>643</v>
      </c>
      <c r="F266" s="101"/>
      <c r="G266" s="84" t="s">
        <v>646</v>
      </c>
      <c r="H266" s="420"/>
      <c r="I266" s="423"/>
      <c r="J266" s="420"/>
      <c r="K266" s="423"/>
      <c r="L266" s="420"/>
      <c r="M266" s="423"/>
      <c r="O266" s="426"/>
      <c r="P266" s="426"/>
      <c r="Q266" s="426"/>
      <c r="R266" s="426"/>
      <c r="S266" s="426"/>
      <c r="T266" s="426"/>
      <c r="U266" s="77" t="s">
        <v>630</v>
      </c>
    </row>
    <row r="267" spans="2:21" ht="12" thickBot="1" x14ac:dyDescent="0.25">
      <c r="B267" s="79" t="str">
        <f>E260&amp;G260</f>
        <v>ERZİNCAN GENÇLER BİRLİĞİ GENÇLİK SPOR KULÜBÜÜZÜMLÜ BELEDİYESİ SPOR KULÜBÜ</v>
      </c>
      <c r="G267" s="102"/>
      <c r="H267" s="102"/>
      <c r="O267" s="28">
        <f t="shared" ref="O267:T267" si="105">O262+O263+O264</f>
        <v>36</v>
      </c>
      <c r="P267" s="28">
        <f t="shared" si="105"/>
        <v>17</v>
      </c>
      <c r="Q267" s="29">
        <f t="shared" si="105"/>
        <v>6</v>
      </c>
      <c r="R267" s="28">
        <f t="shared" si="105"/>
        <v>0</v>
      </c>
      <c r="S267" s="28">
        <f t="shared" si="105"/>
        <v>3</v>
      </c>
      <c r="T267" s="28">
        <f t="shared" si="105"/>
        <v>0</v>
      </c>
      <c r="U267" s="77" t="s">
        <v>630</v>
      </c>
    </row>
    <row r="268" spans="2:21" x14ac:dyDescent="0.2">
      <c r="C268" s="427" t="s">
        <v>132</v>
      </c>
      <c r="D268" s="428"/>
      <c r="E268" s="428"/>
      <c r="F268" s="428"/>
      <c r="G268" s="428"/>
      <c r="H268" s="428"/>
      <c r="I268" s="428"/>
      <c r="J268" s="428"/>
      <c r="K268" s="428"/>
      <c r="L268" s="428"/>
      <c r="M268" s="429"/>
      <c r="U268" s="77" t="s">
        <v>630</v>
      </c>
    </row>
    <row r="269" spans="2:21" ht="12" thickBot="1" x14ac:dyDescent="0.25">
      <c r="C269" s="430"/>
      <c r="D269" s="431"/>
      <c r="E269" s="431"/>
      <c r="F269" s="431"/>
      <c r="G269" s="431"/>
      <c r="H269" s="431"/>
      <c r="I269" s="431"/>
      <c r="J269" s="431"/>
      <c r="K269" s="431"/>
      <c r="L269" s="431"/>
      <c r="M269" s="432"/>
      <c r="U269" s="77" t="s">
        <v>630</v>
      </c>
    </row>
    <row r="270" spans="2:21" ht="12" thickBot="1" x14ac:dyDescent="0.25">
      <c r="C270" s="444" t="s">
        <v>79</v>
      </c>
      <c r="D270" s="437"/>
      <c r="E270" s="445" t="s">
        <v>133</v>
      </c>
      <c r="F270" s="446"/>
      <c r="G270" s="80" t="s">
        <v>134</v>
      </c>
      <c r="H270" s="447" t="s">
        <v>135</v>
      </c>
      <c r="I270" s="448"/>
      <c r="J270" s="448"/>
      <c r="K270" s="448"/>
      <c r="L270" s="448"/>
      <c r="M270" s="449"/>
      <c r="R270" s="81"/>
      <c r="S270" s="82"/>
      <c r="T270" s="83"/>
      <c r="U270" s="83" t="s">
        <v>630</v>
      </c>
    </row>
    <row r="271" spans="2:21" ht="12" thickBot="1" x14ac:dyDescent="0.25">
      <c r="C271" s="433">
        <v>45089</v>
      </c>
      <c r="D271" s="434"/>
      <c r="E271" s="435" t="s">
        <v>61</v>
      </c>
      <c r="F271" s="409"/>
      <c r="G271" s="84"/>
      <c r="H271" s="435"/>
      <c r="I271" s="408"/>
      <c r="J271" s="408"/>
      <c r="K271" s="408"/>
      <c r="L271" s="408"/>
      <c r="M271" s="409"/>
      <c r="U271" s="77" t="s">
        <v>630</v>
      </c>
    </row>
    <row r="272" spans="2:21" ht="12" thickBot="1" x14ac:dyDescent="0.25">
      <c r="C272" s="435"/>
      <c r="D272" s="408"/>
      <c r="E272" s="408"/>
      <c r="F272" s="408"/>
      <c r="G272" s="408"/>
      <c r="H272" s="408"/>
      <c r="I272" s="408"/>
      <c r="J272" s="408"/>
      <c r="K272" s="408"/>
      <c r="L272" s="408"/>
      <c r="M272" s="409"/>
      <c r="U272" s="77" t="s">
        <v>630</v>
      </c>
    </row>
    <row r="273" spans="2:21" ht="12" thickBot="1" x14ac:dyDescent="0.25">
      <c r="C273" s="85" t="s">
        <v>87</v>
      </c>
      <c r="D273" s="86"/>
      <c r="E273" s="85" t="s">
        <v>136</v>
      </c>
      <c r="F273" s="86" t="s">
        <v>137</v>
      </c>
      <c r="G273" s="85" t="s">
        <v>136</v>
      </c>
      <c r="H273" s="436" t="s">
        <v>108</v>
      </c>
      <c r="I273" s="436"/>
      <c r="J273" s="436"/>
      <c r="K273" s="436"/>
      <c r="L273" s="436"/>
      <c r="M273" s="437"/>
      <c r="U273" s="77" t="s">
        <v>630</v>
      </c>
    </row>
    <row r="274" spans="2:21" ht="12" thickBot="1" x14ac:dyDescent="0.25">
      <c r="C274" s="87"/>
      <c r="D274" s="88">
        <v>20</v>
      </c>
      <c r="E274" s="103" t="s">
        <v>92</v>
      </c>
      <c r="F274" s="88"/>
      <c r="G274" s="103" t="s">
        <v>173</v>
      </c>
      <c r="H274" s="438">
        <f>S281</f>
        <v>3</v>
      </c>
      <c r="I274" s="439"/>
      <c r="J274" s="440"/>
      <c r="K274" s="441">
        <f>T281</f>
        <v>0</v>
      </c>
      <c r="L274" s="442"/>
      <c r="M274" s="443"/>
      <c r="U274" s="77" t="str">
        <f>IF(H274+K274=3,"BİTTİ","DEVAM")</f>
        <v>BİTTİ</v>
      </c>
    </row>
    <row r="275" spans="2:21" ht="12" thickBot="1" x14ac:dyDescent="0.25">
      <c r="C275" s="91" t="s">
        <v>80</v>
      </c>
      <c r="D275" s="92" t="s">
        <v>138</v>
      </c>
      <c r="E275" s="91" t="s">
        <v>139</v>
      </c>
      <c r="F275" s="92"/>
      <c r="G275" s="91" t="s">
        <v>139</v>
      </c>
      <c r="H275" s="408" t="s">
        <v>140</v>
      </c>
      <c r="I275" s="409"/>
      <c r="J275" s="408" t="s">
        <v>141</v>
      </c>
      <c r="K275" s="409"/>
      <c r="L275" s="410" t="s">
        <v>142</v>
      </c>
      <c r="M275" s="411"/>
      <c r="O275" s="412" t="s">
        <v>143</v>
      </c>
      <c r="P275" s="413"/>
      <c r="Q275" s="412" t="s">
        <v>144</v>
      </c>
      <c r="R275" s="413"/>
      <c r="S275" s="412" t="s">
        <v>138</v>
      </c>
      <c r="T275" s="413"/>
      <c r="U275" s="77" t="s">
        <v>630</v>
      </c>
    </row>
    <row r="276" spans="2:21" ht="12" thickBot="1" x14ac:dyDescent="0.25">
      <c r="C276" s="93" t="s">
        <v>152</v>
      </c>
      <c r="D276" s="94" t="s">
        <v>145</v>
      </c>
      <c r="E276" s="84" t="s">
        <v>624</v>
      </c>
      <c r="F276" s="94"/>
      <c r="G276" s="84" t="s">
        <v>627</v>
      </c>
      <c r="H276" s="95">
        <v>6</v>
      </c>
      <c r="I276" s="94">
        <v>1</v>
      </c>
      <c r="J276" s="95">
        <v>6</v>
      </c>
      <c r="K276" s="94">
        <v>0</v>
      </c>
      <c r="L276" s="95"/>
      <c r="M276" s="94"/>
      <c r="O276" s="96">
        <f t="shared" ref="O276:P278" si="106">H276+J276+L276</f>
        <v>12</v>
      </c>
      <c r="P276" s="96">
        <f t="shared" si="106"/>
        <v>1</v>
      </c>
      <c r="Q276" s="96">
        <f t="shared" ref="Q276:Q278" si="107">IF(H276&gt;I276,1,0)+IF(J276&gt;K276,1,0)+IF(L276&gt;M276,1,0)</f>
        <v>2</v>
      </c>
      <c r="R276" s="97">
        <f t="shared" ref="R276:R278" si="108">IF(H276&lt;I276,1,0)+IF(J276&lt;K276,1,0)+IF(L276&lt;M276,1,0)</f>
        <v>0</v>
      </c>
      <c r="S276" s="97">
        <f t="shared" ref="S276:S278" si="109">IF(Q276&gt;R276,1,0)</f>
        <v>1</v>
      </c>
      <c r="T276" s="97">
        <f t="shared" ref="T276:T278" si="110">IF(Q276&lt;R276,1,0)</f>
        <v>0</v>
      </c>
      <c r="U276" s="77" t="s">
        <v>630</v>
      </c>
    </row>
    <row r="277" spans="2:21" ht="12" thickBot="1" x14ac:dyDescent="0.25">
      <c r="C277" s="84"/>
      <c r="D277" s="94" t="s">
        <v>146</v>
      </c>
      <c r="E277" s="84" t="s">
        <v>625</v>
      </c>
      <c r="F277" s="94"/>
      <c r="G277" s="84" t="s">
        <v>628</v>
      </c>
      <c r="H277" s="95">
        <v>6</v>
      </c>
      <c r="I277" s="94">
        <v>1</v>
      </c>
      <c r="J277" s="95">
        <v>6</v>
      </c>
      <c r="K277" s="94">
        <v>4</v>
      </c>
      <c r="L277" s="95"/>
      <c r="M277" s="94"/>
      <c r="O277" s="29">
        <f t="shared" si="106"/>
        <v>12</v>
      </c>
      <c r="P277" s="29">
        <f t="shared" si="106"/>
        <v>5</v>
      </c>
      <c r="Q277" s="29">
        <f t="shared" si="107"/>
        <v>2</v>
      </c>
      <c r="R277" s="28">
        <f t="shared" si="108"/>
        <v>0</v>
      </c>
      <c r="S277" s="28">
        <f t="shared" si="109"/>
        <v>1</v>
      </c>
      <c r="T277" s="28">
        <f t="shared" si="110"/>
        <v>0</v>
      </c>
      <c r="U277" s="77" t="s">
        <v>630</v>
      </c>
    </row>
    <row r="278" spans="2:21" ht="12" customHeight="1" thickBot="1" x14ac:dyDescent="0.25">
      <c r="C278" s="414"/>
      <c r="D278" s="416" t="s">
        <v>147</v>
      </c>
      <c r="E278" s="84" t="s">
        <v>626</v>
      </c>
      <c r="F278" s="98"/>
      <c r="G278" s="84" t="s">
        <v>629</v>
      </c>
      <c r="H278" s="418">
        <v>6</v>
      </c>
      <c r="I278" s="421">
        <v>3</v>
      </c>
      <c r="J278" s="418">
        <v>6</v>
      </c>
      <c r="K278" s="421">
        <v>2</v>
      </c>
      <c r="L278" s="418"/>
      <c r="M278" s="421"/>
      <c r="O278" s="424">
        <f t="shared" si="106"/>
        <v>12</v>
      </c>
      <c r="P278" s="424">
        <f t="shared" si="106"/>
        <v>5</v>
      </c>
      <c r="Q278" s="424">
        <f t="shared" si="107"/>
        <v>2</v>
      </c>
      <c r="R278" s="424">
        <f t="shared" si="108"/>
        <v>0</v>
      </c>
      <c r="S278" s="424">
        <f t="shared" si="109"/>
        <v>1</v>
      </c>
      <c r="T278" s="424">
        <f t="shared" si="110"/>
        <v>0</v>
      </c>
      <c r="U278" s="77" t="s">
        <v>630</v>
      </c>
    </row>
    <row r="279" spans="2:21" ht="12" thickBot="1" x14ac:dyDescent="0.25">
      <c r="C279" s="414"/>
      <c r="D279" s="416"/>
      <c r="E279" s="99" t="s">
        <v>137</v>
      </c>
      <c r="F279" s="100"/>
      <c r="G279" s="99" t="s">
        <v>137</v>
      </c>
      <c r="H279" s="419"/>
      <c r="I279" s="422"/>
      <c r="J279" s="419"/>
      <c r="K279" s="422"/>
      <c r="L279" s="419"/>
      <c r="M279" s="422"/>
      <c r="O279" s="425"/>
      <c r="P279" s="425"/>
      <c r="Q279" s="425"/>
      <c r="R279" s="425"/>
      <c r="S279" s="425"/>
      <c r="T279" s="425"/>
      <c r="U279" s="77" t="s">
        <v>630</v>
      </c>
    </row>
    <row r="280" spans="2:21" ht="12" thickBot="1" x14ac:dyDescent="0.25">
      <c r="C280" s="415"/>
      <c r="D280" s="417"/>
      <c r="E280" s="84" t="s">
        <v>624</v>
      </c>
      <c r="F280" s="101"/>
      <c r="G280" s="84" t="s">
        <v>627</v>
      </c>
      <c r="H280" s="420"/>
      <c r="I280" s="423"/>
      <c r="J280" s="420"/>
      <c r="K280" s="423"/>
      <c r="L280" s="420"/>
      <c r="M280" s="423"/>
      <c r="O280" s="426"/>
      <c r="P280" s="426"/>
      <c r="Q280" s="426"/>
      <c r="R280" s="426"/>
      <c r="S280" s="426"/>
      <c r="T280" s="426"/>
      <c r="U280" s="77" t="s">
        <v>630</v>
      </c>
    </row>
    <row r="281" spans="2:21" ht="12" thickBot="1" x14ac:dyDescent="0.25">
      <c r="B281" s="79" t="str">
        <f>E274&amp;G274</f>
        <v>ERZİNCAN GENÇLİK SPOR KULÜBÜERZİNCAN YURDUM GENÇLİK SPOR KULÜBÜ</v>
      </c>
      <c r="G281" s="102"/>
      <c r="H281" s="102"/>
      <c r="O281" s="28">
        <f t="shared" ref="O281:T281" si="111">O276+O277+O278</f>
        <v>36</v>
      </c>
      <c r="P281" s="28">
        <f t="shared" si="111"/>
        <v>11</v>
      </c>
      <c r="Q281" s="29">
        <f t="shared" si="111"/>
        <v>6</v>
      </c>
      <c r="R281" s="28">
        <f t="shared" si="111"/>
        <v>0</v>
      </c>
      <c r="S281" s="28">
        <f t="shared" si="111"/>
        <v>3</v>
      </c>
      <c r="T281" s="28">
        <f t="shared" si="111"/>
        <v>0</v>
      </c>
      <c r="U281" s="77" t="s">
        <v>630</v>
      </c>
    </row>
    <row r="282" spans="2:21" x14ac:dyDescent="0.2">
      <c r="C282" s="427" t="s">
        <v>132</v>
      </c>
      <c r="D282" s="428"/>
      <c r="E282" s="428"/>
      <c r="F282" s="428"/>
      <c r="G282" s="428"/>
      <c r="H282" s="428"/>
      <c r="I282" s="428"/>
      <c r="J282" s="428"/>
      <c r="K282" s="428"/>
      <c r="L282" s="428"/>
      <c r="M282" s="429"/>
      <c r="U282" s="77" t="s">
        <v>630</v>
      </c>
    </row>
    <row r="283" spans="2:21" ht="12" thickBot="1" x14ac:dyDescent="0.25">
      <c r="C283" s="430"/>
      <c r="D283" s="431"/>
      <c r="E283" s="431"/>
      <c r="F283" s="431"/>
      <c r="G283" s="431"/>
      <c r="H283" s="431"/>
      <c r="I283" s="431"/>
      <c r="J283" s="431"/>
      <c r="K283" s="431"/>
      <c r="L283" s="431"/>
      <c r="M283" s="432"/>
      <c r="U283" s="77" t="s">
        <v>630</v>
      </c>
    </row>
    <row r="284" spans="2:21" ht="12" thickBot="1" x14ac:dyDescent="0.25">
      <c r="C284" s="444" t="s">
        <v>79</v>
      </c>
      <c r="D284" s="437"/>
      <c r="E284" s="445" t="s">
        <v>133</v>
      </c>
      <c r="F284" s="446"/>
      <c r="G284" s="80" t="s">
        <v>134</v>
      </c>
      <c r="H284" s="447" t="s">
        <v>135</v>
      </c>
      <c r="I284" s="448"/>
      <c r="J284" s="448"/>
      <c r="K284" s="448"/>
      <c r="L284" s="448"/>
      <c r="M284" s="449"/>
      <c r="R284" s="81"/>
      <c r="S284" s="82"/>
      <c r="T284" s="83"/>
      <c r="U284" s="77" t="s">
        <v>630</v>
      </c>
    </row>
    <row r="285" spans="2:21" ht="12" thickBot="1" x14ac:dyDescent="0.25">
      <c r="C285" s="433">
        <v>45089</v>
      </c>
      <c r="D285" s="434"/>
      <c r="E285" s="435" t="s">
        <v>208</v>
      </c>
      <c r="F285" s="409"/>
      <c r="G285" s="84"/>
      <c r="H285" s="435"/>
      <c r="I285" s="408"/>
      <c r="J285" s="408"/>
      <c r="K285" s="408"/>
      <c r="L285" s="408"/>
      <c r="M285" s="409"/>
      <c r="U285" s="77" t="s">
        <v>630</v>
      </c>
    </row>
    <row r="286" spans="2:21" ht="12" thickBot="1" x14ac:dyDescent="0.25">
      <c r="C286" s="435"/>
      <c r="D286" s="408"/>
      <c r="E286" s="408"/>
      <c r="F286" s="408"/>
      <c r="G286" s="408"/>
      <c r="H286" s="408"/>
      <c r="I286" s="408"/>
      <c r="J286" s="408"/>
      <c r="K286" s="408"/>
      <c r="L286" s="408"/>
      <c r="M286" s="409"/>
      <c r="U286" s="77" t="s">
        <v>630</v>
      </c>
    </row>
    <row r="287" spans="2:21" ht="12" thickBot="1" x14ac:dyDescent="0.25">
      <c r="C287" s="85" t="s">
        <v>87</v>
      </c>
      <c r="D287" s="86"/>
      <c r="E287" s="85" t="s">
        <v>136</v>
      </c>
      <c r="F287" s="86" t="s">
        <v>137</v>
      </c>
      <c r="G287" s="85" t="s">
        <v>136</v>
      </c>
      <c r="H287" s="436" t="s">
        <v>108</v>
      </c>
      <c r="I287" s="436"/>
      <c r="J287" s="436"/>
      <c r="K287" s="436"/>
      <c r="L287" s="436"/>
      <c r="M287" s="437"/>
      <c r="U287" s="77" t="s">
        <v>630</v>
      </c>
    </row>
    <row r="288" spans="2:21" ht="12" thickBot="1" x14ac:dyDescent="0.25">
      <c r="C288" s="87"/>
      <c r="D288" s="88">
        <v>21</v>
      </c>
      <c r="E288" s="103" t="s">
        <v>232</v>
      </c>
      <c r="F288" s="88"/>
      <c r="G288" s="103" t="s">
        <v>210</v>
      </c>
      <c r="H288" s="438">
        <f>S295</f>
        <v>3</v>
      </c>
      <c r="I288" s="439"/>
      <c r="J288" s="440"/>
      <c r="K288" s="441">
        <f>T295</f>
        <v>0</v>
      </c>
      <c r="L288" s="442"/>
      <c r="M288" s="443"/>
      <c r="U288" s="77" t="str">
        <f>IF(H288+K288=3,"BİTTİ","DEVAM")</f>
        <v>BİTTİ</v>
      </c>
    </row>
    <row r="289" spans="2:21" ht="12" thickBot="1" x14ac:dyDescent="0.25">
      <c r="C289" s="91" t="s">
        <v>80</v>
      </c>
      <c r="D289" s="92" t="s">
        <v>138</v>
      </c>
      <c r="E289" s="91" t="s">
        <v>139</v>
      </c>
      <c r="F289" s="92"/>
      <c r="G289" s="91" t="s">
        <v>139</v>
      </c>
      <c r="H289" s="408" t="s">
        <v>140</v>
      </c>
      <c r="I289" s="409"/>
      <c r="J289" s="408" t="s">
        <v>141</v>
      </c>
      <c r="K289" s="409"/>
      <c r="L289" s="410" t="s">
        <v>142</v>
      </c>
      <c r="M289" s="411"/>
      <c r="O289" s="412" t="s">
        <v>143</v>
      </c>
      <c r="P289" s="413"/>
      <c r="Q289" s="412" t="s">
        <v>144</v>
      </c>
      <c r="R289" s="413"/>
      <c r="S289" s="412" t="s">
        <v>138</v>
      </c>
      <c r="T289" s="413"/>
      <c r="U289" s="77" t="s">
        <v>630</v>
      </c>
    </row>
    <row r="290" spans="2:21" ht="12" thickBot="1" x14ac:dyDescent="0.25">
      <c r="C290" s="93" t="s">
        <v>152</v>
      </c>
      <c r="D290" s="94" t="s">
        <v>145</v>
      </c>
      <c r="E290" s="84" t="s">
        <v>354</v>
      </c>
      <c r="F290" s="94"/>
      <c r="G290" s="84" t="s">
        <v>358</v>
      </c>
      <c r="H290" s="95">
        <v>6</v>
      </c>
      <c r="I290" s="94">
        <v>3</v>
      </c>
      <c r="J290" s="95">
        <v>6</v>
      </c>
      <c r="K290" s="94">
        <v>1</v>
      </c>
      <c r="L290" s="95"/>
      <c r="M290" s="94"/>
      <c r="O290" s="96">
        <f t="shared" ref="O290:P292" si="112">H290+J290+L290</f>
        <v>12</v>
      </c>
      <c r="P290" s="96">
        <f t="shared" si="112"/>
        <v>4</v>
      </c>
      <c r="Q290" s="96">
        <f t="shared" ref="Q290:Q292" si="113">IF(H290&gt;I290,1,0)+IF(J290&gt;K290,1,0)+IF(L290&gt;M290,1,0)</f>
        <v>2</v>
      </c>
      <c r="R290" s="97">
        <f t="shared" ref="R290:R292" si="114">IF(H290&lt;I290,1,0)+IF(J290&lt;K290,1,0)+IF(L290&lt;M290,1,0)</f>
        <v>0</v>
      </c>
      <c r="S290" s="97">
        <f t="shared" ref="S290:S292" si="115">IF(Q290&gt;R290,1,0)</f>
        <v>1</v>
      </c>
      <c r="T290" s="97">
        <f t="shared" ref="T290:T292" si="116">IF(Q290&lt;R290,1,0)</f>
        <v>0</v>
      </c>
      <c r="U290" s="77" t="s">
        <v>630</v>
      </c>
    </row>
    <row r="291" spans="2:21" ht="12" thickBot="1" x14ac:dyDescent="0.25">
      <c r="C291" s="84"/>
      <c r="D291" s="94" t="s">
        <v>146</v>
      </c>
      <c r="E291" s="84" t="s">
        <v>355</v>
      </c>
      <c r="F291" s="94"/>
      <c r="G291" s="84" t="s">
        <v>359</v>
      </c>
      <c r="H291" s="95">
        <v>6</v>
      </c>
      <c r="I291" s="94">
        <v>1</v>
      </c>
      <c r="J291" s="95">
        <v>6</v>
      </c>
      <c r="K291" s="94">
        <v>0</v>
      </c>
      <c r="L291" s="95"/>
      <c r="M291" s="94"/>
      <c r="O291" s="29">
        <f t="shared" si="112"/>
        <v>12</v>
      </c>
      <c r="P291" s="29">
        <f t="shared" si="112"/>
        <v>1</v>
      </c>
      <c r="Q291" s="29">
        <f t="shared" si="113"/>
        <v>2</v>
      </c>
      <c r="R291" s="28">
        <f t="shared" si="114"/>
        <v>0</v>
      </c>
      <c r="S291" s="28">
        <f t="shared" si="115"/>
        <v>1</v>
      </c>
      <c r="T291" s="28">
        <f t="shared" si="116"/>
        <v>0</v>
      </c>
      <c r="U291" s="77" t="s">
        <v>630</v>
      </c>
    </row>
    <row r="292" spans="2:21" ht="12" customHeight="1" thickBot="1" x14ac:dyDescent="0.25">
      <c r="C292" s="414"/>
      <c r="D292" s="416" t="s">
        <v>147</v>
      </c>
      <c r="E292" s="84" t="s">
        <v>356</v>
      </c>
      <c r="F292" s="98"/>
      <c r="G292" s="84" t="s">
        <v>358</v>
      </c>
      <c r="H292" s="418">
        <v>6</v>
      </c>
      <c r="I292" s="421">
        <v>0</v>
      </c>
      <c r="J292" s="418">
        <v>6</v>
      </c>
      <c r="K292" s="421">
        <v>0</v>
      </c>
      <c r="L292" s="418"/>
      <c r="M292" s="421"/>
      <c r="O292" s="424">
        <f t="shared" si="112"/>
        <v>12</v>
      </c>
      <c r="P292" s="424">
        <f t="shared" si="112"/>
        <v>0</v>
      </c>
      <c r="Q292" s="424">
        <f t="shared" si="113"/>
        <v>2</v>
      </c>
      <c r="R292" s="424">
        <f t="shared" si="114"/>
        <v>0</v>
      </c>
      <c r="S292" s="424">
        <f t="shared" si="115"/>
        <v>1</v>
      </c>
      <c r="T292" s="424">
        <f t="shared" si="116"/>
        <v>0</v>
      </c>
      <c r="U292" s="77" t="s">
        <v>630</v>
      </c>
    </row>
    <row r="293" spans="2:21" ht="12" thickBot="1" x14ac:dyDescent="0.25">
      <c r="C293" s="414"/>
      <c r="D293" s="416"/>
      <c r="E293" s="99" t="s">
        <v>137</v>
      </c>
      <c r="F293" s="100"/>
      <c r="G293" s="99" t="s">
        <v>137</v>
      </c>
      <c r="H293" s="419"/>
      <c r="I293" s="422"/>
      <c r="J293" s="419"/>
      <c r="K293" s="422"/>
      <c r="L293" s="419"/>
      <c r="M293" s="422"/>
      <c r="O293" s="425"/>
      <c r="P293" s="425"/>
      <c r="Q293" s="425"/>
      <c r="R293" s="425"/>
      <c r="S293" s="425"/>
      <c r="T293" s="425"/>
      <c r="U293" s="77" t="s">
        <v>630</v>
      </c>
    </row>
    <row r="294" spans="2:21" ht="12" thickBot="1" x14ac:dyDescent="0.25">
      <c r="C294" s="415"/>
      <c r="D294" s="417"/>
      <c r="E294" s="84" t="s">
        <v>357</v>
      </c>
      <c r="F294" s="101"/>
      <c r="G294" s="84" t="s">
        <v>359</v>
      </c>
      <c r="H294" s="420"/>
      <c r="I294" s="423"/>
      <c r="J294" s="420"/>
      <c r="K294" s="423"/>
      <c r="L294" s="420"/>
      <c r="M294" s="423"/>
      <c r="O294" s="426"/>
      <c r="P294" s="426"/>
      <c r="Q294" s="426"/>
      <c r="R294" s="426"/>
      <c r="S294" s="426"/>
      <c r="T294" s="426"/>
      <c r="U294" s="77" t="s">
        <v>630</v>
      </c>
    </row>
    <row r="295" spans="2:21" ht="12" thickBot="1" x14ac:dyDescent="0.25">
      <c r="B295" s="79" t="str">
        <f>E288&amp;G288</f>
        <v>GAZİANTEP BELEDİYESİ SPOR KULÜBÜGAZİANTEP TENİS İHTİSAS SPOR KULÜBÜ</v>
      </c>
      <c r="G295" s="102"/>
      <c r="H295" s="102"/>
      <c r="O295" s="28">
        <f t="shared" ref="O295:T295" si="117">O290+O291+O292</f>
        <v>36</v>
      </c>
      <c r="P295" s="28">
        <f t="shared" si="117"/>
        <v>5</v>
      </c>
      <c r="Q295" s="29">
        <f t="shared" si="117"/>
        <v>6</v>
      </c>
      <c r="R295" s="28">
        <f t="shared" si="117"/>
        <v>0</v>
      </c>
      <c r="S295" s="28">
        <f t="shared" si="117"/>
        <v>3</v>
      </c>
      <c r="T295" s="28">
        <f t="shared" si="117"/>
        <v>0</v>
      </c>
      <c r="U295" s="77" t="s">
        <v>630</v>
      </c>
    </row>
    <row r="296" spans="2:21" x14ac:dyDescent="0.2">
      <c r="C296" s="427" t="s">
        <v>132</v>
      </c>
      <c r="D296" s="428"/>
      <c r="E296" s="428"/>
      <c r="F296" s="428"/>
      <c r="G296" s="428"/>
      <c r="H296" s="428"/>
      <c r="I296" s="428"/>
      <c r="J296" s="428"/>
      <c r="K296" s="428"/>
      <c r="L296" s="428"/>
      <c r="M296" s="429"/>
      <c r="U296" s="77" t="s">
        <v>630</v>
      </c>
    </row>
    <row r="297" spans="2:21" ht="12" thickBot="1" x14ac:dyDescent="0.25">
      <c r="C297" s="430"/>
      <c r="D297" s="431"/>
      <c r="E297" s="431"/>
      <c r="F297" s="431"/>
      <c r="G297" s="431"/>
      <c r="H297" s="431"/>
      <c r="I297" s="431"/>
      <c r="J297" s="431"/>
      <c r="K297" s="431"/>
      <c r="L297" s="431"/>
      <c r="M297" s="432"/>
      <c r="U297" s="77" t="s">
        <v>630</v>
      </c>
    </row>
    <row r="298" spans="2:21" ht="12" thickBot="1" x14ac:dyDescent="0.25">
      <c r="C298" s="444" t="s">
        <v>79</v>
      </c>
      <c r="D298" s="437"/>
      <c r="E298" s="445" t="s">
        <v>133</v>
      </c>
      <c r="F298" s="446"/>
      <c r="G298" s="80" t="s">
        <v>134</v>
      </c>
      <c r="H298" s="447" t="s">
        <v>135</v>
      </c>
      <c r="I298" s="448"/>
      <c r="J298" s="448"/>
      <c r="K298" s="448"/>
      <c r="L298" s="448"/>
      <c r="M298" s="449"/>
      <c r="R298" s="81"/>
      <c r="S298" s="82"/>
      <c r="T298" s="83"/>
      <c r="U298" s="77" t="s">
        <v>630</v>
      </c>
    </row>
    <row r="299" spans="2:21" ht="12" thickBot="1" x14ac:dyDescent="0.25">
      <c r="C299" s="433">
        <v>45089</v>
      </c>
      <c r="D299" s="434"/>
      <c r="E299" s="435" t="s">
        <v>64</v>
      </c>
      <c r="F299" s="409"/>
      <c r="G299" s="84"/>
      <c r="H299" s="435"/>
      <c r="I299" s="408"/>
      <c r="J299" s="408"/>
      <c r="K299" s="408"/>
      <c r="L299" s="408"/>
      <c r="M299" s="409"/>
      <c r="U299" s="77" t="s">
        <v>630</v>
      </c>
    </row>
    <row r="300" spans="2:21" ht="12" thickBot="1" x14ac:dyDescent="0.25">
      <c r="C300" s="435"/>
      <c r="D300" s="408"/>
      <c r="E300" s="408"/>
      <c r="F300" s="408"/>
      <c r="G300" s="408"/>
      <c r="H300" s="408"/>
      <c r="I300" s="408"/>
      <c r="J300" s="408"/>
      <c r="K300" s="408"/>
      <c r="L300" s="408"/>
      <c r="M300" s="409"/>
      <c r="U300" s="77" t="s">
        <v>630</v>
      </c>
    </row>
    <row r="301" spans="2:21" ht="12" thickBot="1" x14ac:dyDescent="0.25">
      <c r="C301" s="85" t="s">
        <v>87</v>
      </c>
      <c r="D301" s="86"/>
      <c r="E301" s="85" t="s">
        <v>136</v>
      </c>
      <c r="F301" s="86" t="s">
        <v>137</v>
      </c>
      <c r="G301" s="85" t="s">
        <v>136</v>
      </c>
      <c r="H301" s="436" t="s">
        <v>108</v>
      </c>
      <c r="I301" s="436"/>
      <c r="J301" s="436"/>
      <c r="K301" s="436"/>
      <c r="L301" s="436"/>
      <c r="M301" s="437"/>
      <c r="U301" s="77" t="s">
        <v>630</v>
      </c>
    </row>
    <row r="302" spans="2:21" ht="12" thickBot="1" x14ac:dyDescent="0.25">
      <c r="C302" s="87"/>
      <c r="D302" s="88">
        <v>22</v>
      </c>
      <c r="E302" s="103" t="s">
        <v>25</v>
      </c>
      <c r="F302" s="88"/>
      <c r="G302" s="103" t="s">
        <v>200</v>
      </c>
      <c r="H302" s="438">
        <f>S309</f>
        <v>3</v>
      </c>
      <c r="I302" s="439"/>
      <c r="J302" s="440"/>
      <c r="K302" s="441">
        <f>T309</f>
        <v>0</v>
      </c>
      <c r="L302" s="442"/>
      <c r="M302" s="443"/>
      <c r="U302" s="77" t="str">
        <f>IF(H302+K302=3,"BİTTİ","DEVAM")</f>
        <v>BİTTİ</v>
      </c>
    </row>
    <row r="303" spans="2:21" ht="12" thickBot="1" x14ac:dyDescent="0.25">
      <c r="C303" s="91" t="s">
        <v>80</v>
      </c>
      <c r="D303" s="92" t="s">
        <v>138</v>
      </c>
      <c r="E303" s="91" t="s">
        <v>139</v>
      </c>
      <c r="F303" s="92"/>
      <c r="G303" s="91" t="s">
        <v>139</v>
      </c>
      <c r="H303" s="408" t="s">
        <v>140</v>
      </c>
      <c r="I303" s="409"/>
      <c r="J303" s="408" t="s">
        <v>141</v>
      </c>
      <c r="K303" s="409"/>
      <c r="L303" s="410" t="s">
        <v>142</v>
      </c>
      <c r="M303" s="411"/>
      <c r="O303" s="412" t="s">
        <v>143</v>
      </c>
      <c r="P303" s="413"/>
      <c r="Q303" s="412" t="s">
        <v>144</v>
      </c>
      <c r="R303" s="413"/>
      <c r="S303" s="412" t="s">
        <v>138</v>
      </c>
      <c r="T303" s="413"/>
      <c r="U303" s="77" t="s">
        <v>630</v>
      </c>
    </row>
    <row r="304" spans="2:21" ht="12" thickBot="1" x14ac:dyDescent="0.25">
      <c r="C304" s="93" t="s">
        <v>152</v>
      </c>
      <c r="D304" s="94" t="s">
        <v>145</v>
      </c>
      <c r="E304" s="84" t="s">
        <v>387</v>
      </c>
      <c r="F304" s="94"/>
      <c r="G304" s="84" t="s">
        <v>384</v>
      </c>
      <c r="H304" s="95">
        <v>6</v>
      </c>
      <c r="I304" s="94">
        <v>0</v>
      </c>
      <c r="J304" s="95">
        <v>6</v>
      </c>
      <c r="K304" s="94">
        <v>0</v>
      </c>
      <c r="L304" s="95"/>
      <c r="M304" s="94"/>
      <c r="O304" s="96">
        <f t="shared" ref="O304:P306" si="118">H304+J304+L304</f>
        <v>12</v>
      </c>
      <c r="P304" s="96">
        <f t="shared" si="118"/>
        <v>0</v>
      </c>
      <c r="Q304" s="96">
        <f t="shared" ref="Q304:Q306" si="119">IF(H304&gt;I304,1,0)+IF(J304&gt;K304,1,0)+IF(L304&gt;M304,1,0)</f>
        <v>2</v>
      </c>
      <c r="R304" s="97">
        <f t="shared" ref="R304:R306" si="120">IF(H304&lt;I304,1,0)+IF(J304&lt;K304,1,0)+IF(L304&lt;M304,1,0)</f>
        <v>0</v>
      </c>
      <c r="S304" s="97">
        <f t="shared" ref="S304:S306" si="121">IF(Q304&gt;R304,1,0)</f>
        <v>1</v>
      </c>
      <c r="T304" s="97">
        <f t="shared" ref="T304:T306" si="122">IF(Q304&lt;R304,1,0)</f>
        <v>0</v>
      </c>
      <c r="U304" s="77" t="s">
        <v>630</v>
      </c>
    </row>
    <row r="305" spans="2:21" ht="12" thickBot="1" x14ac:dyDescent="0.25">
      <c r="C305" s="84"/>
      <c r="D305" s="94" t="s">
        <v>146</v>
      </c>
      <c r="E305" s="84" t="s">
        <v>388</v>
      </c>
      <c r="F305" s="94"/>
      <c r="G305" s="84" t="s">
        <v>385</v>
      </c>
      <c r="H305" s="95">
        <v>6</v>
      </c>
      <c r="I305" s="94">
        <v>0</v>
      </c>
      <c r="J305" s="95">
        <v>6</v>
      </c>
      <c r="K305" s="94">
        <v>0</v>
      </c>
      <c r="L305" s="95"/>
      <c r="M305" s="94"/>
      <c r="O305" s="29">
        <f t="shared" si="118"/>
        <v>12</v>
      </c>
      <c r="P305" s="29">
        <f t="shared" si="118"/>
        <v>0</v>
      </c>
      <c r="Q305" s="29">
        <f t="shared" si="119"/>
        <v>2</v>
      </c>
      <c r="R305" s="28">
        <f t="shared" si="120"/>
        <v>0</v>
      </c>
      <c r="S305" s="28">
        <f t="shared" si="121"/>
        <v>1</v>
      </c>
      <c r="T305" s="28">
        <f t="shared" si="122"/>
        <v>0</v>
      </c>
      <c r="U305" s="77" t="s">
        <v>630</v>
      </c>
    </row>
    <row r="306" spans="2:21" ht="12" customHeight="1" thickBot="1" x14ac:dyDescent="0.25">
      <c r="C306" s="414"/>
      <c r="D306" s="416" t="s">
        <v>147</v>
      </c>
      <c r="E306" s="84" t="s">
        <v>388</v>
      </c>
      <c r="F306" s="98"/>
      <c r="G306" s="84" t="s">
        <v>385</v>
      </c>
      <c r="H306" s="418">
        <v>6</v>
      </c>
      <c r="I306" s="421">
        <v>4</v>
      </c>
      <c r="J306" s="418">
        <v>6</v>
      </c>
      <c r="K306" s="421">
        <v>4</v>
      </c>
      <c r="L306" s="418"/>
      <c r="M306" s="421"/>
      <c r="O306" s="424">
        <f t="shared" si="118"/>
        <v>12</v>
      </c>
      <c r="P306" s="424">
        <f t="shared" si="118"/>
        <v>8</v>
      </c>
      <c r="Q306" s="424">
        <f t="shared" si="119"/>
        <v>2</v>
      </c>
      <c r="R306" s="424">
        <f t="shared" si="120"/>
        <v>0</v>
      </c>
      <c r="S306" s="424">
        <f t="shared" si="121"/>
        <v>1</v>
      </c>
      <c r="T306" s="424">
        <f t="shared" si="122"/>
        <v>0</v>
      </c>
      <c r="U306" s="77" t="s">
        <v>630</v>
      </c>
    </row>
    <row r="307" spans="2:21" ht="12" thickBot="1" x14ac:dyDescent="0.25">
      <c r="C307" s="414"/>
      <c r="D307" s="416"/>
      <c r="E307" s="99" t="s">
        <v>137</v>
      </c>
      <c r="F307" s="100"/>
      <c r="G307" s="99" t="s">
        <v>137</v>
      </c>
      <c r="H307" s="419"/>
      <c r="I307" s="422"/>
      <c r="J307" s="419"/>
      <c r="K307" s="422"/>
      <c r="L307" s="419"/>
      <c r="M307" s="422"/>
      <c r="O307" s="425"/>
      <c r="P307" s="425"/>
      <c r="Q307" s="425"/>
      <c r="R307" s="425"/>
      <c r="S307" s="425"/>
      <c r="T307" s="425"/>
      <c r="U307" s="77" t="s">
        <v>630</v>
      </c>
    </row>
    <row r="308" spans="2:21" ht="12" thickBot="1" x14ac:dyDescent="0.25">
      <c r="C308" s="415"/>
      <c r="D308" s="417"/>
      <c r="E308" s="84" t="s">
        <v>389</v>
      </c>
      <c r="F308" s="101"/>
      <c r="G308" s="84" t="s">
        <v>386</v>
      </c>
      <c r="H308" s="420"/>
      <c r="I308" s="423"/>
      <c r="J308" s="420"/>
      <c r="K308" s="423"/>
      <c r="L308" s="420"/>
      <c r="M308" s="423"/>
      <c r="O308" s="426"/>
      <c r="P308" s="426"/>
      <c r="Q308" s="426"/>
      <c r="R308" s="426"/>
      <c r="S308" s="426"/>
      <c r="T308" s="426"/>
      <c r="U308" s="77" t="s">
        <v>630</v>
      </c>
    </row>
    <row r="309" spans="2:21" ht="12" thickBot="1" x14ac:dyDescent="0.25">
      <c r="B309" s="79" t="str">
        <f>E302&amp;G302</f>
        <v>HAKKARİ AMATÖR GENÇLİK VE SPOR KULÜBÜATİK AKADEMİ GENÇLİK SPOR KULÜBÜ</v>
      </c>
      <c r="G309" s="102"/>
      <c r="H309" s="102"/>
      <c r="O309" s="28">
        <f t="shared" ref="O309:T309" si="123">O304+O305+O306</f>
        <v>36</v>
      </c>
      <c r="P309" s="28">
        <f t="shared" si="123"/>
        <v>8</v>
      </c>
      <c r="Q309" s="29">
        <f t="shared" si="123"/>
        <v>6</v>
      </c>
      <c r="R309" s="28">
        <f t="shared" si="123"/>
        <v>0</v>
      </c>
      <c r="S309" s="28">
        <f t="shared" si="123"/>
        <v>3</v>
      </c>
      <c r="T309" s="28">
        <f t="shared" si="123"/>
        <v>0</v>
      </c>
      <c r="U309" s="77" t="s">
        <v>630</v>
      </c>
    </row>
    <row r="310" spans="2:21" x14ac:dyDescent="0.2">
      <c r="C310" s="427" t="s">
        <v>132</v>
      </c>
      <c r="D310" s="428"/>
      <c r="E310" s="428"/>
      <c r="F310" s="428"/>
      <c r="G310" s="428"/>
      <c r="H310" s="428"/>
      <c r="I310" s="428"/>
      <c r="J310" s="428"/>
      <c r="K310" s="428"/>
      <c r="L310" s="428"/>
      <c r="M310" s="429"/>
      <c r="U310" s="77" t="s">
        <v>630</v>
      </c>
    </row>
    <row r="311" spans="2:21" ht="12" thickBot="1" x14ac:dyDescent="0.25">
      <c r="C311" s="430"/>
      <c r="D311" s="431"/>
      <c r="E311" s="431"/>
      <c r="F311" s="431"/>
      <c r="G311" s="431"/>
      <c r="H311" s="431"/>
      <c r="I311" s="431"/>
      <c r="J311" s="431"/>
      <c r="K311" s="431"/>
      <c r="L311" s="431"/>
      <c r="M311" s="432"/>
      <c r="U311" s="77" t="s">
        <v>630</v>
      </c>
    </row>
    <row r="312" spans="2:21" ht="12" thickBot="1" x14ac:dyDescent="0.25">
      <c r="C312" s="444" t="s">
        <v>79</v>
      </c>
      <c r="D312" s="437"/>
      <c r="E312" s="445" t="s">
        <v>133</v>
      </c>
      <c r="F312" s="446"/>
      <c r="G312" s="80" t="s">
        <v>134</v>
      </c>
      <c r="H312" s="447" t="s">
        <v>135</v>
      </c>
      <c r="I312" s="448"/>
      <c r="J312" s="448"/>
      <c r="K312" s="448"/>
      <c r="L312" s="448"/>
      <c r="M312" s="449"/>
      <c r="R312" s="81"/>
      <c r="S312" s="82"/>
      <c r="T312" s="83"/>
      <c r="U312" s="83" t="s">
        <v>630</v>
      </c>
    </row>
    <row r="313" spans="2:21" ht="12" thickBot="1" x14ac:dyDescent="0.25">
      <c r="C313" s="433">
        <v>45089</v>
      </c>
      <c r="D313" s="434"/>
      <c r="E313" s="435" t="s">
        <v>64</v>
      </c>
      <c r="F313" s="409"/>
      <c r="G313" s="84"/>
      <c r="H313" s="435"/>
      <c r="I313" s="408"/>
      <c r="J313" s="408"/>
      <c r="K313" s="408"/>
      <c r="L313" s="408"/>
      <c r="M313" s="409"/>
      <c r="U313" s="77" t="s">
        <v>630</v>
      </c>
    </row>
    <row r="314" spans="2:21" ht="12" thickBot="1" x14ac:dyDescent="0.25">
      <c r="C314" s="435"/>
      <c r="D314" s="408"/>
      <c r="E314" s="408"/>
      <c r="F314" s="408"/>
      <c r="G314" s="408"/>
      <c r="H314" s="408"/>
      <c r="I314" s="408"/>
      <c r="J314" s="408"/>
      <c r="K314" s="408"/>
      <c r="L314" s="408"/>
      <c r="M314" s="409"/>
      <c r="U314" s="77" t="s">
        <v>630</v>
      </c>
    </row>
    <row r="315" spans="2:21" ht="12" thickBot="1" x14ac:dyDescent="0.25">
      <c r="C315" s="85" t="s">
        <v>87</v>
      </c>
      <c r="D315" s="86"/>
      <c r="E315" s="85" t="s">
        <v>136</v>
      </c>
      <c r="F315" s="86" t="s">
        <v>137</v>
      </c>
      <c r="G315" s="85" t="s">
        <v>136</v>
      </c>
      <c r="H315" s="436" t="s">
        <v>108</v>
      </c>
      <c r="I315" s="436"/>
      <c r="J315" s="436"/>
      <c r="K315" s="436"/>
      <c r="L315" s="436"/>
      <c r="M315" s="437"/>
      <c r="U315" s="77" t="s">
        <v>630</v>
      </c>
    </row>
    <row r="316" spans="2:21" ht="12" thickBot="1" x14ac:dyDescent="0.25">
      <c r="C316" s="87"/>
      <c r="D316" s="88">
        <v>23</v>
      </c>
      <c r="E316" s="103" t="s">
        <v>18</v>
      </c>
      <c r="F316" s="88"/>
      <c r="G316" s="103" t="s">
        <v>26</v>
      </c>
      <c r="H316" s="438">
        <f>S323</f>
        <v>0</v>
      </c>
      <c r="I316" s="439"/>
      <c r="J316" s="440"/>
      <c r="K316" s="441">
        <f>T323</f>
        <v>3</v>
      </c>
      <c r="L316" s="442"/>
      <c r="M316" s="443"/>
      <c r="U316" s="77" t="str">
        <f>IF(H316+K316=3,"BİTTİ","DEVAM")</f>
        <v>BİTTİ</v>
      </c>
    </row>
    <row r="317" spans="2:21" ht="12" thickBot="1" x14ac:dyDescent="0.25">
      <c r="C317" s="91" t="s">
        <v>80</v>
      </c>
      <c r="D317" s="92" t="s">
        <v>138</v>
      </c>
      <c r="E317" s="91" t="s">
        <v>139</v>
      </c>
      <c r="F317" s="92"/>
      <c r="G317" s="91" t="s">
        <v>139</v>
      </c>
      <c r="H317" s="408" t="s">
        <v>140</v>
      </c>
      <c r="I317" s="409"/>
      <c r="J317" s="408" t="s">
        <v>141</v>
      </c>
      <c r="K317" s="409"/>
      <c r="L317" s="410" t="s">
        <v>142</v>
      </c>
      <c r="M317" s="411"/>
      <c r="O317" s="412" t="s">
        <v>143</v>
      </c>
      <c r="P317" s="413"/>
      <c r="Q317" s="412" t="s">
        <v>144</v>
      </c>
      <c r="R317" s="413"/>
      <c r="S317" s="412" t="s">
        <v>138</v>
      </c>
      <c r="T317" s="413"/>
      <c r="U317" s="77" t="s">
        <v>630</v>
      </c>
    </row>
    <row r="318" spans="2:21" ht="12" thickBot="1" x14ac:dyDescent="0.25">
      <c r="C318" s="93" t="s">
        <v>152</v>
      </c>
      <c r="D318" s="94" t="s">
        <v>145</v>
      </c>
      <c r="E318" s="84" t="s">
        <v>381</v>
      </c>
      <c r="F318" s="94"/>
      <c r="G318" s="84" t="s">
        <v>378</v>
      </c>
      <c r="H318" s="95">
        <v>2</v>
      </c>
      <c r="I318" s="94">
        <v>6</v>
      </c>
      <c r="J318" s="95">
        <v>3</v>
      </c>
      <c r="K318" s="94">
        <v>6</v>
      </c>
      <c r="L318" s="95"/>
      <c r="M318" s="94"/>
      <c r="O318" s="96">
        <f t="shared" ref="O318:P320" si="124">H318+J318+L318</f>
        <v>5</v>
      </c>
      <c r="P318" s="96">
        <f t="shared" si="124"/>
        <v>12</v>
      </c>
      <c r="Q318" s="96">
        <f t="shared" ref="Q318:Q320" si="125">IF(H318&gt;I318,1,0)+IF(J318&gt;K318,1,0)+IF(L318&gt;M318,1,0)</f>
        <v>0</v>
      </c>
      <c r="R318" s="97">
        <f t="shared" ref="R318:R320" si="126">IF(H318&lt;I318,1,0)+IF(J318&lt;K318,1,0)+IF(L318&lt;M318,1,0)</f>
        <v>2</v>
      </c>
      <c r="S318" s="97">
        <f t="shared" ref="S318:S320" si="127">IF(Q318&gt;R318,1,0)</f>
        <v>0</v>
      </c>
      <c r="T318" s="97">
        <f t="shared" ref="T318:T320" si="128">IF(Q318&lt;R318,1,0)</f>
        <v>1</v>
      </c>
      <c r="U318" s="77" t="s">
        <v>630</v>
      </c>
    </row>
    <row r="319" spans="2:21" ht="12" thickBot="1" x14ac:dyDescent="0.25">
      <c r="C319" s="84"/>
      <c r="D319" s="94" t="s">
        <v>146</v>
      </c>
      <c r="E319" s="84" t="s">
        <v>382</v>
      </c>
      <c r="F319" s="94"/>
      <c r="G319" s="84" t="s">
        <v>379</v>
      </c>
      <c r="H319" s="95">
        <v>4</v>
      </c>
      <c r="I319" s="94">
        <v>6</v>
      </c>
      <c r="J319" s="95">
        <v>3</v>
      </c>
      <c r="K319" s="94">
        <v>6</v>
      </c>
      <c r="L319" s="95"/>
      <c r="M319" s="94"/>
      <c r="O319" s="29">
        <f t="shared" si="124"/>
        <v>7</v>
      </c>
      <c r="P319" s="29">
        <f t="shared" si="124"/>
        <v>12</v>
      </c>
      <c r="Q319" s="29">
        <f t="shared" si="125"/>
        <v>0</v>
      </c>
      <c r="R319" s="28">
        <f t="shared" si="126"/>
        <v>2</v>
      </c>
      <c r="S319" s="28">
        <f t="shared" si="127"/>
        <v>0</v>
      </c>
      <c r="T319" s="28">
        <f t="shared" si="128"/>
        <v>1</v>
      </c>
      <c r="U319" s="77" t="s">
        <v>630</v>
      </c>
    </row>
    <row r="320" spans="2:21" ht="12" customHeight="1" thickBot="1" x14ac:dyDescent="0.25">
      <c r="C320" s="414"/>
      <c r="D320" s="416" t="s">
        <v>147</v>
      </c>
      <c r="E320" s="84" t="s">
        <v>382</v>
      </c>
      <c r="F320" s="98"/>
      <c r="G320" s="84" t="s">
        <v>380</v>
      </c>
      <c r="H320" s="418">
        <v>2</v>
      </c>
      <c r="I320" s="421">
        <v>6</v>
      </c>
      <c r="J320" s="418">
        <v>1</v>
      </c>
      <c r="K320" s="421">
        <v>6</v>
      </c>
      <c r="L320" s="418"/>
      <c r="M320" s="421"/>
      <c r="O320" s="424">
        <f t="shared" si="124"/>
        <v>3</v>
      </c>
      <c r="P320" s="424">
        <f t="shared" si="124"/>
        <v>12</v>
      </c>
      <c r="Q320" s="424">
        <f t="shared" si="125"/>
        <v>0</v>
      </c>
      <c r="R320" s="424">
        <f t="shared" si="126"/>
        <v>2</v>
      </c>
      <c r="S320" s="424">
        <f t="shared" si="127"/>
        <v>0</v>
      </c>
      <c r="T320" s="424">
        <f t="shared" si="128"/>
        <v>1</v>
      </c>
      <c r="U320" s="77" t="s">
        <v>630</v>
      </c>
    </row>
    <row r="321" spans="2:21" ht="12" thickBot="1" x14ac:dyDescent="0.25">
      <c r="C321" s="414"/>
      <c r="D321" s="416"/>
      <c r="E321" s="99" t="s">
        <v>137</v>
      </c>
      <c r="F321" s="100"/>
      <c r="G321" s="99" t="s">
        <v>137</v>
      </c>
      <c r="H321" s="419"/>
      <c r="I321" s="422"/>
      <c r="J321" s="419"/>
      <c r="K321" s="422"/>
      <c r="L321" s="419"/>
      <c r="M321" s="422"/>
      <c r="O321" s="425"/>
      <c r="P321" s="425"/>
      <c r="Q321" s="425"/>
      <c r="R321" s="425"/>
      <c r="S321" s="425"/>
      <c r="T321" s="425"/>
      <c r="U321" s="77" t="s">
        <v>630</v>
      </c>
    </row>
    <row r="322" spans="2:21" ht="12" thickBot="1" x14ac:dyDescent="0.25">
      <c r="C322" s="415"/>
      <c r="D322" s="417"/>
      <c r="E322" s="84" t="s">
        <v>383</v>
      </c>
      <c r="F322" s="101"/>
      <c r="G322" s="84" t="s">
        <v>379</v>
      </c>
      <c r="H322" s="420"/>
      <c r="I322" s="423"/>
      <c r="J322" s="420"/>
      <c r="K322" s="423"/>
      <c r="L322" s="420"/>
      <c r="M322" s="423"/>
      <c r="O322" s="426"/>
      <c r="P322" s="426"/>
      <c r="Q322" s="426"/>
      <c r="R322" s="426"/>
      <c r="S322" s="426"/>
      <c r="T322" s="426"/>
      <c r="U322" s="77" t="s">
        <v>630</v>
      </c>
    </row>
    <row r="323" spans="2:21" ht="12" thickBot="1" x14ac:dyDescent="0.25">
      <c r="B323" s="79" t="str">
        <f>E316&amp;G316</f>
        <v>EMEK SPOR KULÜBÜHAKKARİ TENİS SPOR KULÜBÜ</v>
      </c>
      <c r="G323" s="102"/>
      <c r="H323" s="102"/>
      <c r="O323" s="28">
        <f t="shared" ref="O323:T323" si="129">O318+O319+O320</f>
        <v>15</v>
      </c>
      <c r="P323" s="28">
        <f t="shared" si="129"/>
        <v>36</v>
      </c>
      <c r="Q323" s="29">
        <f t="shared" si="129"/>
        <v>0</v>
      </c>
      <c r="R323" s="28">
        <f t="shared" si="129"/>
        <v>6</v>
      </c>
      <c r="S323" s="28">
        <f t="shared" si="129"/>
        <v>0</v>
      </c>
      <c r="T323" s="28">
        <f t="shared" si="129"/>
        <v>3</v>
      </c>
      <c r="U323" s="77" t="s">
        <v>630</v>
      </c>
    </row>
    <row r="324" spans="2:21" x14ac:dyDescent="0.2">
      <c r="C324" s="427" t="s">
        <v>132</v>
      </c>
      <c r="D324" s="428"/>
      <c r="E324" s="428"/>
      <c r="F324" s="428"/>
      <c r="G324" s="428"/>
      <c r="H324" s="428"/>
      <c r="I324" s="428"/>
      <c r="J324" s="428"/>
      <c r="K324" s="428"/>
      <c r="L324" s="428"/>
      <c r="M324" s="429"/>
      <c r="U324" s="77" t="s">
        <v>630</v>
      </c>
    </row>
    <row r="325" spans="2:21" ht="12" thickBot="1" x14ac:dyDescent="0.25">
      <c r="C325" s="430"/>
      <c r="D325" s="431"/>
      <c r="E325" s="431"/>
      <c r="F325" s="431"/>
      <c r="G325" s="431"/>
      <c r="H325" s="431"/>
      <c r="I325" s="431"/>
      <c r="J325" s="431"/>
      <c r="K325" s="431"/>
      <c r="L325" s="431"/>
      <c r="M325" s="432"/>
      <c r="U325" s="77" t="s">
        <v>630</v>
      </c>
    </row>
    <row r="326" spans="2:21" ht="12" thickBot="1" x14ac:dyDescent="0.25">
      <c r="C326" s="444" t="s">
        <v>79</v>
      </c>
      <c r="D326" s="437"/>
      <c r="E326" s="445" t="s">
        <v>133</v>
      </c>
      <c r="F326" s="446"/>
      <c r="G326" s="80" t="s">
        <v>134</v>
      </c>
      <c r="H326" s="447" t="s">
        <v>135</v>
      </c>
      <c r="I326" s="448"/>
      <c r="J326" s="448"/>
      <c r="K326" s="448"/>
      <c r="L326" s="448"/>
      <c r="M326" s="449"/>
      <c r="R326" s="81"/>
      <c r="S326" s="82"/>
      <c r="T326" s="83"/>
      <c r="U326" s="77" t="s">
        <v>630</v>
      </c>
    </row>
    <row r="327" spans="2:21" ht="12" thickBot="1" x14ac:dyDescent="0.25">
      <c r="C327" s="433">
        <v>45089</v>
      </c>
      <c r="D327" s="434"/>
      <c r="E327" s="435" t="s">
        <v>63</v>
      </c>
      <c r="F327" s="409"/>
      <c r="G327" s="84"/>
      <c r="H327" s="435"/>
      <c r="I327" s="408"/>
      <c r="J327" s="408"/>
      <c r="K327" s="408"/>
      <c r="L327" s="408"/>
      <c r="M327" s="409"/>
      <c r="U327" s="77" t="s">
        <v>630</v>
      </c>
    </row>
    <row r="328" spans="2:21" ht="12" thickBot="1" x14ac:dyDescent="0.25">
      <c r="C328" s="435"/>
      <c r="D328" s="408"/>
      <c r="E328" s="408"/>
      <c r="F328" s="408"/>
      <c r="G328" s="408"/>
      <c r="H328" s="408"/>
      <c r="I328" s="408"/>
      <c r="J328" s="408"/>
      <c r="K328" s="408"/>
      <c r="L328" s="408"/>
      <c r="M328" s="409"/>
      <c r="U328" s="77" t="s">
        <v>630</v>
      </c>
    </row>
    <row r="329" spans="2:21" ht="12" thickBot="1" x14ac:dyDescent="0.25">
      <c r="C329" s="85" t="s">
        <v>87</v>
      </c>
      <c r="D329" s="86"/>
      <c r="E329" s="85" t="s">
        <v>136</v>
      </c>
      <c r="F329" s="86" t="s">
        <v>137</v>
      </c>
      <c r="G329" s="85" t="s">
        <v>136</v>
      </c>
      <c r="H329" s="436" t="s">
        <v>108</v>
      </c>
      <c r="I329" s="436"/>
      <c r="J329" s="436"/>
      <c r="K329" s="436"/>
      <c r="L329" s="436"/>
      <c r="M329" s="437"/>
      <c r="U329" s="77" t="s">
        <v>630</v>
      </c>
    </row>
    <row r="330" spans="2:21" ht="12" thickBot="1" x14ac:dyDescent="0.25">
      <c r="C330" s="87"/>
      <c r="D330" s="88">
        <v>24</v>
      </c>
      <c r="E330" s="103" t="s">
        <v>28</v>
      </c>
      <c r="F330" s="88"/>
      <c r="G330" s="103" t="s">
        <v>181</v>
      </c>
      <c r="H330" s="438">
        <f>S337</f>
        <v>3</v>
      </c>
      <c r="I330" s="439"/>
      <c r="J330" s="440"/>
      <c r="K330" s="441">
        <f>T337</f>
        <v>0</v>
      </c>
      <c r="L330" s="442"/>
      <c r="M330" s="443"/>
      <c r="U330" s="77" t="str">
        <f>IF(H330+K330=3,"BİTTİ","DEVAM")</f>
        <v>BİTTİ</v>
      </c>
    </row>
    <row r="331" spans="2:21" ht="12" thickBot="1" x14ac:dyDescent="0.25">
      <c r="C331" s="91" t="s">
        <v>80</v>
      </c>
      <c r="D331" s="92" t="s">
        <v>138</v>
      </c>
      <c r="E331" s="91" t="s">
        <v>139</v>
      </c>
      <c r="F331" s="92"/>
      <c r="G331" s="91" t="s">
        <v>139</v>
      </c>
      <c r="H331" s="408" t="s">
        <v>140</v>
      </c>
      <c r="I331" s="409"/>
      <c r="J331" s="408" t="s">
        <v>141</v>
      </c>
      <c r="K331" s="409"/>
      <c r="L331" s="410" t="s">
        <v>142</v>
      </c>
      <c r="M331" s="411"/>
      <c r="O331" s="412" t="s">
        <v>143</v>
      </c>
      <c r="P331" s="413"/>
      <c r="Q331" s="412" t="s">
        <v>144</v>
      </c>
      <c r="R331" s="413"/>
      <c r="S331" s="412" t="s">
        <v>138</v>
      </c>
      <c r="T331" s="413"/>
      <c r="U331" s="77" t="s">
        <v>630</v>
      </c>
    </row>
    <row r="332" spans="2:21" ht="12" thickBot="1" x14ac:dyDescent="0.25">
      <c r="C332" s="93" t="s">
        <v>152</v>
      </c>
      <c r="D332" s="94" t="s">
        <v>145</v>
      </c>
      <c r="E332" s="84" t="s">
        <v>328</v>
      </c>
      <c r="F332" s="94"/>
      <c r="G332" s="84" t="s">
        <v>332</v>
      </c>
      <c r="H332" s="95">
        <v>6</v>
      </c>
      <c r="I332" s="94">
        <v>4</v>
      </c>
      <c r="J332" s="95">
        <v>6</v>
      </c>
      <c r="K332" s="94">
        <v>3</v>
      </c>
      <c r="L332" s="95"/>
      <c r="M332" s="94"/>
      <c r="O332" s="96">
        <f t="shared" ref="O332:P334" si="130">H332+J332+L332</f>
        <v>12</v>
      </c>
      <c r="P332" s="96">
        <f t="shared" si="130"/>
        <v>7</v>
      </c>
      <c r="Q332" s="96">
        <f t="shared" ref="Q332:Q334" si="131">IF(H332&gt;I332,1,0)+IF(J332&gt;K332,1,0)+IF(L332&gt;M332,1,0)</f>
        <v>2</v>
      </c>
      <c r="R332" s="97">
        <f t="shared" ref="R332:R334" si="132">IF(H332&lt;I332,1,0)+IF(J332&lt;K332,1,0)+IF(L332&lt;M332,1,0)</f>
        <v>0</v>
      </c>
      <c r="S332" s="97">
        <f t="shared" ref="S332:S334" si="133">IF(Q332&gt;R332,1,0)</f>
        <v>1</v>
      </c>
      <c r="T332" s="97">
        <f t="shared" ref="T332:T334" si="134">IF(Q332&lt;R332,1,0)</f>
        <v>0</v>
      </c>
      <c r="U332" s="77" t="s">
        <v>630</v>
      </c>
    </row>
    <row r="333" spans="2:21" ht="12" thickBot="1" x14ac:dyDescent="0.25">
      <c r="C333" s="84"/>
      <c r="D333" s="94" t="s">
        <v>146</v>
      </c>
      <c r="E333" s="84" t="s">
        <v>329</v>
      </c>
      <c r="F333" s="94"/>
      <c r="G333" s="84" t="s">
        <v>333</v>
      </c>
      <c r="H333" s="95">
        <v>6</v>
      </c>
      <c r="I333" s="94">
        <v>4</v>
      </c>
      <c r="J333" s="95">
        <v>6</v>
      </c>
      <c r="K333" s="94">
        <v>4</v>
      </c>
      <c r="L333" s="95"/>
      <c r="M333" s="94"/>
      <c r="O333" s="29">
        <f t="shared" si="130"/>
        <v>12</v>
      </c>
      <c r="P333" s="29">
        <f t="shared" si="130"/>
        <v>8</v>
      </c>
      <c r="Q333" s="29">
        <f t="shared" si="131"/>
        <v>2</v>
      </c>
      <c r="R333" s="28">
        <f t="shared" si="132"/>
        <v>0</v>
      </c>
      <c r="S333" s="28">
        <f t="shared" si="133"/>
        <v>1</v>
      </c>
      <c r="T333" s="28">
        <f t="shared" si="134"/>
        <v>0</v>
      </c>
      <c r="U333" s="77" t="s">
        <v>630</v>
      </c>
    </row>
    <row r="334" spans="2:21" ht="12" customHeight="1" thickBot="1" x14ac:dyDescent="0.25">
      <c r="C334" s="414"/>
      <c r="D334" s="416" t="s">
        <v>147</v>
      </c>
      <c r="E334" s="84" t="s">
        <v>330</v>
      </c>
      <c r="F334" s="98"/>
      <c r="G334" s="84" t="s">
        <v>334</v>
      </c>
      <c r="H334" s="418">
        <v>6</v>
      </c>
      <c r="I334" s="421">
        <v>1</v>
      </c>
      <c r="J334" s="418">
        <v>6</v>
      </c>
      <c r="K334" s="421">
        <v>2</v>
      </c>
      <c r="L334" s="418"/>
      <c r="M334" s="421"/>
      <c r="O334" s="424">
        <f t="shared" si="130"/>
        <v>12</v>
      </c>
      <c r="P334" s="424">
        <f t="shared" si="130"/>
        <v>3</v>
      </c>
      <c r="Q334" s="424">
        <f t="shared" si="131"/>
        <v>2</v>
      </c>
      <c r="R334" s="424">
        <f t="shared" si="132"/>
        <v>0</v>
      </c>
      <c r="S334" s="424">
        <f t="shared" si="133"/>
        <v>1</v>
      </c>
      <c r="T334" s="424">
        <f t="shared" si="134"/>
        <v>0</v>
      </c>
      <c r="U334" s="77" t="s">
        <v>630</v>
      </c>
    </row>
    <row r="335" spans="2:21" ht="12" thickBot="1" x14ac:dyDescent="0.25">
      <c r="C335" s="414"/>
      <c r="D335" s="416"/>
      <c r="E335" s="99" t="s">
        <v>137</v>
      </c>
      <c r="F335" s="100"/>
      <c r="G335" s="99" t="s">
        <v>137</v>
      </c>
      <c r="H335" s="419"/>
      <c r="I335" s="422"/>
      <c r="J335" s="419"/>
      <c r="K335" s="422"/>
      <c r="L335" s="419"/>
      <c r="M335" s="422"/>
      <c r="O335" s="425"/>
      <c r="P335" s="425"/>
      <c r="Q335" s="425"/>
      <c r="R335" s="425"/>
      <c r="S335" s="425"/>
      <c r="T335" s="425"/>
      <c r="U335" s="77" t="s">
        <v>630</v>
      </c>
    </row>
    <row r="336" spans="2:21" ht="12" thickBot="1" x14ac:dyDescent="0.25">
      <c r="C336" s="415"/>
      <c r="D336" s="417"/>
      <c r="E336" s="84" t="s">
        <v>331</v>
      </c>
      <c r="F336" s="101"/>
      <c r="G336" s="84" t="s">
        <v>335</v>
      </c>
      <c r="H336" s="420"/>
      <c r="I336" s="423"/>
      <c r="J336" s="420"/>
      <c r="K336" s="423"/>
      <c r="L336" s="420"/>
      <c r="M336" s="423"/>
      <c r="O336" s="426"/>
      <c r="P336" s="426"/>
      <c r="Q336" s="426"/>
      <c r="R336" s="426"/>
      <c r="S336" s="426"/>
      <c r="T336" s="426"/>
      <c r="U336" s="77" t="s">
        <v>630</v>
      </c>
    </row>
    <row r="337" spans="2:21" ht="12" thickBot="1" x14ac:dyDescent="0.25">
      <c r="B337" s="79" t="str">
        <f>E330&amp;G330</f>
        <v>IĞDIR YURDUM VE GENÇLİK SPOR KULÜBÜKEY KOLEJİ SPOR KULÜBÜ</v>
      </c>
      <c r="G337" s="102"/>
      <c r="H337" s="102"/>
      <c r="O337" s="28">
        <f t="shared" ref="O337:T337" si="135">O332+O333+O334</f>
        <v>36</v>
      </c>
      <c r="P337" s="28">
        <f t="shared" si="135"/>
        <v>18</v>
      </c>
      <c r="Q337" s="29">
        <f t="shared" si="135"/>
        <v>6</v>
      </c>
      <c r="R337" s="28">
        <f t="shared" si="135"/>
        <v>0</v>
      </c>
      <c r="S337" s="28">
        <f t="shared" si="135"/>
        <v>3</v>
      </c>
      <c r="T337" s="28">
        <f t="shared" si="135"/>
        <v>0</v>
      </c>
      <c r="U337" s="77" t="s">
        <v>630</v>
      </c>
    </row>
    <row r="338" spans="2:21" x14ac:dyDescent="0.2">
      <c r="C338" s="427" t="s">
        <v>132</v>
      </c>
      <c r="D338" s="428"/>
      <c r="E338" s="428"/>
      <c r="F338" s="428"/>
      <c r="G338" s="428"/>
      <c r="H338" s="428"/>
      <c r="I338" s="428"/>
      <c r="J338" s="428"/>
      <c r="K338" s="428"/>
      <c r="L338" s="428"/>
      <c r="M338" s="429"/>
      <c r="U338" s="77" t="s">
        <v>630</v>
      </c>
    </row>
    <row r="339" spans="2:21" ht="12" thickBot="1" x14ac:dyDescent="0.25">
      <c r="C339" s="430"/>
      <c r="D339" s="431"/>
      <c r="E339" s="431"/>
      <c r="F339" s="431"/>
      <c r="G339" s="431"/>
      <c r="H339" s="431"/>
      <c r="I339" s="431"/>
      <c r="J339" s="431"/>
      <c r="K339" s="431"/>
      <c r="L339" s="431"/>
      <c r="M339" s="432"/>
      <c r="U339" s="77" t="s">
        <v>630</v>
      </c>
    </row>
    <row r="340" spans="2:21" ht="12" thickBot="1" x14ac:dyDescent="0.25">
      <c r="C340" s="444" t="s">
        <v>79</v>
      </c>
      <c r="D340" s="437"/>
      <c r="E340" s="445" t="s">
        <v>133</v>
      </c>
      <c r="F340" s="446"/>
      <c r="G340" s="80" t="s">
        <v>134</v>
      </c>
      <c r="H340" s="447" t="s">
        <v>135</v>
      </c>
      <c r="I340" s="448"/>
      <c r="J340" s="448"/>
      <c r="K340" s="448"/>
      <c r="L340" s="448"/>
      <c r="M340" s="449"/>
      <c r="R340" s="81"/>
      <c r="S340" s="82"/>
      <c r="T340" s="83"/>
      <c r="U340" s="77" t="s">
        <v>630</v>
      </c>
    </row>
    <row r="341" spans="2:21" ht="12" thickBot="1" x14ac:dyDescent="0.25">
      <c r="C341" s="433">
        <v>45089</v>
      </c>
      <c r="D341" s="434"/>
      <c r="E341" s="435" t="s">
        <v>218</v>
      </c>
      <c r="F341" s="409"/>
      <c r="G341" s="84"/>
      <c r="H341" s="435"/>
      <c r="I341" s="408"/>
      <c r="J341" s="408"/>
      <c r="K341" s="408"/>
      <c r="L341" s="408"/>
      <c r="M341" s="409"/>
      <c r="U341" s="77" t="s">
        <v>630</v>
      </c>
    </row>
    <row r="342" spans="2:21" ht="12" thickBot="1" x14ac:dyDescent="0.25">
      <c r="C342" s="435"/>
      <c r="D342" s="408"/>
      <c r="E342" s="408"/>
      <c r="F342" s="408"/>
      <c r="G342" s="408"/>
      <c r="H342" s="408"/>
      <c r="I342" s="408"/>
      <c r="J342" s="408"/>
      <c r="K342" s="408"/>
      <c r="L342" s="408"/>
      <c r="M342" s="409"/>
      <c r="U342" s="77" t="s">
        <v>630</v>
      </c>
    </row>
    <row r="343" spans="2:21" ht="12" thickBot="1" x14ac:dyDescent="0.25">
      <c r="C343" s="85" t="s">
        <v>87</v>
      </c>
      <c r="D343" s="86"/>
      <c r="E343" s="85" t="s">
        <v>136</v>
      </c>
      <c r="F343" s="86" t="s">
        <v>137</v>
      </c>
      <c r="G343" s="85" t="s">
        <v>136</v>
      </c>
      <c r="H343" s="436" t="s">
        <v>108</v>
      </c>
      <c r="I343" s="436"/>
      <c r="J343" s="436"/>
      <c r="K343" s="436"/>
      <c r="L343" s="436"/>
      <c r="M343" s="437"/>
      <c r="U343" s="77" t="s">
        <v>630</v>
      </c>
    </row>
    <row r="344" spans="2:21" ht="12" thickBot="1" x14ac:dyDescent="0.25">
      <c r="C344" s="87"/>
      <c r="D344" s="88">
        <v>25</v>
      </c>
      <c r="E344" s="103" t="s">
        <v>215</v>
      </c>
      <c r="F344" s="88"/>
      <c r="G344" s="103" t="s">
        <v>268</v>
      </c>
      <c r="H344" s="438">
        <f>S351</f>
        <v>3</v>
      </c>
      <c r="I344" s="439"/>
      <c r="J344" s="440"/>
      <c r="K344" s="441">
        <f>T351</f>
        <v>0</v>
      </c>
      <c r="L344" s="442"/>
      <c r="M344" s="443"/>
      <c r="U344" s="77" t="str">
        <f>IF(H344+K344=3,"BİTTİ","DEVAM")</f>
        <v>BİTTİ</v>
      </c>
    </row>
    <row r="345" spans="2:21" ht="12" thickBot="1" x14ac:dyDescent="0.25">
      <c r="C345" s="91" t="s">
        <v>80</v>
      </c>
      <c r="D345" s="92" t="s">
        <v>138</v>
      </c>
      <c r="E345" s="91" t="s">
        <v>139</v>
      </c>
      <c r="F345" s="92"/>
      <c r="G345" s="91" t="s">
        <v>139</v>
      </c>
      <c r="H345" s="408" t="s">
        <v>140</v>
      </c>
      <c r="I345" s="409"/>
      <c r="J345" s="408" t="s">
        <v>141</v>
      </c>
      <c r="K345" s="409"/>
      <c r="L345" s="410" t="s">
        <v>142</v>
      </c>
      <c r="M345" s="411"/>
      <c r="O345" s="412" t="s">
        <v>143</v>
      </c>
      <c r="P345" s="413"/>
      <c r="Q345" s="412" t="s">
        <v>144</v>
      </c>
      <c r="R345" s="413"/>
      <c r="S345" s="412" t="s">
        <v>138</v>
      </c>
      <c r="T345" s="413"/>
      <c r="U345" s="77" t="s">
        <v>630</v>
      </c>
    </row>
    <row r="346" spans="2:21" ht="12" thickBot="1" x14ac:dyDescent="0.25">
      <c r="C346" s="93" t="s">
        <v>152</v>
      </c>
      <c r="D346" s="94" t="s">
        <v>145</v>
      </c>
      <c r="E346" s="84" t="s">
        <v>649</v>
      </c>
      <c r="F346" s="94"/>
      <c r="G346" s="84" t="s">
        <v>651</v>
      </c>
      <c r="H346" s="95">
        <v>6</v>
      </c>
      <c r="I346" s="94">
        <v>0</v>
      </c>
      <c r="J346" s="95">
        <v>6</v>
      </c>
      <c r="K346" s="94">
        <v>0</v>
      </c>
      <c r="L346" s="95"/>
      <c r="M346" s="94"/>
      <c r="O346" s="96">
        <f t="shared" ref="O346:P348" si="136">H346+J346+L346</f>
        <v>12</v>
      </c>
      <c r="P346" s="96">
        <f t="shared" si="136"/>
        <v>0</v>
      </c>
      <c r="Q346" s="96">
        <f t="shared" ref="Q346:Q348" si="137">IF(H346&gt;I346,1,0)+IF(J346&gt;K346,1,0)+IF(L346&gt;M346,1,0)</f>
        <v>2</v>
      </c>
      <c r="R346" s="97">
        <f t="shared" ref="R346:R348" si="138">IF(H346&lt;I346,1,0)+IF(J346&lt;K346,1,0)+IF(L346&lt;M346,1,0)</f>
        <v>0</v>
      </c>
      <c r="S346" s="97">
        <f t="shared" ref="S346:S348" si="139">IF(Q346&gt;R346,1,0)</f>
        <v>1</v>
      </c>
      <c r="T346" s="97">
        <f t="shared" ref="T346:T348" si="140">IF(Q346&lt;R346,1,0)</f>
        <v>0</v>
      </c>
      <c r="U346" s="77" t="s">
        <v>630</v>
      </c>
    </row>
    <row r="347" spans="2:21" ht="12" thickBot="1" x14ac:dyDescent="0.25">
      <c r="C347" s="84"/>
      <c r="D347" s="94" t="s">
        <v>146</v>
      </c>
      <c r="E347" s="84" t="s">
        <v>650</v>
      </c>
      <c r="F347" s="94"/>
      <c r="G347" s="84" t="s">
        <v>652</v>
      </c>
      <c r="H347" s="95">
        <v>6</v>
      </c>
      <c r="I347" s="94">
        <v>0</v>
      </c>
      <c r="J347" s="95">
        <v>6</v>
      </c>
      <c r="K347" s="94">
        <v>0</v>
      </c>
      <c r="L347" s="95"/>
      <c r="M347" s="94"/>
      <c r="O347" s="29">
        <f t="shared" si="136"/>
        <v>12</v>
      </c>
      <c r="P347" s="29">
        <f t="shared" si="136"/>
        <v>0</v>
      </c>
      <c r="Q347" s="29">
        <f t="shared" si="137"/>
        <v>2</v>
      </c>
      <c r="R347" s="28">
        <f t="shared" si="138"/>
        <v>0</v>
      </c>
      <c r="S347" s="28">
        <f t="shared" si="139"/>
        <v>1</v>
      </c>
      <c r="T347" s="28">
        <f t="shared" si="140"/>
        <v>0</v>
      </c>
      <c r="U347" s="77" t="s">
        <v>630</v>
      </c>
    </row>
    <row r="348" spans="2:21" ht="12" customHeight="1" thickBot="1" x14ac:dyDescent="0.25">
      <c r="C348" s="414"/>
      <c r="D348" s="416" t="s">
        <v>147</v>
      </c>
      <c r="E348" s="84" t="s">
        <v>649</v>
      </c>
      <c r="F348" s="98"/>
      <c r="G348" s="84" t="s">
        <v>651</v>
      </c>
      <c r="H348" s="418">
        <v>6</v>
      </c>
      <c r="I348" s="421">
        <v>0</v>
      </c>
      <c r="J348" s="418">
        <v>6</v>
      </c>
      <c r="K348" s="421">
        <v>0</v>
      </c>
      <c r="L348" s="418"/>
      <c r="M348" s="421"/>
      <c r="O348" s="424">
        <f t="shared" si="136"/>
        <v>12</v>
      </c>
      <c r="P348" s="424">
        <f t="shared" si="136"/>
        <v>0</v>
      </c>
      <c r="Q348" s="424">
        <f t="shared" si="137"/>
        <v>2</v>
      </c>
      <c r="R348" s="424">
        <f t="shared" si="138"/>
        <v>0</v>
      </c>
      <c r="S348" s="424">
        <f t="shared" si="139"/>
        <v>1</v>
      </c>
      <c r="T348" s="424">
        <f t="shared" si="140"/>
        <v>0</v>
      </c>
      <c r="U348" s="77" t="s">
        <v>630</v>
      </c>
    </row>
    <row r="349" spans="2:21" ht="12" thickBot="1" x14ac:dyDescent="0.25">
      <c r="C349" s="414"/>
      <c r="D349" s="416"/>
      <c r="E349" s="99" t="s">
        <v>137</v>
      </c>
      <c r="F349" s="100"/>
      <c r="G349" s="99" t="s">
        <v>137</v>
      </c>
      <c r="H349" s="419"/>
      <c r="I349" s="422"/>
      <c r="J349" s="419"/>
      <c r="K349" s="422"/>
      <c r="L349" s="419"/>
      <c r="M349" s="422"/>
      <c r="O349" s="425"/>
      <c r="P349" s="425"/>
      <c r="Q349" s="425"/>
      <c r="R349" s="425"/>
      <c r="S349" s="425"/>
      <c r="T349" s="425"/>
      <c r="U349" s="77" t="s">
        <v>630</v>
      </c>
    </row>
    <row r="350" spans="2:21" ht="12" thickBot="1" x14ac:dyDescent="0.25">
      <c r="C350" s="415"/>
      <c r="D350" s="417"/>
      <c r="E350" s="84" t="s">
        <v>650</v>
      </c>
      <c r="F350" s="101"/>
      <c r="G350" s="84" t="s">
        <v>652</v>
      </c>
      <c r="H350" s="420"/>
      <c r="I350" s="423"/>
      <c r="J350" s="420"/>
      <c r="K350" s="423"/>
      <c r="L350" s="420"/>
      <c r="M350" s="423"/>
      <c r="O350" s="426"/>
      <c r="P350" s="426"/>
      <c r="Q350" s="426"/>
      <c r="R350" s="426"/>
      <c r="S350" s="426"/>
      <c r="T350" s="426"/>
      <c r="U350" s="77" t="s">
        <v>630</v>
      </c>
    </row>
    <row r="351" spans="2:21" ht="12" thickBot="1" x14ac:dyDescent="0.25">
      <c r="B351" s="79" t="str">
        <f>E344&amp;G344</f>
        <v xml:space="preserve">MİDYAT BELEDİYESİ SPOR KULÜBÜMİDYAT PERFORMANS SPOR KULÜBÜ </v>
      </c>
      <c r="G351" s="102"/>
      <c r="H351" s="102"/>
      <c r="O351" s="28">
        <f t="shared" ref="O351:T351" si="141">O346+O347+O348</f>
        <v>36</v>
      </c>
      <c r="P351" s="28">
        <f t="shared" si="141"/>
        <v>0</v>
      </c>
      <c r="Q351" s="29">
        <f t="shared" si="141"/>
        <v>6</v>
      </c>
      <c r="R351" s="28">
        <f t="shared" si="141"/>
        <v>0</v>
      </c>
      <c r="S351" s="28">
        <f t="shared" si="141"/>
        <v>3</v>
      </c>
      <c r="T351" s="28">
        <f t="shared" si="141"/>
        <v>0</v>
      </c>
      <c r="U351" s="77" t="s">
        <v>630</v>
      </c>
    </row>
    <row r="352" spans="2:21" x14ac:dyDescent="0.2">
      <c r="C352" s="427" t="s">
        <v>132</v>
      </c>
      <c r="D352" s="428"/>
      <c r="E352" s="428"/>
      <c r="F352" s="428"/>
      <c r="G352" s="428"/>
      <c r="H352" s="428"/>
      <c r="I352" s="428"/>
      <c r="J352" s="428"/>
      <c r="K352" s="428"/>
      <c r="L352" s="428"/>
      <c r="M352" s="429"/>
      <c r="U352" s="77" t="s">
        <v>630</v>
      </c>
    </row>
    <row r="353" spans="2:21" ht="12" thickBot="1" x14ac:dyDescent="0.25">
      <c r="C353" s="430"/>
      <c r="D353" s="431"/>
      <c r="E353" s="431"/>
      <c r="F353" s="431"/>
      <c r="G353" s="431"/>
      <c r="H353" s="431"/>
      <c r="I353" s="431"/>
      <c r="J353" s="431"/>
      <c r="K353" s="431"/>
      <c r="L353" s="431"/>
      <c r="M353" s="432"/>
      <c r="U353" s="77" t="s">
        <v>630</v>
      </c>
    </row>
    <row r="354" spans="2:21" ht="12" thickBot="1" x14ac:dyDescent="0.25">
      <c r="C354" s="444" t="s">
        <v>79</v>
      </c>
      <c r="D354" s="437"/>
      <c r="E354" s="445" t="s">
        <v>133</v>
      </c>
      <c r="F354" s="446"/>
      <c r="G354" s="80" t="s">
        <v>134</v>
      </c>
      <c r="H354" s="447" t="s">
        <v>135</v>
      </c>
      <c r="I354" s="448"/>
      <c r="J354" s="448"/>
      <c r="K354" s="448"/>
      <c r="L354" s="448"/>
      <c r="M354" s="449"/>
      <c r="R354" s="81"/>
      <c r="S354" s="82"/>
      <c r="T354" s="83"/>
      <c r="U354" s="83" t="s">
        <v>630</v>
      </c>
    </row>
    <row r="355" spans="2:21" ht="12" thickBot="1" x14ac:dyDescent="0.25">
      <c r="C355" s="433">
        <v>45089</v>
      </c>
      <c r="D355" s="434"/>
      <c r="E355" s="435" t="s">
        <v>218</v>
      </c>
      <c r="F355" s="409"/>
      <c r="G355" s="84"/>
      <c r="H355" s="435"/>
      <c r="I355" s="408"/>
      <c r="J355" s="408"/>
      <c r="K355" s="408"/>
      <c r="L355" s="408"/>
      <c r="M355" s="409"/>
      <c r="U355" s="77" t="s">
        <v>630</v>
      </c>
    </row>
    <row r="356" spans="2:21" ht="12" thickBot="1" x14ac:dyDescent="0.25">
      <c r="C356" s="435"/>
      <c r="D356" s="408"/>
      <c r="E356" s="408"/>
      <c r="F356" s="408"/>
      <c r="G356" s="408"/>
      <c r="H356" s="408"/>
      <c r="I356" s="408"/>
      <c r="J356" s="408"/>
      <c r="K356" s="408"/>
      <c r="L356" s="408"/>
      <c r="M356" s="409"/>
      <c r="U356" s="77" t="s">
        <v>630</v>
      </c>
    </row>
    <row r="357" spans="2:21" ht="12" thickBot="1" x14ac:dyDescent="0.25">
      <c r="C357" s="85" t="s">
        <v>87</v>
      </c>
      <c r="D357" s="86"/>
      <c r="E357" s="85" t="s">
        <v>136</v>
      </c>
      <c r="F357" s="86" t="s">
        <v>137</v>
      </c>
      <c r="G357" s="85" t="s">
        <v>136</v>
      </c>
      <c r="H357" s="436" t="s">
        <v>108</v>
      </c>
      <c r="I357" s="436"/>
      <c r="J357" s="436"/>
      <c r="K357" s="436"/>
      <c r="L357" s="436"/>
      <c r="M357" s="437"/>
      <c r="U357" s="77" t="s">
        <v>630</v>
      </c>
    </row>
    <row r="358" spans="2:21" ht="12" thickBot="1" x14ac:dyDescent="0.25">
      <c r="C358" s="87"/>
      <c r="D358" s="88">
        <v>26</v>
      </c>
      <c r="E358" s="103" t="s">
        <v>217</v>
      </c>
      <c r="F358" s="88"/>
      <c r="G358" s="103" t="s">
        <v>216</v>
      </c>
      <c r="H358" s="438">
        <f>S365</f>
        <v>3</v>
      </c>
      <c r="I358" s="439"/>
      <c r="J358" s="440"/>
      <c r="K358" s="441">
        <f>T365</f>
        <v>0</v>
      </c>
      <c r="L358" s="442"/>
      <c r="M358" s="443"/>
      <c r="U358" s="77" t="str">
        <f>IF(H358+K358=3,"BİTTİ","DEVAM")</f>
        <v>BİTTİ</v>
      </c>
    </row>
    <row r="359" spans="2:21" ht="12" thickBot="1" x14ac:dyDescent="0.25">
      <c r="C359" s="91" t="s">
        <v>80</v>
      </c>
      <c r="D359" s="92" t="s">
        <v>138</v>
      </c>
      <c r="E359" s="91" t="s">
        <v>139</v>
      </c>
      <c r="F359" s="92"/>
      <c r="G359" s="91" t="s">
        <v>139</v>
      </c>
      <c r="H359" s="408" t="s">
        <v>140</v>
      </c>
      <c r="I359" s="409"/>
      <c r="J359" s="408" t="s">
        <v>141</v>
      </c>
      <c r="K359" s="409"/>
      <c r="L359" s="410" t="s">
        <v>142</v>
      </c>
      <c r="M359" s="411"/>
      <c r="O359" s="412" t="s">
        <v>143</v>
      </c>
      <c r="P359" s="413"/>
      <c r="Q359" s="412" t="s">
        <v>144</v>
      </c>
      <c r="R359" s="413"/>
      <c r="S359" s="412" t="s">
        <v>138</v>
      </c>
      <c r="T359" s="413"/>
      <c r="U359" s="77" t="s">
        <v>630</v>
      </c>
    </row>
    <row r="360" spans="2:21" ht="12" thickBot="1" x14ac:dyDescent="0.25">
      <c r="C360" s="93" t="s">
        <v>152</v>
      </c>
      <c r="D360" s="94" t="s">
        <v>145</v>
      </c>
      <c r="E360" s="84" t="s">
        <v>384</v>
      </c>
      <c r="F360" s="94"/>
      <c r="G360" s="84" t="s">
        <v>658</v>
      </c>
      <c r="H360" s="95">
        <v>6</v>
      </c>
      <c r="I360" s="94">
        <v>1</v>
      </c>
      <c r="J360" s="95">
        <v>6</v>
      </c>
      <c r="K360" s="94">
        <v>2</v>
      </c>
      <c r="L360" s="95"/>
      <c r="M360" s="94"/>
      <c r="O360" s="96">
        <f t="shared" ref="O360:P362" si="142">H360+J360+L360</f>
        <v>12</v>
      </c>
      <c r="P360" s="96">
        <f t="shared" si="142"/>
        <v>3</v>
      </c>
      <c r="Q360" s="96">
        <f t="shared" ref="Q360:Q362" si="143">IF(H360&gt;I360,1,0)+IF(J360&gt;K360,1,0)+IF(L360&gt;M360,1,0)</f>
        <v>2</v>
      </c>
      <c r="R360" s="97">
        <f t="shared" ref="R360:R362" si="144">IF(H360&lt;I360,1,0)+IF(J360&lt;K360,1,0)+IF(L360&lt;M360,1,0)</f>
        <v>0</v>
      </c>
      <c r="S360" s="97">
        <f t="shared" ref="S360:S362" si="145">IF(Q360&gt;R360,1,0)</f>
        <v>1</v>
      </c>
      <c r="T360" s="97">
        <f t="shared" ref="T360:T362" si="146">IF(Q360&lt;R360,1,0)</f>
        <v>0</v>
      </c>
      <c r="U360" s="77" t="s">
        <v>630</v>
      </c>
    </row>
    <row r="361" spans="2:21" ht="12" thickBot="1" x14ac:dyDescent="0.25">
      <c r="C361" s="84"/>
      <c r="D361" s="94" t="s">
        <v>146</v>
      </c>
      <c r="E361" s="84" t="s">
        <v>657</v>
      </c>
      <c r="F361" s="94"/>
      <c r="G361" s="84" t="s">
        <v>659</v>
      </c>
      <c r="H361" s="95">
        <v>6</v>
      </c>
      <c r="I361" s="94">
        <v>1</v>
      </c>
      <c r="J361" s="95">
        <v>6</v>
      </c>
      <c r="K361" s="94">
        <v>2</v>
      </c>
      <c r="L361" s="95"/>
      <c r="M361" s="94"/>
      <c r="O361" s="29">
        <f t="shared" si="142"/>
        <v>12</v>
      </c>
      <c r="P361" s="29">
        <f t="shared" si="142"/>
        <v>3</v>
      </c>
      <c r="Q361" s="29">
        <f t="shared" si="143"/>
        <v>2</v>
      </c>
      <c r="R361" s="28">
        <f t="shared" si="144"/>
        <v>0</v>
      </c>
      <c r="S361" s="28">
        <f t="shared" si="145"/>
        <v>1</v>
      </c>
      <c r="T361" s="28">
        <f t="shared" si="146"/>
        <v>0</v>
      </c>
      <c r="U361" s="77" t="s">
        <v>630</v>
      </c>
    </row>
    <row r="362" spans="2:21" ht="12" customHeight="1" thickBot="1" x14ac:dyDescent="0.25">
      <c r="C362" s="414"/>
      <c r="D362" s="416" t="s">
        <v>147</v>
      </c>
      <c r="E362" s="84" t="s">
        <v>384</v>
      </c>
      <c r="F362" s="98"/>
      <c r="G362" s="84" t="s">
        <v>658</v>
      </c>
      <c r="H362" s="418">
        <v>6</v>
      </c>
      <c r="I362" s="421">
        <v>1</v>
      </c>
      <c r="J362" s="418">
        <v>6</v>
      </c>
      <c r="K362" s="421">
        <v>2</v>
      </c>
      <c r="L362" s="418"/>
      <c r="M362" s="421"/>
      <c r="O362" s="424">
        <f t="shared" si="142"/>
        <v>12</v>
      </c>
      <c r="P362" s="424">
        <f t="shared" si="142"/>
        <v>3</v>
      </c>
      <c r="Q362" s="424">
        <f t="shared" si="143"/>
        <v>2</v>
      </c>
      <c r="R362" s="424">
        <f t="shared" si="144"/>
        <v>0</v>
      </c>
      <c r="S362" s="424">
        <f t="shared" si="145"/>
        <v>1</v>
      </c>
      <c r="T362" s="424">
        <f t="shared" si="146"/>
        <v>0</v>
      </c>
      <c r="U362" s="77" t="s">
        <v>630</v>
      </c>
    </row>
    <row r="363" spans="2:21" ht="12" thickBot="1" x14ac:dyDescent="0.25">
      <c r="C363" s="414"/>
      <c r="D363" s="416"/>
      <c r="E363" s="99" t="s">
        <v>137</v>
      </c>
      <c r="F363" s="100"/>
      <c r="G363" s="99" t="s">
        <v>137</v>
      </c>
      <c r="H363" s="419"/>
      <c r="I363" s="422"/>
      <c r="J363" s="419"/>
      <c r="K363" s="422"/>
      <c r="L363" s="419"/>
      <c r="M363" s="422"/>
      <c r="O363" s="425"/>
      <c r="P363" s="425"/>
      <c r="Q363" s="425"/>
      <c r="R363" s="425"/>
      <c r="S363" s="425"/>
      <c r="T363" s="425"/>
      <c r="U363" s="77" t="s">
        <v>630</v>
      </c>
    </row>
    <row r="364" spans="2:21" ht="12" thickBot="1" x14ac:dyDescent="0.25">
      <c r="C364" s="415"/>
      <c r="D364" s="417"/>
      <c r="E364" s="84" t="s">
        <v>657</v>
      </c>
      <c r="F364" s="101"/>
      <c r="G364" s="84" t="s">
        <v>659</v>
      </c>
      <c r="H364" s="420"/>
      <c r="I364" s="423"/>
      <c r="J364" s="420"/>
      <c r="K364" s="423"/>
      <c r="L364" s="420"/>
      <c r="M364" s="423"/>
      <c r="O364" s="426"/>
      <c r="P364" s="426"/>
      <c r="Q364" s="426"/>
      <c r="R364" s="426"/>
      <c r="S364" s="426"/>
      <c r="T364" s="426"/>
      <c r="U364" s="77" t="s">
        <v>630</v>
      </c>
    </row>
    <row r="365" spans="2:21" ht="12" thickBot="1" x14ac:dyDescent="0.25">
      <c r="B365" s="79" t="str">
        <f>E358&amp;G358</f>
        <v>ARTUKLU TENİS SPOR KULÜBÜMARİNA SPOR KULÜBÜ</v>
      </c>
      <c r="G365" s="102"/>
      <c r="H365" s="102"/>
      <c r="O365" s="28">
        <f t="shared" ref="O365:T365" si="147">O360+O361+O362</f>
        <v>36</v>
      </c>
      <c r="P365" s="28">
        <f t="shared" si="147"/>
        <v>9</v>
      </c>
      <c r="Q365" s="29">
        <f t="shared" si="147"/>
        <v>6</v>
      </c>
      <c r="R365" s="28">
        <f t="shared" si="147"/>
        <v>0</v>
      </c>
      <c r="S365" s="28">
        <f t="shared" si="147"/>
        <v>3</v>
      </c>
      <c r="T365" s="28">
        <f t="shared" si="147"/>
        <v>0</v>
      </c>
      <c r="U365" s="77" t="s">
        <v>630</v>
      </c>
    </row>
    <row r="366" spans="2:21" x14ac:dyDescent="0.2">
      <c r="C366" s="427" t="s">
        <v>132</v>
      </c>
      <c r="D366" s="428"/>
      <c r="E366" s="428"/>
      <c r="F366" s="428"/>
      <c r="G366" s="428"/>
      <c r="H366" s="428"/>
      <c r="I366" s="428"/>
      <c r="J366" s="428"/>
      <c r="K366" s="428"/>
      <c r="L366" s="428"/>
      <c r="M366" s="429"/>
      <c r="U366" s="77" t="s">
        <v>630</v>
      </c>
    </row>
    <row r="367" spans="2:21" ht="12" thickBot="1" x14ac:dyDescent="0.25">
      <c r="C367" s="430"/>
      <c r="D367" s="431"/>
      <c r="E367" s="431"/>
      <c r="F367" s="431"/>
      <c r="G367" s="431"/>
      <c r="H367" s="431"/>
      <c r="I367" s="431"/>
      <c r="J367" s="431"/>
      <c r="K367" s="431"/>
      <c r="L367" s="431"/>
      <c r="M367" s="432"/>
      <c r="U367" s="77" t="s">
        <v>630</v>
      </c>
    </row>
    <row r="368" spans="2:21" ht="12" thickBot="1" x14ac:dyDescent="0.25">
      <c r="C368" s="444" t="s">
        <v>79</v>
      </c>
      <c r="D368" s="437"/>
      <c r="E368" s="445" t="s">
        <v>133</v>
      </c>
      <c r="F368" s="446"/>
      <c r="G368" s="80" t="s">
        <v>134</v>
      </c>
      <c r="H368" s="447" t="s">
        <v>135</v>
      </c>
      <c r="I368" s="448"/>
      <c r="J368" s="448"/>
      <c r="K368" s="448"/>
      <c r="L368" s="448"/>
      <c r="M368" s="449"/>
      <c r="R368" s="81"/>
      <c r="S368" s="82"/>
      <c r="T368" s="83"/>
      <c r="U368" s="77" t="s">
        <v>630</v>
      </c>
    </row>
    <row r="369" spans="2:21" ht="12" thickBot="1" x14ac:dyDescent="0.25">
      <c r="C369" s="433">
        <v>45089</v>
      </c>
      <c r="D369" s="434"/>
      <c r="E369" s="435" t="s">
        <v>218</v>
      </c>
      <c r="F369" s="409"/>
      <c r="G369" s="84"/>
      <c r="H369" s="435"/>
      <c r="I369" s="408"/>
      <c r="J369" s="408"/>
      <c r="K369" s="408"/>
      <c r="L369" s="408"/>
      <c r="M369" s="409"/>
      <c r="U369" s="77" t="s">
        <v>630</v>
      </c>
    </row>
    <row r="370" spans="2:21" ht="12" thickBot="1" x14ac:dyDescent="0.25">
      <c r="C370" s="435"/>
      <c r="D370" s="408"/>
      <c r="E370" s="408"/>
      <c r="F370" s="408"/>
      <c r="G370" s="408"/>
      <c r="H370" s="408"/>
      <c r="I370" s="408"/>
      <c r="J370" s="408"/>
      <c r="K370" s="408"/>
      <c r="L370" s="408"/>
      <c r="M370" s="409"/>
      <c r="U370" s="77" t="s">
        <v>630</v>
      </c>
    </row>
    <row r="371" spans="2:21" ht="12" thickBot="1" x14ac:dyDescent="0.25">
      <c r="C371" s="85" t="s">
        <v>87</v>
      </c>
      <c r="D371" s="86"/>
      <c r="E371" s="85" t="s">
        <v>136</v>
      </c>
      <c r="F371" s="86" t="s">
        <v>137</v>
      </c>
      <c r="G371" s="85" t="s">
        <v>136</v>
      </c>
      <c r="H371" s="436" t="s">
        <v>108</v>
      </c>
      <c r="I371" s="436"/>
      <c r="J371" s="436"/>
      <c r="K371" s="436"/>
      <c r="L371" s="436"/>
      <c r="M371" s="437"/>
      <c r="U371" s="77" t="s">
        <v>630</v>
      </c>
    </row>
    <row r="372" spans="2:21" ht="12" thickBot="1" x14ac:dyDescent="0.25">
      <c r="C372" s="87"/>
      <c r="D372" s="88">
        <v>27</v>
      </c>
      <c r="E372" s="103" t="s">
        <v>213</v>
      </c>
      <c r="F372" s="88"/>
      <c r="G372" s="103" t="s">
        <v>214</v>
      </c>
      <c r="H372" s="438">
        <f>S379</f>
        <v>3</v>
      </c>
      <c r="I372" s="439"/>
      <c r="J372" s="440"/>
      <c r="K372" s="441">
        <f>T379</f>
        <v>0</v>
      </c>
      <c r="L372" s="442"/>
      <c r="M372" s="443"/>
      <c r="U372" s="77" t="str">
        <f>IF(H372+K372=3,"BİTTİ","DEVAM")</f>
        <v>BİTTİ</v>
      </c>
    </row>
    <row r="373" spans="2:21" ht="12" thickBot="1" x14ac:dyDescent="0.25">
      <c r="C373" s="91" t="s">
        <v>80</v>
      </c>
      <c r="D373" s="92" t="s">
        <v>138</v>
      </c>
      <c r="E373" s="91" t="s">
        <v>139</v>
      </c>
      <c r="F373" s="92"/>
      <c r="G373" s="91" t="s">
        <v>139</v>
      </c>
      <c r="H373" s="408" t="s">
        <v>140</v>
      </c>
      <c r="I373" s="409"/>
      <c r="J373" s="408" t="s">
        <v>141</v>
      </c>
      <c r="K373" s="409"/>
      <c r="L373" s="410" t="s">
        <v>142</v>
      </c>
      <c r="M373" s="411"/>
      <c r="O373" s="412" t="s">
        <v>143</v>
      </c>
      <c r="P373" s="413"/>
      <c r="Q373" s="412" t="s">
        <v>144</v>
      </c>
      <c r="R373" s="413"/>
      <c r="S373" s="412" t="s">
        <v>138</v>
      </c>
      <c r="T373" s="413"/>
      <c r="U373" s="77" t="s">
        <v>630</v>
      </c>
    </row>
    <row r="374" spans="2:21" ht="12" thickBot="1" x14ac:dyDescent="0.25">
      <c r="C374" s="93" t="s">
        <v>152</v>
      </c>
      <c r="D374" s="94" t="s">
        <v>145</v>
      </c>
      <c r="E374" s="84" t="s">
        <v>653</v>
      </c>
      <c r="F374" s="94"/>
      <c r="G374" s="84" t="s">
        <v>655</v>
      </c>
      <c r="H374" s="95">
        <v>6</v>
      </c>
      <c r="I374" s="94">
        <v>0</v>
      </c>
      <c r="J374" s="95">
        <v>6</v>
      </c>
      <c r="K374" s="94">
        <v>0</v>
      </c>
      <c r="L374" s="95"/>
      <c r="M374" s="94"/>
      <c r="O374" s="96">
        <f t="shared" ref="O374:P376" si="148">H374+J374+L374</f>
        <v>12</v>
      </c>
      <c r="P374" s="96">
        <f t="shared" si="148"/>
        <v>0</v>
      </c>
      <c r="Q374" s="96">
        <f t="shared" ref="Q374:Q376" si="149">IF(H374&gt;I374,1,0)+IF(J374&gt;K374,1,0)+IF(L374&gt;M374,1,0)</f>
        <v>2</v>
      </c>
      <c r="R374" s="97">
        <f t="shared" ref="R374:R376" si="150">IF(H374&lt;I374,1,0)+IF(J374&lt;K374,1,0)+IF(L374&lt;M374,1,0)</f>
        <v>0</v>
      </c>
      <c r="S374" s="97">
        <f t="shared" ref="S374:S376" si="151">IF(Q374&gt;R374,1,0)</f>
        <v>1</v>
      </c>
      <c r="T374" s="97">
        <f t="shared" ref="T374:T376" si="152">IF(Q374&lt;R374,1,0)</f>
        <v>0</v>
      </c>
      <c r="U374" s="77" t="s">
        <v>630</v>
      </c>
    </row>
    <row r="375" spans="2:21" ht="12" thickBot="1" x14ac:dyDescent="0.25">
      <c r="C375" s="84"/>
      <c r="D375" s="94" t="s">
        <v>146</v>
      </c>
      <c r="E375" s="84" t="s">
        <v>654</v>
      </c>
      <c r="F375" s="94"/>
      <c r="G375" s="84" t="s">
        <v>656</v>
      </c>
      <c r="H375" s="95">
        <v>6</v>
      </c>
      <c r="I375" s="94">
        <v>0</v>
      </c>
      <c r="J375" s="95">
        <v>6</v>
      </c>
      <c r="K375" s="94">
        <v>0</v>
      </c>
      <c r="L375" s="95"/>
      <c r="M375" s="94"/>
      <c r="O375" s="29">
        <f t="shared" si="148"/>
        <v>12</v>
      </c>
      <c r="P375" s="29">
        <f t="shared" si="148"/>
        <v>0</v>
      </c>
      <c r="Q375" s="29">
        <f t="shared" si="149"/>
        <v>2</v>
      </c>
      <c r="R375" s="28">
        <f t="shared" si="150"/>
        <v>0</v>
      </c>
      <c r="S375" s="28">
        <f t="shared" si="151"/>
        <v>1</v>
      </c>
      <c r="T375" s="28">
        <f t="shared" si="152"/>
        <v>0</v>
      </c>
      <c r="U375" s="77" t="s">
        <v>630</v>
      </c>
    </row>
    <row r="376" spans="2:21" ht="12" customHeight="1" thickBot="1" x14ac:dyDescent="0.25">
      <c r="C376" s="414"/>
      <c r="D376" s="416" t="s">
        <v>147</v>
      </c>
      <c r="E376" s="84" t="s">
        <v>653</v>
      </c>
      <c r="F376" s="98"/>
      <c r="G376" s="84" t="s">
        <v>655</v>
      </c>
      <c r="H376" s="418">
        <v>6</v>
      </c>
      <c r="I376" s="421">
        <v>0</v>
      </c>
      <c r="J376" s="418">
        <v>6</v>
      </c>
      <c r="K376" s="421">
        <v>0</v>
      </c>
      <c r="L376" s="418"/>
      <c r="M376" s="421"/>
      <c r="O376" s="424">
        <f t="shared" si="148"/>
        <v>12</v>
      </c>
      <c r="P376" s="424">
        <f t="shared" si="148"/>
        <v>0</v>
      </c>
      <c r="Q376" s="424">
        <f t="shared" si="149"/>
        <v>2</v>
      </c>
      <c r="R376" s="424">
        <f t="shared" si="150"/>
        <v>0</v>
      </c>
      <c r="S376" s="424">
        <f t="shared" si="151"/>
        <v>1</v>
      </c>
      <c r="T376" s="424">
        <f t="shared" si="152"/>
        <v>0</v>
      </c>
      <c r="U376" s="77" t="s">
        <v>630</v>
      </c>
    </row>
    <row r="377" spans="2:21" ht="12" thickBot="1" x14ac:dyDescent="0.25">
      <c r="C377" s="414"/>
      <c r="D377" s="416"/>
      <c r="E377" s="99" t="s">
        <v>137</v>
      </c>
      <c r="F377" s="100"/>
      <c r="G377" s="99" t="s">
        <v>137</v>
      </c>
      <c r="H377" s="419"/>
      <c r="I377" s="422"/>
      <c r="J377" s="419"/>
      <c r="K377" s="422"/>
      <c r="L377" s="419"/>
      <c r="M377" s="422"/>
      <c r="O377" s="425"/>
      <c r="P377" s="425"/>
      <c r="Q377" s="425"/>
      <c r="R377" s="425"/>
      <c r="S377" s="425"/>
      <c r="T377" s="425"/>
      <c r="U377" s="77" t="s">
        <v>630</v>
      </c>
    </row>
    <row r="378" spans="2:21" ht="12" thickBot="1" x14ac:dyDescent="0.25">
      <c r="C378" s="415"/>
      <c r="D378" s="417"/>
      <c r="E378" s="84" t="s">
        <v>654</v>
      </c>
      <c r="F378" s="101"/>
      <c r="G378" s="84" t="s">
        <v>656</v>
      </c>
      <c r="H378" s="420"/>
      <c r="I378" s="423"/>
      <c r="J378" s="420"/>
      <c r="K378" s="423"/>
      <c r="L378" s="420"/>
      <c r="M378" s="423"/>
      <c r="O378" s="426"/>
      <c r="P378" s="426"/>
      <c r="Q378" s="426"/>
      <c r="R378" s="426"/>
      <c r="S378" s="426"/>
      <c r="T378" s="426"/>
      <c r="U378" s="77" t="s">
        <v>630</v>
      </c>
    </row>
    <row r="379" spans="2:21" ht="12" thickBot="1" x14ac:dyDescent="0.25">
      <c r="B379" s="79" t="str">
        <f>E372&amp;G372</f>
        <v>FORZA EFOR TENİS SPOR KULÜBÜMARİDİN SPOR KULÜBÜ</v>
      </c>
      <c r="G379" s="102"/>
      <c r="H379" s="102"/>
      <c r="O379" s="28">
        <f t="shared" ref="O379:T379" si="153">O374+O375+O376</f>
        <v>36</v>
      </c>
      <c r="P379" s="28">
        <f t="shared" si="153"/>
        <v>0</v>
      </c>
      <c r="Q379" s="29">
        <f t="shared" si="153"/>
        <v>6</v>
      </c>
      <c r="R379" s="28">
        <f t="shared" si="153"/>
        <v>0</v>
      </c>
      <c r="S379" s="28">
        <f t="shared" si="153"/>
        <v>3</v>
      </c>
      <c r="T379" s="28">
        <f t="shared" si="153"/>
        <v>0</v>
      </c>
      <c r="U379" s="77" t="s">
        <v>630</v>
      </c>
    </row>
    <row r="380" spans="2:21" x14ac:dyDescent="0.2">
      <c r="C380" s="427" t="s">
        <v>132</v>
      </c>
      <c r="D380" s="428"/>
      <c r="E380" s="428"/>
      <c r="F380" s="428"/>
      <c r="G380" s="428"/>
      <c r="H380" s="428"/>
      <c r="I380" s="428"/>
      <c r="J380" s="428"/>
      <c r="K380" s="428"/>
      <c r="L380" s="428"/>
      <c r="M380" s="429"/>
      <c r="U380" s="77" t="s">
        <v>630</v>
      </c>
    </row>
    <row r="381" spans="2:21" ht="12" thickBot="1" x14ac:dyDescent="0.25">
      <c r="C381" s="430"/>
      <c r="D381" s="431"/>
      <c r="E381" s="431"/>
      <c r="F381" s="431"/>
      <c r="G381" s="431"/>
      <c r="H381" s="431"/>
      <c r="I381" s="431"/>
      <c r="J381" s="431"/>
      <c r="K381" s="431"/>
      <c r="L381" s="431"/>
      <c r="M381" s="432"/>
      <c r="U381" s="77" t="s">
        <v>630</v>
      </c>
    </row>
    <row r="382" spans="2:21" ht="12" thickBot="1" x14ac:dyDescent="0.25">
      <c r="C382" s="444" t="s">
        <v>79</v>
      </c>
      <c r="D382" s="437"/>
      <c r="E382" s="445" t="s">
        <v>133</v>
      </c>
      <c r="F382" s="446"/>
      <c r="G382" s="80" t="s">
        <v>134</v>
      </c>
      <c r="H382" s="447" t="s">
        <v>135</v>
      </c>
      <c r="I382" s="448"/>
      <c r="J382" s="448"/>
      <c r="K382" s="448"/>
      <c r="L382" s="448"/>
      <c r="M382" s="449"/>
      <c r="R382" s="81"/>
      <c r="S382" s="82"/>
      <c r="T382" s="83"/>
      <c r="U382" s="77" t="s">
        <v>630</v>
      </c>
    </row>
    <row r="383" spans="2:21" ht="12" thickBot="1" x14ac:dyDescent="0.25">
      <c r="C383" s="433">
        <v>45089</v>
      </c>
      <c r="D383" s="434"/>
      <c r="E383" s="435" t="s">
        <v>68</v>
      </c>
      <c r="F383" s="409"/>
      <c r="G383" s="84"/>
      <c r="H383" s="435"/>
      <c r="I383" s="408"/>
      <c r="J383" s="408"/>
      <c r="K383" s="408"/>
      <c r="L383" s="408"/>
      <c r="M383" s="409"/>
      <c r="U383" s="77" t="s">
        <v>630</v>
      </c>
    </row>
    <row r="384" spans="2:21" ht="12" thickBot="1" x14ac:dyDescent="0.25">
      <c r="C384" s="435"/>
      <c r="D384" s="408"/>
      <c r="E384" s="408"/>
      <c r="F384" s="408"/>
      <c r="G384" s="408"/>
      <c r="H384" s="408"/>
      <c r="I384" s="408"/>
      <c r="J384" s="408"/>
      <c r="K384" s="408"/>
      <c r="L384" s="408"/>
      <c r="M384" s="409"/>
      <c r="U384" s="77" t="s">
        <v>630</v>
      </c>
    </row>
    <row r="385" spans="2:21" ht="12" thickBot="1" x14ac:dyDescent="0.25">
      <c r="C385" s="85" t="s">
        <v>87</v>
      </c>
      <c r="D385" s="86"/>
      <c r="E385" s="85" t="s">
        <v>136</v>
      </c>
      <c r="F385" s="86" t="s">
        <v>137</v>
      </c>
      <c r="G385" s="85" t="s">
        <v>136</v>
      </c>
      <c r="H385" s="436" t="s">
        <v>108</v>
      </c>
      <c r="I385" s="436"/>
      <c r="J385" s="436"/>
      <c r="K385" s="436"/>
      <c r="L385" s="436"/>
      <c r="M385" s="437"/>
      <c r="U385" s="77" t="s">
        <v>630</v>
      </c>
    </row>
    <row r="386" spans="2:21" ht="12" thickBot="1" x14ac:dyDescent="0.25">
      <c r="C386" s="87"/>
      <c r="D386" s="88">
        <v>28</v>
      </c>
      <c r="E386" s="103" t="s">
        <v>190</v>
      </c>
      <c r="F386" s="88"/>
      <c r="G386" s="103" t="s">
        <v>183</v>
      </c>
      <c r="H386" s="438">
        <f>S393</f>
        <v>0</v>
      </c>
      <c r="I386" s="439"/>
      <c r="J386" s="440"/>
      <c r="K386" s="441">
        <f>T393</f>
        <v>3</v>
      </c>
      <c r="L386" s="442"/>
      <c r="M386" s="443"/>
      <c r="U386" s="77" t="str">
        <f>IF(H386+K386=3,"BİTTİ","DEVAM")</f>
        <v>BİTTİ</v>
      </c>
    </row>
    <row r="387" spans="2:21" ht="12" thickBot="1" x14ac:dyDescent="0.25">
      <c r="C387" s="91" t="s">
        <v>80</v>
      </c>
      <c r="D387" s="92" t="s">
        <v>138</v>
      </c>
      <c r="E387" s="91" t="s">
        <v>139</v>
      </c>
      <c r="F387" s="92"/>
      <c r="G387" s="91" t="s">
        <v>139</v>
      </c>
      <c r="H387" s="408" t="s">
        <v>140</v>
      </c>
      <c r="I387" s="409"/>
      <c r="J387" s="408" t="s">
        <v>141</v>
      </c>
      <c r="K387" s="409"/>
      <c r="L387" s="410" t="s">
        <v>142</v>
      </c>
      <c r="M387" s="411"/>
      <c r="O387" s="412" t="s">
        <v>143</v>
      </c>
      <c r="P387" s="413"/>
      <c r="Q387" s="412" t="s">
        <v>144</v>
      </c>
      <c r="R387" s="413"/>
      <c r="S387" s="412" t="s">
        <v>138</v>
      </c>
      <c r="T387" s="413"/>
      <c r="U387" s="77" t="s">
        <v>630</v>
      </c>
    </row>
    <row r="388" spans="2:21" ht="12" thickBot="1" x14ac:dyDescent="0.25">
      <c r="C388" s="93" t="s">
        <v>152</v>
      </c>
      <c r="D388" s="94" t="s">
        <v>145</v>
      </c>
      <c r="E388" s="84" t="s">
        <v>372</v>
      </c>
      <c r="F388" s="94"/>
      <c r="G388" s="84" t="s">
        <v>374</v>
      </c>
      <c r="H388" s="95">
        <v>1</v>
      </c>
      <c r="I388" s="94">
        <v>6</v>
      </c>
      <c r="J388" s="95">
        <v>2</v>
      </c>
      <c r="K388" s="94">
        <v>6</v>
      </c>
      <c r="L388" s="95"/>
      <c r="M388" s="94"/>
      <c r="O388" s="96">
        <f t="shared" ref="O388:P390" si="154">H388+J388+L388</f>
        <v>3</v>
      </c>
      <c r="P388" s="96">
        <f t="shared" si="154"/>
        <v>12</v>
      </c>
      <c r="Q388" s="96">
        <f t="shared" ref="Q388:Q390" si="155">IF(H388&gt;I388,1,0)+IF(J388&gt;K388,1,0)+IF(L388&gt;M388,1,0)</f>
        <v>0</v>
      </c>
      <c r="R388" s="97">
        <f t="shared" ref="R388:R390" si="156">IF(H388&lt;I388,1,0)+IF(J388&lt;K388,1,0)+IF(L388&lt;M388,1,0)</f>
        <v>2</v>
      </c>
      <c r="S388" s="97">
        <f t="shared" ref="S388:S390" si="157">IF(Q388&gt;R388,1,0)</f>
        <v>0</v>
      </c>
      <c r="T388" s="97">
        <f t="shared" ref="T388:T390" si="158">IF(Q388&lt;R388,1,0)</f>
        <v>1</v>
      </c>
      <c r="U388" s="77" t="s">
        <v>630</v>
      </c>
    </row>
    <row r="389" spans="2:21" ht="12" thickBot="1" x14ac:dyDescent="0.25">
      <c r="C389" s="84"/>
      <c r="D389" s="94" t="s">
        <v>146</v>
      </c>
      <c r="E389" s="84" t="s">
        <v>373</v>
      </c>
      <c r="F389" s="94"/>
      <c r="G389" s="84" t="s">
        <v>375</v>
      </c>
      <c r="H389" s="95">
        <v>2</v>
      </c>
      <c r="I389" s="94">
        <v>6</v>
      </c>
      <c r="J389" s="95">
        <v>2</v>
      </c>
      <c r="K389" s="94">
        <v>6</v>
      </c>
      <c r="L389" s="95"/>
      <c r="M389" s="94"/>
      <c r="O389" s="29">
        <f t="shared" si="154"/>
        <v>4</v>
      </c>
      <c r="P389" s="29">
        <f t="shared" si="154"/>
        <v>12</v>
      </c>
      <c r="Q389" s="29">
        <f t="shared" si="155"/>
        <v>0</v>
      </c>
      <c r="R389" s="28">
        <f t="shared" si="156"/>
        <v>2</v>
      </c>
      <c r="S389" s="28">
        <f t="shared" si="157"/>
        <v>0</v>
      </c>
      <c r="T389" s="28">
        <f t="shared" si="158"/>
        <v>1</v>
      </c>
      <c r="U389" s="77" t="s">
        <v>630</v>
      </c>
    </row>
    <row r="390" spans="2:21" ht="12" customHeight="1" thickBot="1" x14ac:dyDescent="0.25">
      <c r="C390" s="414"/>
      <c r="D390" s="416" t="s">
        <v>147</v>
      </c>
      <c r="E390" s="84" t="s">
        <v>372</v>
      </c>
      <c r="F390" s="98"/>
      <c r="G390" s="84" t="s">
        <v>374</v>
      </c>
      <c r="H390" s="418">
        <v>0</v>
      </c>
      <c r="I390" s="421">
        <v>6</v>
      </c>
      <c r="J390" s="418">
        <v>0</v>
      </c>
      <c r="K390" s="421">
        <v>6</v>
      </c>
      <c r="L390" s="418"/>
      <c r="M390" s="421"/>
      <c r="O390" s="424">
        <f t="shared" si="154"/>
        <v>0</v>
      </c>
      <c r="P390" s="424">
        <f t="shared" si="154"/>
        <v>12</v>
      </c>
      <c r="Q390" s="424">
        <f t="shared" si="155"/>
        <v>0</v>
      </c>
      <c r="R390" s="424">
        <f t="shared" si="156"/>
        <v>2</v>
      </c>
      <c r="S390" s="424">
        <f t="shared" si="157"/>
        <v>0</v>
      </c>
      <c r="T390" s="424">
        <f t="shared" si="158"/>
        <v>1</v>
      </c>
      <c r="U390" s="77" t="s">
        <v>630</v>
      </c>
    </row>
    <row r="391" spans="2:21" ht="12" thickBot="1" x14ac:dyDescent="0.25">
      <c r="C391" s="414"/>
      <c r="D391" s="416"/>
      <c r="E391" s="99" t="s">
        <v>137</v>
      </c>
      <c r="F391" s="100"/>
      <c r="G391" s="99" t="s">
        <v>137</v>
      </c>
      <c r="H391" s="419"/>
      <c r="I391" s="422"/>
      <c r="J391" s="419"/>
      <c r="K391" s="422"/>
      <c r="L391" s="419"/>
      <c r="M391" s="422"/>
      <c r="O391" s="425"/>
      <c r="P391" s="425"/>
      <c r="Q391" s="425"/>
      <c r="R391" s="425"/>
      <c r="S391" s="425"/>
      <c r="T391" s="425"/>
      <c r="U391" s="77" t="s">
        <v>630</v>
      </c>
    </row>
    <row r="392" spans="2:21" ht="12" thickBot="1" x14ac:dyDescent="0.25">
      <c r="C392" s="415"/>
      <c r="D392" s="417"/>
      <c r="E392" s="84" t="s">
        <v>373</v>
      </c>
      <c r="F392" s="101"/>
      <c r="G392" s="84" t="s">
        <v>375</v>
      </c>
      <c r="H392" s="420"/>
      <c r="I392" s="423"/>
      <c r="J392" s="420"/>
      <c r="K392" s="423"/>
      <c r="L392" s="420"/>
      <c r="M392" s="423"/>
      <c r="O392" s="426"/>
      <c r="P392" s="426"/>
      <c r="Q392" s="426"/>
      <c r="R392" s="426"/>
      <c r="S392" s="426"/>
      <c r="T392" s="426"/>
      <c r="U392" s="77" t="s">
        <v>630</v>
      </c>
    </row>
    <row r="393" spans="2:21" ht="12" thickBot="1" x14ac:dyDescent="0.25">
      <c r="B393" s="79" t="str">
        <f>E386&amp;G386</f>
        <v>DOĞUKENT İHTİSAS KULÜBÜMALATYA GENÇLİK HİZMETLERİ SPOR KULÜBÜ</v>
      </c>
      <c r="G393" s="102"/>
      <c r="H393" s="102"/>
      <c r="O393" s="28">
        <f t="shared" ref="O393:T393" si="159">O388+O389+O390</f>
        <v>7</v>
      </c>
      <c r="P393" s="28">
        <f t="shared" si="159"/>
        <v>36</v>
      </c>
      <c r="Q393" s="29">
        <f t="shared" si="159"/>
        <v>0</v>
      </c>
      <c r="R393" s="28">
        <f t="shared" si="159"/>
        <v>6</v>
      </c>
      <c r="S393" s="28">
        <f t="shared" si="159"/>
        <v>0</v>
      </c>
      <c r="T393" s="28">
        <f t="shared" si="159"/>
        <v>3</v>
      </c>
      <c r="U393" s="77" t="s">
        <v>630</v>
      </c>
    </row>
    <row r="394" spans="2:21" x14ac:dyDescent="0.2">
      <c r="C394" s="427" t="s">
        <v>132</v>
      </c>
      <c r="D394" s="428"/>
      <c r="E394" s="428"/>
      <c r="F394" s="428"/>
      <c r="G394" s="428"/>
      <c r="H394" s="428"/>
      <c r="I394" s="428"/>
      <c r="J394" s="428"/>
      <c r="K394" s="428"/>
      <c r="L394" s="428"/>
      <c r="M394" s="429"/>
      <c r="U394" s="77" t="s">
        <v>630</v>
      </c>
    </row>
    <row r="395" spans="2:21" ht="12" thickBot="1" x14ac:dyDescent="0.25">
      <c r="C395" s="430"/>
      <c r="D395" s="431"/>
      <c r="E395" s="431"/>
      <c r="F395" s="431"/>
      <c r="G395" s="431"/>
      <c r="H395" s="431"/>
      <c r="I395" s="431"/>
      <c r="J395" s="431"/>
      <c r="K395" s="431"/>
      <c r="L395" s="431"/>
      <c r="M395" s="432"/>
      <c r="U395" s="77" t="s">
        <v>630</v>
      </c>
    </row>
    <row r="396" spans="2:21" ht="12" thickBot="1" x14ac:dyDescent="0.25">
      <c r="C396" s="444" t="s">
        <v>79</v>
      </c>
      <c r="D396" s="437"/>
      <c r="E396" s="445" t="s">
        <v>133</v>
      </c>
      <c r="F396" s="446"/>
      <c r="G396" s="80" t="s">
        <v>134</v>
      </c>
      <c r="H396" s="447" t="s">
        <v>135</v>
      </c>
      <c r="I396" s="448"/>
      <c r="J396" s="448"/>
      <c r="K396" s="448"/>
      <c r="L396" s="448"/>
      <c r="M396" s="449"/>
      <c r="R396" s="81"/>
      <c r="S396" s="82"/>
      <c r="T396" s="83"/>
      <c r="U396" s="83" t="s">
        <v>630</v>
      </c>
    </row>
    <row r="397" spans="2:21" ht="12" thickBot="1" x14ac:dyDescent="0.25">
      <c r="C397" s="433">
        <v>45089</v>
      </c>
      <c r="D397" s="434"/>
      <c r="E397" s="435" t="s">
        <v>72</v>
      </c>
      <c r="F397" s="409"/>
      <c r="G397" s="84"/>
      <c r="H397" s="435"/>
      <c r="I397" s="408"/>
      <c r="J397" s="408"/>
      <c r="K397" s="408"/>
      <c r="L397" s="408"/>
      <c r="M397" s="409"/>
      <c r="U397" s="77" t="s">
        <v>630</v>
      </c>
    </row>
    <row r="398" spans="2:21" ht="12" thickBot="1" x14ac:dyDescent="0.25">
      <c r="C398" s="435"/>
      <c r="D398" s="408"/>
      <c r="E398" s="408"/>
      <c r="F398" s="408"/>
      <c r="G398" s="408"/>
      <c r="H398" s="408"/>
      <c r="I398" s="408"/>
      <c r="J398" s="408"/>
      <c r="K398" s="408"/>
      <c r="L398" s="408"/>
      <c r="M398" s="409"/>
      <c r="U398" s="77" t="s">
        <v>630</v>
      </c>
    </row>
    <row r="399" spans="2:21" ht="12" thickBot="1" x14ac:dyDescent="0.25">
      <c r="C399" s="85" t="s">
        <v>87</v>
      </c>
      <c r="D399" s="86"/>
      <c r="E399" s="85" t="s">
        <v>136</v>
      </c>
      <c r="F399" s="86" t="s">
        <v>137</v>
      </c>
      <c r="G399" s="85" t="s">
        <v>136</v>
      </c>
      <c r="H399" s="436" t="s">
        <v>108</v>
      </c>
      <c r="I399" s="436"/>
      <c r="J399" s="436"/>
      <c r="K399" s="436"/>
      <c r="L399" s="436"/>
      <c r="M399" s="437"/>
      <c r="U399" s="77" t="s">
        <v>630</v>
      </c>
    </row>
    <row r="400" spans="2:21" ht="12" thickBot="1" x14ac:dyDescent="0.25">
      <c r="C400" s="87"/>
      <c r="D400" s="88">
        <v>29</v>
      </c>
      <c r="E400" s="103" t="s">
        <v>184</v>
      </c>
      <c r="F400" s="88"/>
      <c r="G400" s="103" t="s">
        <v>35</v>
      </c>
      <c r="H400" s="438">
        <f>S407</f>
        <v>3</v>
      </c>
      <c r="I400" s="439"/>
      <c r="J400" s="440"/>
      <c r="K400" s="441">
        <f>T407</f>
        <v>0</v>
      </c>
      <c r="L400" s="442"/>
      <c r="M400" s="443"/>
      <c r="U400" s="77" t="str">
        <f>IF(H400+K400=3,"BİTTİ","DEVAM")</f>
        <v>BİTTİ</v>
      </c>
    </row>
    <row r="401" spans="2:21" ht="12" thickBot="1" x14ac:dyDescent="0.25">
      <c r="C401" s="91" t="s">
        <v>80</v>
      </c>
      <c r="D401" s="92" t="s">
        <v>138</v>
      </c>
      <c r="E401" s="91" t="s">
        <v>139</v>
      </c>
      <c r="F401" s="92"/>
      <c r="G401" s="91" t="s">
        <v>139</v>
      </c>
      <c r="H401" s="408" t="s">
        <v>140</v>
      </c>
      <c r="I401" s="409"/>
      <c r="J401" s="408" t="s">
        <v>141</v>
      </c>
      <c r="K401" s="409"/>
      <c r="L401" s="410" t="s">
        <v>142</v>
      </c>
      <c r="M401" s="411"/>
      <c r="O401" s="412" t="s">
        <v>143</v>
      </c>
      <c r="P401" s="413"/>
      <c r="Q401" s="412" t="s">
        <v>144</v>
      </c>
      <c r="R401" s="413"/>
      <c r="S401" s="412" t="s">
        <v>138</v>
      </c>
      <c r="T401" s="413"/>
      <c r="U401" s="77" t="s">
        <v>630</v>
      </c>
    </row>
    <row r="402" spans="2:21" ht="12" thickBot="1" x14ac:dyDescent="0.25">
      <c r="C402" s="93" t="s">
        <v>152</v>
      </c>
      <c r="D402" s="94" t="s">
        <v>145</v>
      </c>
      <c r="E402" s="84" t="s">
        <v>403</v>
      </c>
      <c r="F402" s="94"/>
      <c r="G402" s="84" t="s">
        <v>406</v>
      </c>
      <c r="H402" s="95">
        <v>6</v>
      </c>
      <c r="I402" s="94">
        <v>2</v>
      </c>
      <c r="J402" s="95">
        <v>6</v>
      </c>
      <c r="K402" s="94">
        <v>3</v>
      </c>
      <c r="L402" s="95"/>
      <c r="M402" s="94"/>
      <c r="O402" s="96">
        <f t="shared" ref="O402:P404" si="160">H402+J402+L402</f>
        <v>12</v>
      </c>
      <c r="P402" s="96">
        <f t="shared" si="160"/>
        <v>5</v>
      </c>
      <c r="Q402" s="96">
        <f t="shared" ref="Q402:Q404" si="161">IF(H402&gt;I402,1,0)+IF(J402&gt;K402,1,0)+IF(L402&gt;M402,1,0)</f>
        <v>2</v>
      </c>
      <c r="R402" s="97">
        <f t="shared" ref="R402:R404" si="162">IF(H402&lt;I402,1,0)+IF(J402&lt;K402,1,0)+IF(L402&lt;M402,1,0)</f>
        <v>0</v>
      </c>
      <c r="S402" s="97">
        <f t="shared" ref="S402:S404" si="163">IF(Q402&gt;R402,1,0)</f>
        <v>1</v>
      </c>
      <c r="T402" s="97">
        <f t="shared" ref="T402:T404" si="164">IF(Q402&lt;R402,1,0)</f>
        <v>0</v>
      </c>
      <c r="U402" s="77" t="s">
        <v>630</v>
      </c>
    </row>
    <row r="403" spans="2:21" ht="12" thickBot="1" x14ac:dyDescent="0.25">
      <c r="C403" s="84"/>
      <c r="D403" s="94" t="s">
        <v>146</v>
      </c>
      <c r="E403" s="84" t="s">
        <v>404</v>
      </c>
      <c r="F403" s="94"/>
      <c r="G403" s="84" t="s">
        <v>407</v>
      </c>
      <c r="H403" s="95">
        <v>6</v>
      </c>
      <c r="I403" s="94">
        <v>4</v>
      </c>
      <c r="J403" s="95">
        <v>6</v>
      </c>
      <c r="K403" s="94">
        <v>1</v>
      </c>
      <c r="L403" s="95"/>
      <c r="M403" s="94"/>
      <c r="O403" s="29">
        <f t="shared" si="160"/>
        <v>12</v>
      </c>
      <c r="P403" s="29">
        <f t="shared" si="160"/>
        <v>5</v>
      </c>
      <c r="Q403" s="29">
        <f t="shared" si="161"/>
        <v>2</v>
      </c>
      <c r="R403" s="28">
        <f t="shared" si="162"/>
        <v>0</v>
      </c>
      <c r="S403" s="28">
        <f t="shared" si="163"/>
        <v>1</v>
      </c>
      <c r="T403" s="28">
        <f t="shared" si="164"/>
        <v>0</v>
      </c>
      <c r="U403" s="77" t="s">
        <v>630</v>
      </c>
    </row>
    <row r="404" spans="2:21" ht="12" customHeight="1" thickBot="1" x14ac:dyDescent="0.25">
      <c r="C404" s="414"/>
      <c r="D404" s="416" t="s">
        <v>147</v>
      </c>
      <c r="E404" s="84" t="s">
        <v>403</v>
      </c>
      <c r="F404" s="98"/>
      <c r="G404" s="84" t="s">
        <v>408</v>
      </c>
      <c r="H404" s="418">
        <v>6</v>
      </c>
      <c r="I404" s="421">
        <v>0</v>
      </c>
      <c r="J404" s="418">
        <v>6</v>
      </c>
      <c r="K404" s="421">
        <v>0</v>
      </c>
      <c r="L404" s="418"/>
      <c r="M404" s="421"/>
      <c r="O404" s="424">
        <f t="shared" si="160"/>
        <v>12</v>
      </c>
      <c r="P404" s="424">
        <f t="shared" si="160"/>
        <v>0</v>
      </c>
      <c r="Q404" s="424">
        <f t="shared" si="161"/>
        <v>2</v>
      </c>
      <c r="R404" s="424">
        <f t="shared" si="162"/>
        <v>0</v>
      </c>
      <c r="S404" s="424">
        <f t="shared" si="163"/>
        <v>1</v>
      </c>
      <c r="T404" s="424">
        <f t="shared" si="164"/>
        <v>0</v>
      </c>
      <c r="U404" s="77" t="s">
        <v>630</v>
      </c>
    </row>
    <row r="405" spans="2:21" ht="12" thickBot="1" x14ac:dyDescent="0.25">
      <c r="C405" s="414"/>
      <c r="D405" s="416"/>
      <c r="E405" s="99" t="s">
        <v>137</v>
      </c>
      <c r="F405" s="100"/>
      <c r="G405" s="99" t="s">
        <v>406</v>
      </c>
      <c r="H405" s="419"/>
      <c r="I405" s="422"/>
      <c r="J405" s="419"/>
      <c r="K405" s="422"/>
      <c r="L405" s="419"/>
      <c r="M405" s="422"/>
      <c r="O405" s="425"/>
      <c r="P405" s="425"/>
      <c r="Q405" s="425"/>
      <c r="R405" s="425"/>
      <c r="S405" s="425"/>
      <c r="T405" s="425"/>
      <c r="U405" s="77" t="s">
        <v>630</v>
      </c>
    </row>
    <row r="406" spans="2:21" ht="12" thickBot="1" x14ac:dyDescent="0.25">
      <c r="C406" s="415"/>
      <c r="D406" s="417"/>
      <c r="E406" s="84" t="s">
        <v>405</v>
      </c>
      <c r="F406" s="101"/>
      <c r="G406" s="84"/>
      <c r="H406" s="420"/>
      <c r="I406" s="423"/>
      <c r="J406" s="420"/>
      <c r="K406" s="423"/>
      <c r="L406" s="420"/>
      <c r="M406" s="423"/>
      <c r="O406" s="426"/>
      <c r="P406" s="426"/>
      <c r="Q406" s="426"/>
      <c r="R406" s="426"/>
      <c r="S406" s="426"/>
      <c r="T406" s="426"/>
      <c r="U406" s="77" t="s">
        <v>630</v>
      </c>
    </row>
    <row r="407" spans="2:21" ht="12" thickBot="1" x14ac:dyDescent="0.25">
      <c r="B407" s="79" t="str">
        <f>E400&amp;G400</f>
        <v>ŞIRNAK YURDUM GENÇLİK VE SPOR KULÜBÜŞIRNAK TENİS SPOR KULÜBÜ</v>
      </c>
      <c r="G407" s="102"/>
      <c r="H407" s="102"/>
      <c r="O407" s="28">
        <f t="shared" ref="O407:T407" si="165">O402+O403+O404</f>
        <v>36</v>
      </c>
      <c r="P407" s="28">
        <f t="shared" si="165"/>
        <v>10</v>
      </c>
      <c r="Q407" s="29">
        <f t="shared" si="165"/>
        <v>6</v>
      </c>
      <c r="R407" s="28">
        <f t="shared" si="165"/>
        <v>0</v>
      </c>
      <c r="S407" s="28">
        <f t="shared" si="165"/>
        <v>3</v>
      </c>
      <c r="T407" s="28">
        <f t="shared" si="165"/>
        <v>0</v>
      </c>
      <c r="U407" s="77" t="s">
        <v>630</v>
      </c>
    </row>
    <row r="408" spans="2:21" x14ac:dyDescent="0.2">
      <c r="C408" s="427" t="s">
        <v>132</v>
      </c>
      <c r="D408" s="428"/>
      <c r="E408" s="428"/>
      <c r="F408" s="428"/>
      <c r="G408" s="428"/>
      <c r="H408" s="428"/>
      <c r="I408" s="428"/>
      <c r="J408" s="428"/>
      <c r="K408" s="428"/>
      <c r="L408" s="428"/>
      <c r="M408" s="429"/>
      <c r="U408" s="77" t="s">
        <v>630</v>
      </c>
    </row>
    <row r="409" spans="2:21" ht="12" thickBot="1" x14ac:dyDescent="0.25">
      <c r="C409" s="430"/>
      <c r="D409" s="431"/>
      <c r="E409" s="431"/>
      <c r="F409" s="431"/>
      <c r="G409" s="431"/>
      <c r="H409" s="431"/>
      <c r="I409" s="431"/>
      <c r="J409" s="431"/>
      <c r="K409" s="431"/>
      <c r="L409" s="431"/>
      <c r="M409" s="432"/>
      <c r="U409" s="77" t="s">
        <v>630</v>
      </c>
    </row>
    <row r="410" spans="2:21" ht="12" thickBot="1" x14ac:dyDescent="0.25">
      <c r="C410" s="444" t="s">
        <v>79</v>
      </c>
      <c r="D410" s="437"/>
      <c r="E410" s="445" t="s">
        <v>133</v>
      </c>
      <c r="F410" s="446"/>
      <c r="G410" s="80" t="s">
        <v>134</v>
      </c>
      <c r="H410" s="447" t="s">
        <v>135</v>
      </c>
      <c r="I410" s="448"/>
      <c r="J410" s="448"/>
      <c r="K410" s="448"/>
      <c r="L410" s="448"/>
      <c r="M410" s="449"/>
      <c r="R410" s="81"/>
      <c r="S410" s="82"/>
      <c r="T410" s="83"/>
      <c r="U410" s="77" t="s">
        <v>630</v>
      </c>
    </row>
    <row r="411" spans="2:21" ht="12" thickBot="1" x14ac:dyDescent="0.25">
      <c r="C411" s="433">
        <v>45089</v>
      </c>
      <c r="D411" s="434"/>
      <c r="E411" s="435" t="s">
        <v>185</v>
      </c>
      <c r="F411" s="409"/>
      <c r="G411" s="84"/>
      <c r="H411" s="435"/>
      <c r="I411" s="408"/>
      <c r="J411" s="408"/>
      <c r="K411" s="408"/>
      <c r="L411" s="408"/>
      <c r="M411" s="409"/>
      <c r="U411" s="77" t="s">
        <v>630</v>
      </c>
    </row>
    <row r="412" spans="2:21" ht="12" thickBot="1" x14ac:dyDescent="0.25">
      <c r="C412" s="435"/>
      <c r="D412" s="408"/>
      <c r="E412" s="408"/>
      <c r="F412" s="408"/>
      <c r="G412" s="408"/>
      <c r="H412" s="408"/>
      <c r="I412" s="408"/>
      <c r="J412" s="408"/>
      <c r="K412" s="408"/>
      <c r="L412" s="408"/>
      <c r="M412" s="409"/>
      <c r="U412" s="77" t="s">
        <v>630</v>
      </c>
    </row>
    <row r="413" spans="2:21" ht="12" thickBot="1" x14ac:dyDescent="0.25">
      <c r="C413" s="85" t="s">
        <v>87</v>
      </c>
      <c r="D413" s="86"/>
      <c r="E413" s="85" t="s">
        <v>136</v>
      </c>
      <c r="F413" s="86" t="s">
        <v>137</v>
      </c>
      <c r="G413" s="85" t="s">
        <v>136</v>
      </c>
      <c r="H413" s="436" t="s">
        <v>108</v>
      </c>
      <c r="I413" s="436"/>
      <c r="J413" s="436"/>
      <c r="K413" s="436"/>
      <c r="L413" s="436"/>
      <c r="M413" s="437"/>
      <c r="U413" s="77" t="s">
        <v>630</v>
      </c>
    </row>
    <row r="414" spans="2:21" ht="12" thickBot="1" x14ac:dyDescent="0.25">
      <c r="C414" s="87"/>
      <c r="D414" s="88">
        <v>30</v>
      </c>
      <c r="E414" s="103" t="s">
        <v>189</v>
      </c>
      <c r="F414" s="88"/>
      <c r="G414" s="103" t="s">
        <v>186</v>
      </c>
      <c r="H414" s="438">
        <f>S421</f>
        <v>3</v>
      </c>
      <c r="I414" s="439"/>
      <c r="J414" s="440"/>
      <c r="K414" s="441">
        <f>T421</f>
        <v>0</v>
      </c>
      <c r="L414" s="442"/>
      <c r="M414" s="443"/>
      <c r="U414" s="77" t="str">
        <f>IF(H414+K414=3,"BİTTİ","DEVAM")</f>
        <v>BİTTİ</v>
      </c>
    </row>
    <row r="415" spans="2:21" ht="12" thickBot="1" x14ac:dyDescent="0.25">
      <c r="C415" s="91" t="s">
        <v>80</v>
      </c>
      <c r="D415" s="92" t="s">
        <v>138</v>
      </c>
      <c r="E415" s="91" t="s">
        <v>139</v>
      </c>
      <c r="F415" s="92"/>
      <c r="G415" s="91" t="s">
        <v>139</v>
      </c>
      <c r="H415" s="408" t="s">
        <v>140</v>
      </c>
      <c r="I415" s="409"/>
      <c r="J415" s="408" t="s">
        <v>141</v>
      </c>
      <c r="K415" s="409"/>
      <c r="L415" s="410" t="s">
        <v>142</v>
      </c>
      <c r="M415" s="411"/>
      <c r="O415" s="412" t="s">
        <v>143</v>
      </c>
      <c r="P415" s="413"/>
      <c r="Q415" s="412" t="s">
        <v>144</v>
      </c>
      <c r="R415" s="413"/>
      <c r="S415" s="412" t="s">
        <v>138</v>
      </c>
      <c r="T415" s="413"/>
      <c r="U415" s="77" t="s">
        <v>630</v>
      </c>
    </row>
    <row r="416" spans="2:21" ht="12" thickBot="1" x14ac:dyDescent="0.25">
      <c r="C416" s="93" t="s">
        <v>152</v>
      </c>
      <c r="D416" s="94" t="s">
        <v>145</v>
      </c>
      <c r="E416" s="84" t="s">
        <v>336</v>
      </c>
      <c r="F416" s="94"/>
      <c r="G416" s="84" t="s">
        <v>339</v>
      </c>
      <c r="H416" s="95">
        <v>6</v>
      </c>
      <c r="I416" s="94">
        <v>1</v>
      </c>
      <c r="J416" s="95">
        <v>6</v>
      </c>
      <c r="K416" s="94">
        <v>3</v>
      </c>
      <c r="L416" s="95"/>
      <c r="M416" s="94"/>
      <c r="O416" s="96">
        <f t="shared" ref="O416:P418" si="166">H416+J416+L416</f>
        <v>12</v>
      </c>
      <c r="P416" s="96">
        <f t="shared" si="166"/>
        <v>4</v>
      </c>
      <c r="Q416" s="96">
        <f t="shared" ref="Q416:Q418" si="167">IF(H416&gt;I416,1,0)+IF(J416&gt;K416,1,0)+IF(L416&gt;M416,1,0)</f>
        <v>2</v>
      </c>
      <c r="R416" s="97">
        <f t="shared" ref="R416:R418" si="168">IF(H416&lt;I416,1,0)+IF(J416&lt;K416,1,0)+IF(L416&lt;M416,1,0)</f>
        <v>0</v>
      </c>
      <c r="S416" s="97">
        <f t="shared" ref="S416:S418" si="169">IF(Q416&gt;R416,1,0)</f>
        <v>1</v>
      </c>
      <c r="T416" s="97">
        <f t="shared" ref="T416:T418" si="170">IF(Q416&lt;R416,1,0)</f>
        <v>0</v>
      </c>
      <c r="U416" s="77" t="s">
        <v>630</v>
      </c>
    </row>
    <row r="417" spans="2:21" ht="12" thickBot="1" x14ac:dyDescent="0.25">
      <c r="C417" s="84"/>
      <c r="D417" s="94" t="s">
        <v>146</v>
      </c>
      <c r="E417" s="84" t="s">
        <v>337</v>
      </c>
      <c r="F417" s="94"/>
      <c r="G417" s="84" t="s">
        <v>340</v>
      </c>
      <c r="H417" s="95">
        <v>6</v>
      </c>
      <c r="I417" s="94">
        <v>3</v>
      </c>
      <c r="J417" s="95">
        <v>7</v>
      </c>
      <c r="K417" s="94">
        <v>5</v>
      </c>
      <c r="L417" s="95"/>
      <c r="M417" s="94"/>
      <c r="O417" s="29">
        <f t="shared" si="166"/>
        <v>13</v>
      </c>
      <c r="P417" s="29">
        <f t="shared" si="166"/>
        <v>8</v>
      </c>
      <c r="Q417" s="29">
        <f t="shared" si="167"/>
        <v>2</v>
      </c>
      <c r="R417" s="28">
        <f t="shared" si="168"/>
        <v>0</v>
      </c>
      <c r="S417" s="28">
        <f t="shared" si="169"/>
        <v>1</v>
      </c>
      <c r="T417" s="28">
        <f t="shared" si="170"/>
        <v>0</v>
      </c>
      <c r="U417" s="77" t="s">
        <v>630</v>
      </c>
    </row>
    <row r="418" spans="2:21" ht="12" customHeight="1" thickBot="1" x14ac:dyDescent="0.25">
      <c r="C418" s="414"/>
      <c r="D418" s="416" t="s">
        <v>147</v>
      </c>
      <c r="E418" s="84" t="s">
        <v>337</v>
      </c>
      <c r="F418" s="98"/>
      <c r="G418" s="84" t="s">
        <v>339</v>
      </c>
      <c r="H418" s="418">
        <v>6</v>
      </c>
      <c r="I418" s="421">
        <v>1</v>
      </c>
      <c r="J418" s="418">
        <v>7</v>
      </c>
      <c r="K418" s="421">
        <v>6</v>
      </c>
      <c r="L418" s="418"/>
      <c r="M418" s="421"/>
      <c r="O418" s="424">
        <f t="shared" si="166"/>
        <v>13</v>
      </c>
      <c r="P418" s="424">
        <f t="shared" si="166"/>
        <v>7</v>
      </c>
      <c r="Q418" s="424">
        <f t="shared" si="167"/>
        <v>2</v>
      </c>
      <c r="R418" s="424">
        <f t="shared" si="168"/>
        <v>0</v>
      </c>
      <c r="S418" s="424">
        <f t="shared" si="169"/>
        <v>1</v>
      </c>
      <c r="T418" s="424">
        <f t="shared" si="170"/>
        <v>0</v>
      </c>
      <c r="U418" s="77" t="s">
        <v>630</v>
      </c>
    </row>
    <row r="419" spans="2:21" ht="12" thickBot="1" x14ac:dyDescent="0.25">
      <c r="C419" s="414"/>
      <c r="D419" s="416"/>
      <c r="E419" s="99" t="s">
        <v>137</v>
      </c>
      <c r="F419" s="100"/>
      <c r="G419" s="99" t="s">
        <v>137</v>
      </c>
      <c r="H419" s="419"/>
      <c r="I419" s="422"/>
      <c r="J419" s="419"/>
      <c r="K419" s="422"/>
      <c r="L419" s="419"/>
      <c r="M419" s="422"/>
      <c r="O419" s="425"/>
      <c r="P419" s="425"/>
      <c r="Q419" s="425"/>
      <c r="R419" s="425"/>
      <c r="S419" s="425"/>
      <c r="T419" s="425"/>
      <c r="U419" s="77" t="s">
        <v>630</v>
      </c>
    </row>
    <row r="420" spans="2:21" ht="12" thickBot="1" x14ac:dyDescent="0.25">
      <c r="C420" s="415"/>
      <c r="D420" s="417"/>
      <c r="E420" s="84" t="s">
        <v>338</v>
      </c>
      <c r="F420" s="101"/>
      <c r="G420" s="84" t="s">
        <v>340</v>
      </c>
      <c r="H420" s="420"/>
      <c r="I420" s="423"/>
      <c r="J420" s="420"/>
      <c r="K420" s="423"/>
      <c r="L420" s="420"/>
      <c r="M420" s="423"/>
      <c r="O420" s="426"/>
      <c r="P420" s="426"/>
      <c r="Q420" s="426"/>
      <c r="R420" s="426"/>
      <c r="S420" s="426"/>
      <c r="T420" s="426"/>
      <c r="U420" s="77" t="s">
        <v>630</v>
      </c>
    </row>
    <row r="421" spans="2:21" ht="12" thickBot="1" x14ac:dyDescent="0.25">
      <c r="B421" s="79" t="str">
        <f>E414&amp;G414</f>
        <v>GÜRPINAR KAYAK VE SPOR KULÜBÜYENİVAN TENİS KULÜBÜ</v>
      </c>
      <c r="G421" s="102"/>
      <c r="H421" s="102"/>
      <c r="O421" s="28">
        <f t="shared" ref="O421:T421" si="171">O416+O417+O418</f>
        <v>38</v>
      </c>
      <c r="P421" s="28">
        <f t="shared" si="171"/>
        <v>19</v>
      </c>
      <c r="Q421" s="29">
        <f t="shared" si="171"/>
        <v>6</v>
      </c>
      <c r="R421" s="28">
        <f t="shared" si="171"/>
        <v>0</v>
      </c>
      <c r="S421" s="28">
        <f t="shared" si="171"/>
        <v>3</v>
      </c>
      <c r="T421" s="28">
        <f t="shared" si="171"/>
        <v>0</v>
      </c>
      <c r="U421" s="77" t="s">
        <v>630</v>
      </c>
    </row>
    <row r="422" spans="2:21" x14ac:dyDescent="0.2">
      <c r="C422" s="427" t="s">
        <v>132</v>
      </c>
      <c r="D422" s="428"/>
      <c r="E422" s="428"/>
      <c r="F422" s="428"/>
      <c r="G422" s="428"/>
      <c r="H422" s="428"/>
      <c r="I422" s="428"/>
      <c r="J422" s="428"/>
      <c r="K422" s="428"/>
      <c r="L422" s="428"/>
      <c r="M422" s="429"/>
      <c r="U422" s="77" t="s">
        <v>630</v>
      </c>
    </row>
    <row r="423" spans="2:21" ht="12" thickBot="1" x14ac:dyDescent="0.25">
      <c r="C423" s="430"/>
      <c r="D423" s="431"/>
      <c r="E423" s="431"/>
      <c r="F423" s="431"/>
      <c r="G423" s="431"/>
      <c r="H423" s="431"/>
      <c r="I423" s="431"/>
      <c r="J423" s="431"/>
      <c r="K423" s="431"/>
      <c r="L423" s="431"/>
      <c r="M423" s="432"/>
      <c r="U423" s="77" t="s">
        <v>630</v>
      </c>
    </row>
    <row r="424" spans="2:21" ht="12" thickBot="1" x14ac:dyDescent="0.25">
      <c r="C424" s="444" t="s">
        <v>79</v>
      </c>
      <c r="D424" s="437"/>
      <c r="E424" s="445" t="s">
        <v>133</v>
      </c>
      <c r="F424" s="446"/>
      <c r="G424" s="80" t="s">
        <v>134</v>
      </c>
      <c r="H424" s="447" t="s">
        <v>135</v>
      </c>
      <c r="I424" s="448"/>
      <c r="J424" s="448"/>
      <c r="K424" s="448"/>
      <c r="L424" s="448"/>
      <c r="M424" s="449"/>
      <c r="R424" s="81"/>
      <c r="S424" s="82"/>
      <c r="T424" s="83"/>
      <c r="U424" s="77" t="s">
        <v>630</v>
      </c>
    </row>
    <row r="425" spans="2:21" ht="12" thickBot="1" x14ac:dyDescent="0.25">
      <c r="C425" s="433">
        <v>45089</v>
      </c>
      <c r="D425" s="434"/>
      <c r="E425" s="435" t="s">
        <v>54</v>
      </c>
      <c r="F425" s="409"/>
      <c r="G425" s="84"/>
      <c r="H425" s="435"/>
      <c r="I425" s="408"/>
      <c r="J425" s="408"/>
      <c r="K425" s="408"/>
      <c r="L425" s="408"/>
      <c r="M425" s="409"/>
      <c r="U425" s="77" t="s">
        <v>630</v>
      </c>
    </row>
    <row r="426" spans="2:21" ht="12" thickBot="1" x14ac:dyDescent="0.25">
      <c r="C426" s="435"/>
      <c r="D426" s="408"/>
      <c r="E426" s="408"/>
      <c r="F426" s="408"/>
      <c r="G426" s="408"/>
      <c r="H426" s="408"/>
      <c r="I426" s="408"/>
      <c r="J426" s="408"/>
      <c r="K426" s="408"/>
      <c r="L426" s="408"/>
      <c r="M426" s="409"/>
      <c r="U426" s="77" t="s">
        <v>630</v>
      </c>
    </row>
    <row r="427" spans="2:21" ht="12" thickBot="1" x14ac:dyDescent="0.25">
      <c r="C427" s="85" t="s">
        <v>87</v>
      </c>
      <c r="D427" s="86"/>
      <c r="E427" s="85" t="s">
        <v>136</v>
      </c>
      <c r="F427" s="86" t="s">
        <v>137</v>
      </c>
      <c r="G427" s="85" t="s">
        <v>136</v>
      </c>
      <c r="H427" s="436" t="s">
        <v>108</v>
      </c>
      <c r="I427" s="436"/>
      <c r="J427" s="436"/>
      <c r="K427" s="436"/>
      <c r="L427" s="436"/>
      <c r="M427" s="437"/>
      <c r="U427" s="77" t="s">
        <v>630</v>
      </c>
    </row>
    <row r="428" spans="2:21" ht="12" thickBot="1" x14ac:dyDescent="0.25">
      <c r="C428" s="87"/>
      <c r="D428" s="88">
        <v>31</v>
      </c>
      <c r="E428" s="103" t="s">
        <v>11</v>
      </c>
      <c r="F428" s="88"/>
      <c r="G428" s="103" t="s">
        <v>90</v>
      </c>
      <c r="H428" s="438">
        <f>S435</f>
        <v>3</v>
      </c>
      <c r="I428" s="439"/>
      <c r="J428" s="440"/>
      <c r="K428" s="441">
        <f>T435</f>
        <v>0</v>
      </c>
      <c r="L428" s="442"/>
      <c r="M428" s="443"/>
      <c r="U428" s="77" t="str">
        <f>IF(H428+K428=3,"BİTTİ","DEVAM")</f>
        <v>BİTTİ</v>
      </c>
    </row>
    <row r="429" spans="2:21" ht="12" thickBot="1" x14ac:dyDescent="0.25">
      <c r="C429" s="91" t="s">
        <v>80</v>
      </c>
      <c r="D429" s="92" t="s">
        <v>138</v>
      </c>
      <c r="E429" s="91" t="s">
        <v>139</v>
      </c>
      <c r="F429" s="92"/>
      <c r="G429" s="91" t="s">
        <v>139</v>
      </c>
      <c r="H429" s="408" t="s">
        <v>140</v>
      </c>
      <c r="I429" s="409"/>
      <c r="J429" s="408" t="s">
        <v>141</v>
      </c>
      <c r="K429" s="409"/>
      <c r="L429" s="410" t="s">
        <v>142</v>
      </c>
      <c r="M429" s="411"/>
      <c r="O429" s="412" t="s">
        <v>143</v>
      </c>
      <c r="P429" s="413"/>
      <c r="Q429" s="412" t="s">
        <v>144</v>
      </c>
      <c r="R429" s="413"/>
      <c r="S429" s="412" t="s">
        <v>138</v>
      </c>
      <c r="T429" s="413"/>
      <c r="U429" s="77" t="s">
        <v>630</v>
      </c>
    </row>
    <row r="430" spans="2:21" ht="12" thickBot="1" x14ac:dyDescent="0.25">
      <c r="C430" s="93" t="s">
        <v>152</v>
      </c>
      <c r="D430" s="94" t="s">
        <v>145</v>
      </c>
      <c r="E430" s="84" t="s">
        <v>596</v>
      </c>
      <c r="F430" s="94"/>
      <c r="G430" s="84" t="s">
        <v>597</v>
      </c>
      <c r="H430" s="95">
        <v>6</v>
      </c>
      <c r="I430" s="94">
        <v>0</v>
      </c>
      <c r="J430" s="95">
        <v>6</v>
      </c>
      <c r="K430" s="94">
        <v>0</v>
      </c>
      <c r="L430" s="95"/>
      <c r="M430" s="94"/>
      <c r="O430" s="96">
        <f t="shared" ref="O430:P432" si="172">H430+J430+L430</f>
        <v>12</v>
      </c>
      <c r="P430" s="96">
        <f t="shared" si="172"/>
        <v>0</v>
      </c>
      <c r="Q430" s="96">
        <f t="shared" ref="Q430:Q432" si="173">IF(H430&gt;I430,1,0)+IF(J430&gt;K430,1,0)+IF(L430&gt;M430,1,0)</f>
        <v>2</v>
      </c>
      <c r="R430" s="97">
        <f t="shared" ref="R430:R432" si="174">IF(H430&lt;I430,1,0)+IF(J430&lt;K430,1,0)+IF(L430&lt;M430,1,0)</f>
        <v>0</v>
      </c>
      <c r="S430" s="97">
        <f t="shared" ref="S430:S432" si="175">IF(Q430&gt;R430,1,0)</f>
        <v>1</v>
      </c>
      <c r="T430" s="97">
        <f t="shared" ref="T430:T432" si="176">IF(Q430&lt;R430,1,0)</f>
        <v>0</v>
      </c>
      <c r="U430" s="77" t="s">
        <v>630</v>
      </c>
    </row>
    <row r="431" spans="2:21" ht="12" thickBot="1" x14ac:dyDescent="0.25">
      <c r="C431" s="84"/>
      <c r="D431" s="94" t="s">
        <v>146</v>
      </c>
      <c r="E431" s="84" t="s">
        <v>598</v>
      </c>
      <c r="F431" s="94"/>
      <c r="G431" s="84" t="s">
        <v>599</v>
      </c>
      <c r="H431" s="95">
        <v>6</v>
      </c>
      <c r="I431" s="94">
        <v>3</v>
      </c>
      <c r="J431" s="95">
        <v>6</v>
      </c>
      <c r="K431" s="94">
        <v>4</v>
      </c>
      <c r="L431" s="95"/>
      <c r="M431" s="94"/>
      <c r="O431" s="29">
        <f t="shared" si="172"/>
        <v>12</v>
      </c>
      <c r="P431" s="29">
        <f t="shared" si="172"/>
        <v>7</v>
      </c>
      <c r="Q431" s="29">
        <f t="shared" si="173"/>
        <v>2</v>
      </c>
      <c r="R431" s="28">
        <f t="shared" si="174"/>
        <v>0</v>
      </c>
      <c r="S431" s="28">
        <f t="shared" si="175"/>
        <v>1</v>
      </c>
      <c r="T431" s="28">
        <f t="shared" si="176"/>
        <v>0</v>
      </c>
      <c r="U431" s="77" t="s">
        <v>630</v>
      </c>
    </row>
    <row r="432" spans="2:21" ht="12" customHeight="1" thickBot="1" x14ac:dyDescent="0.25">
      <c r="C432" s="414"/>
      <c r="D432" s="416" t="s">
        <v>147</v>
      </c>
      <c r="E432" s="84" t="s">
        <v>600</v>
      </c>
      <c r="F432" s="98"/>
      <c r="G432" s="84" t="s">
        <v>601</v>
      </c>
      <c r="H432" s="418">
        <v>6</v>
      </c>
      <c r="I432" s="421">
        <v>0</v>
      </c>
      <c r="J432" s="418">
        <v>6</v>
      </c>
      <c r="K432" s="421">
        <v>0</v>
      </c>
      <c r="L432" s="418"/>
      <c r="M432" s="421"/>
      <c r="O432" s="424">
        <f t="shared" si="172"/>
        <v>12</v>
      </c>
      <c r="P432" s="424">
        <f t="shared" si="172"/>
        <v>0</v>
      </c>
      <c r="Q432" s="424">
        <f t="shared" si="173"/>
        <v>2</v>
      </c>
      <c r="R432" s="424">
        <f t="shared" si="174"/>
        <v>0</v>
      </c>
      <c r="S432" s="424">
        <f t="shared" si="175"/>
        <v>1</v>
      </c>
      <c r="T432" s="424">
        <f t="shared" si="176"/>
        <v>0</v>
      </c>
      <c r="U432" s="77" t="s">
        <v>630</v>
      </c>
    </row>
    <row r="433" spans="2:21" ht="12" thickBot="1" x14ac:dyDescent="0.25">
      <c r="C433" s="414"/>
      <c r="D433" s="416"/>
      <c r="E433" s="99" t="s">
        <v>137</v>
      </c>
      <c r="F433" s="100"/>
      <c r="G433" s="99" t="s">
        <v>137</v>
      </c>
      <c r="H433" s="419"/>
      <c r="I433" s="422"/>
      <c r="J433" s="419"/>
      <c r="K433" s="422"/>
      <c r="L433" s="419"/>
      <c r="M433" s="422"/>
      <c r="O433" s="425"/>
      <c r="P433" s="425"/>
      <c r="Q433" s="425"/>
      <c r="R433" s="425"/>
      <c r="S433" s="425"/>
      <c r="T433" s="425"/>
      <c r="U433" s="77" t="s">
        <v>630</v>
      </c>
    </row>
    <row r="434" spans="2:21" ht="12" thickBot="1" x14ac:dyDescent="0.25">
      <c r="C434" s="415"/>
      <c r="D434" s="417"/>
      <c r="E434" s="84" t="s">
        <v>602</v>
      </c>
      <c r="F434" s="101"/>
      <c r="G434" s="84" t="s">
        <v>597</v>
      </c>
      <c r="H434" s="420"/>
      <c r="I434" s="423"/>
      <c r="J434" s="420"/>
      <c r="K434" s="423"/>
      <c r="L434" s="420"/>
      <c r="M434" s="423"/>
      <c r="O434" s="426"/>
      <c r="P434" s="426"/>
      <c r="Q434" s="426"/>
      <c r="R434" s="426"/>
      <c r="S434" s="426"/>
      <c r="T434" s="426"/>
      <c r="U434" s="77" t="s">
        <v>630</v>
      </c>
    </row>
    <row r="435" spans="2:21" ht="12" thickBot="1" x14ac:dyDescent="0.25">
      <c r="B435" s="79" t="str">
        <f>E428&amp;G428</f>
        <v>ANKARA TENİS KULÜBÜANKARA TENİS AKADEMİSİ</v>
      </c>
      <c r="G435" s="102"/>
      <c r="H435" s="102"/>
      <c r="O435" s="28">
        <f t="shared" ref="O435:T435" si="177">O430+O431+O432</f>
        <v>36</v>
      </c>
      <c r="P435" s="28">
        <f t="shared" si="177"/>
        <v>7</v>
      </c>
      <c r="Q435" s="29">
        <f t="shared" si="177"/>
        <v>6</v>
      </c>
      <c r="R435" s="28">
        <f t="shared" si="177"/>
        <v>0</v>
      </c>
      <c r="S435" s="28">
        <f t="shared" si="177"/>
        <v>3</v>
      </c>
      <c r="T435" s="28">
        <f t="shared" si="177"/>
        <v>0</v>
      </c>
      <c r="U435" s="77" t="s">
        <v>630</v>
      </c>
    </row>
    <row r="436" spans="2:21" x14ac:dyDescent="0.2">
      <c r="C436" s="427" t="s">
        <v>132</v>
      </c>
      <c r="D436" s="428"/>
      <c r="E436" s="428"/>
      <c r="F436" s="428"/>
      <c r="G436" s="428"/>
      <c r="H436" s="428"/>
      <c r="I436" s="428"/>
      <c r="J436" s="428"/>
      <c r="K436" s="428"/>
      <c r="L436" s="428"/>
      <c r="M436" s="429"/>
      <c r="U436" s="77" t="s">
        <v>630</v>
      </c>
    </row>
    <row r="437" spans="2:21" ht="12" thickBot="1" x14ac:dyDescent="0.25">
      <c r="C437" s="430"/>
      <c r="D437" s="431"/>
      <c r="E437" s="431"/>
      <c r="F437" s="431"/>
      <c r="G437" s="431"/>
      <c r="H437" s="431"/>
      <c r="I437" s="431"/>
      <c r="J437" s="431"/>
      <c r="K437" s="431"/>
      <c r="L437" s="431"/>
      <c r="M437" s="432"/>
      <c r="U437" s="77" t="s">
        <v>630</v>
      </c>
    </row>
    <row r="438" spans="2:21" ht="12" thickBot="1" x14ac:dyDescent="0.25">
      <c r="C438" s="444" t="s">
        <v>79</v>
      </c>
      <c r="D438" s="437"/>
      <c r="E438" s="445" t="s">
        <v>133</v>
      </c>
      <c r="F438" s="446"/>
      <c r="G438" s="80" t="s">
        <v>134</v>
      </c>
      <c r="H438" s="447" t="s">
        <v>135</v>
      </c>
      <c r="I438" s="448"/>
      <c r="J438" s="448"/>
      <c r="K438" s="448"/>
      <c r="L438" s="448"/>
      <c r="M438" s="449"/>
      <c r="R438" s="81"/>
      <c r="S438" s="82"/>
      <c r="T438" s="83"/>
      <c r="U438" s="83" t="s">
        <v>630</v>
      </c>
    </row>
    <row r="439" spans="2:21" ht="12" thickBot="1" x14ac:dyDescent="0.25">
      <c r="C439" s="433">
        <v>45089</v>
      </c>
      <c r="D439" s="434"/>
      <c r="E439" s="435" t="s">
        <v>54</v>
      </c>
      <c r="F439" s="409"/>
      <c r="G439" s="84"/>
      <c r="H439" s="435"/>
      <c r="I439" s="408"/>
      <c r="J439" s="408"/>
      <c r="K439" s="408"/>
      <c r="L439" s="408"/>
      <c r="M439" s="409"/>
      <c r="U439" s="77" t="s">
        <v>630</v>
      </c>
    </row>
    <row r="440" spans="2:21" ht="12" thickBot="1" x14ac:dyDescent="0.25">
      <c r="C440" s="435"/>
      <c r="D440" s="408"/>
      <c r="E440" s="408"/>
      <c r="F440" s="408"/>
      <c r="G440" s="408"/>
      <c r="H440" s="408"/>
      <c r="I440" s="408"/>
      <c r="J440" s="408"/>
      <c r="K440" s="408"/>
      <c r="L440" s="408"/>
      <c r="M440" s="409"/>
      <c r="U440" s="77" t="s">
        <v>630</v>
      </c>
    </row>
    <row r="441" spans="2:21" ht="12" thickBot="1" x14ac:dyDescent="0.25">
      <c r="C441" s="85" t="s">
        <v>87</v>
      </c>
      <c r="D441" s="86"/>
      <c r="E441" s="85" t="s">
        <v>136</v>
      </c>
      <c r="F441" s="86" t="s">
        <v>137</v>
      </c>
      <c r="G441" s="85" t="s">
        <v>136</v>
      </c>
      <c r="H441" s="436" t="s">
        <v>108</v>
      </c>
      <c r="I441" s="436"/>
      <c r="J441" s="436"/>
      <c r="K441" s="436"/>
      <c r="L441" s="436"/>
      <c r="M441" s="437"/>
      <c r="U441" s="77" t="s">
        <v>630</v>
      </c>
    </row>
    <row r="442" spans="2:21" ht="12" thickBot="1" x14ac:dyDescent="0.25">
      <c r="C442" s="87"/>
      <c r="D442" s="88">
        <v>32</v>
      </c>
      <c r="E442" s="103" t="s">
        <v>41</v>
      </c>
      <c r="F442" s="88"/>
      <c r="G442" s="103" t="s">
        <v>188</v>
      </c>
      <c r="H442" s="438">
        <f>S449</f>
        <v>3</v>
      </c>
      <c r="I442" s="439"/>
      <c r="J442" s="440"/>
      <c r="K442" s="441">
        <f>T449</f>
        <v>0</v>
      </c>
      <c r="L442" s="442"/>
      <c r="M442" s="443"/>
      <c r="U442" s="77" t="str">
        <f>IF(H442+K442=3,"BİTTİ","DEVAM")</f>
        <v>BİTTİ</v>
      </c>
    </row>
    <row r="443" spans="2:21" ht="12" thickBot="1" x14ac:dyDescent="0.25">
      <c r="C443" s="91" t="s">
        <v>80</v>
      </c>
      <c r="D443" s="92" t="s">
        <v>138</v>
      </c>
      <c r="E443" s="91" t="s">
        <v>139</v>
      </c>
      <c r="F443" s="92"/>
      <c r="G443" s="91" t="s">
        <v>139</v>
      </c>
      <c r="H443" s="408" t="s">
        <v>140</v>
      </c>
      <c r="I443" s="409"/>
      <c r="J443" s="408" t="s">
        <v>141</v>
      </c>
      <c r="K443" s="409"/>
      <c r="L443" s="410" t="s">
        <v>142</v>
      </c>
      <c r="M443" s="411"/>
      <c r="O443" s="412" t="s">
        <v>143</v>
      </c>
      <c r="P443" s="413"/>
      <c r="Q443" s="412" t="s">
        <v>144</v>
      </c>
      <c r="R443" s="413"/>
      <c r="S443" s="412" t="s">
        <v>138</v>
      </c>
      <c r="T443" s="413"/>
      <c r="U443" s="77" t="s">
        <v>630</v>
      </c>
    </row>
    <row r="444" spans="2:21" ht="12" thickBot="1" x14ac:dyDescent="0.25">
      <c r="C444" s="93" t="s">
        <v>152</v>
      </c>
      <c r="D444" s="94" t="s">
        <v>145</v>
      </c>
      <c r="E444" s="84" t="s">
        <v>603</v>
      </c>
      <c r="F444" s="94"/>
      <c r="G444" s="84" t="s">
        <v>604</v>
      </c>
      <c r="H444" s="95">
        <v>6</v>
      </c>
      <c r="I444" s="94">
        <v>0</v>
      </c>
      <c r="J444" s="95">
        <v>6</v>
      </c>
      <c r="K444" s="94">
        <v>0</v>
      </c>
      <c r="L444" s="95"/>
      <c r="M444" s="94"/>
      <c r="O444" s="96">
        <f t="shared" ref="O444:P446" si="178">H444+J444+L444</f>
        <v>12</v>
      </c>
      <c r="P444" s="96">
        <f t="shared" si="178"/>
        <v>0</v>
      </c>
      <c r="Q444" s="96">
        <f t="shared" ref="Q444:Q446" si="179">IF(H444&gt;I444,1,0)+IF(J444&gt;K444,1,0)+IF(L444&gt;M444,1,0)</f>
        <v>2</v>
      </c>
      <c r="R444" s="97">
        <f t="shared" ref="R444:R446" si="180">IF(H444&lt;I444,1,0)+IF(J444&lt;K444,1,0)+IF(L444&lt;M444,1,0)</f>
        <v>0</v>
      </c>
      <c r="S444" s="97">
        <f t="shared" ref="S444:S446" si="181">IF(Q444&gt;R444,1,0)</f>
        <v>1</v>
      </c>
      <c r="T444" s="97">
        <f t="shared" ref="T444:T446" si="182">IF(Q444&lt;R444,1,0)</f>
        <v>0</v>
      </c>
      <c r="U444" s="77" t="s">
        <v>630</v>
      </c>
    </row>
    <row r="445" spans="2:21" ht="12" thickBot="1" x14ac:dyDescent="0.25">
      <c r="C445" s="84"/>
      <c r="D445" s="94" t="s">
        <v>146</v>
      </c>
      <c r="E445" s="84" t="s">
        <v>605</v>
      </c>
      <c r="F445" s="94"/>
      <c r="G445" s="84" t="s">
        <v>606</v>
      </c>
      <c r="H445" s="95">
        <v>2</v>
      </c>
      <c r="I445" s="94">
        <v>6</v>
      </c>
      <c r="J445" s="95">
        <v>6</v>
      </c>
      <c r="K445" s="94">
        <v>1</v>
      </c>
      <c r="L445" s="95">
        <v>10</v>
      </c>
      <c r="M445" s="94">
        <v>8</v>
      </c>
      <c r="O445" s="29">
        <f t="shared" si="178"/>
        <v>18</v>
      </c>
      <c r="P445" s="29">
        <f t="shared" si="178"/>
        <v>15</v>
      </c>
      <c r="Q445" s="29">
        <f t="shared" si="179"/>
        <v>2</v>
      </c>
      <c r="R445" s="28">
        <f t="shared" si="180"/>
        <v>1</v>
      </c>
      <c r="S445" s="28">
        <f t="shared" si="181"/>
        <v>1</v>
      </c>
      <c r="T445" s="28">
        <f t="shared" si="182"/>
        <v>0</v>
      </c>
      <c r="U445" s="77" t="s">
        <v>630</v>
      </c>
    </row>
    <row r="446" spans="2:21" ht="12" customHeight="1" thickBot="1" x14ac:dyDescent="0.25">
      <c r="C446" s="414"/>
      <c r="D446" s="416" t="s">
        <v>147</v>
      </c>
      <c r="E446" s="84" t="s">
        <v>605</v>
      </c>
      <c r="F446" s="98"/>
      <c r="G446" s="84" t="s">
        <v>606</v>
      </c>
      <c r="H446" s="418">
        <v>6</v>
      </c>
      <c r="I446" s="421">
        <v>2</v>
      </c>
      <c r="J446" s="418">
        <v>6</v>
      </c>
      <c r="K446" s="421">
        <v>1</v>
      </c>
      <c r="L446" s="418"/>
      <c r="M446" s="421"/>
      <c r="O446" s="424">
        <f t="shared" si="178"/>
        <v>12</v>
      </c>
      <c r="P446" s="424">
        <f t="shared" si="178"/>
        <v>3</v>
      </c>
      <c r="Q446" s="424">
        <f t="shared" si="179"/>
        <v>2</v>
      </c>
      <c r="R446" s="424">
        <f t="shared" si="180"/>
        <v>0</v>
      </c>
      <c r="S446" s="424">
        <f t="shared" si="181"/>
        <v>1</v>
      </c>
      <c r="T446" s="424">
        <f t="shared" si="182"/>
        <v>0</v>
      </c>
      <c r="U446" s="77" t="s">
        <v>630</v>
      </c>
    </row>
    <row r="447" spans="2:21" ht="12" thickBot="1" x14ac:dyDescent="0.25">
      <c r="C447" s="414"/>
      <c r="D447" s="416"/>
      <c r="E447" s="99" t="s">
        <v>137</v>
      </c>
      <c r="F447" s="100"/>
      <c r="G447" s="99" t="s">
        <v>137</v>
      </c>
      <c r="H447" s="419"/>
      <c r="I447" s="422"/>
      <c r="J447" s="419"/>
      <c r="K447" s="422"/>
      <c r="L447" s="419"/>
      <c r="M447" s="422"/>
      <c r="O447" s="425"/>
      <c r="P447" s="425"/>
      <c r="Q447" s="425"/>
      <c r="R447" s="425"/>
      <c r="S447" s="425"/>
      <c r="T447" s="425"/>
      <c r="U447" s="77" t="s">
        <v>630</v>
      </c>
    </row>
    <row r="448" spans="2:21" ht="12" thickBot="1" x14ac:dyDescent="0.25">
      <c r="C448" s="415"/>
      <c r="D448" s="417"/>
      <c r="E448" s="84" t="s">
        <v>603</v>
      </c>
      <c r="F448" s="101"/>
      <c r="G448" s="84" t="s">
        <v>604</v>
      </c>
      <c r="H448" s="420"/>
      <c r="I448" s="423"/>
      <c r="J448" s="420"/>
      <c r="K448" s="423"/>
      <c r="L448" s="420"/>
      <c r="M448" s="423"/>
      <c r="O448" s="426"/>
      <c r="P448" s="426"/>
      <c r="Q448" s="426"/>
      <c r="R448" s="426"/>
      <c r="S448" s="426"/>
      <c r="T448" s="426"/>
      <c r="U448" s="77" t="s">
        <v>630</v>
      </c>
    </row>
    <row r="449" spans="2:21" ht="12" thickBot="1" x14ac:dyDescent="0.25">
      <c r="B449" s="79" t="str">
        <f>E442&amp;G442</f>
        <v>İNCEK TENİS PLUS SPOR KULÜBÜUYAR TENİS KULÜBÜ</v>
      </c>
      <c r="G449" s="102"/>
      <c r="H449" s="102"/>
      <c r="O449" s="28">
        <f t="shared" ref="O449:T449" si="183">O444+O445+O446</f>
        <v>42</v>
      </c>
      <c r="P449" s="28">
        <f t="shared" si="183"/>
        <v>18</v>
      </c>
      <c r="Q449" s="29">
        <f t="shared" si="183"/>
        <v>6</v>
      </c>
      <c r="R449" s="28">
        <f t="shared" si="183"/>
        <v>1</v>
      </c>
      <c r="S449" s="28">
        <f t="shared" si="183"/>
        <v>3</v>
      </c>
      <c r="T449" s="28">
        <f t="shared" si="183"/>
        <v>0</v>
      </c>
      <c r="U449" s="77" t="s">
        <v>630</v>
      </c>
    </row>
    <row r="450" spans="2:21" x14ac:dyDescent="0.2">
      <c r="C450" s="427" t="s">
        <v>132</v>
      </c>
      <c r="D450" s="428"/>
      <c r="E450" s="428"/>
      <c r="F450" s="428"/>
      <c r="G450" s="428"/>
      <c r="H450" s="428"/>
      <c r="I450" s="428"/>
      <c r="J450" s="428"/>
      <c r="K450" s="428"/>
      <c r="L450" s="428"/>
      <c r="M450" s="429"/>
      <c r="U450" s="77" t="s">
        <v>630</v>
      </c>
    </row>
    <row r="451" spans="2:21" ht="12" thickBot="1" x14ac:dyDescent="0.25">
      <c r="C451" s="430"/>
      <c r="D451" s="431"/>
      <c r="E451" s="431"/>
      <c r="F451" s="431"/>
      <c r="G451" s="431"/>
      <c r="H451" s="431"/>
      <c r="I451" s="431"/>
      <c r="J451" s="431"/>
      <c r="K451" s="431"/>
      <c r="L451" s="431"/>
      <c r="M451" s="432"/>
      <c r="U451" s="77" t="s">
        <v>630</v>
      </c>
    </row>
    <row r="452" spans="2:21" ht="12" thickBot="1" x14ac:dyDescent="0.25">
      <c r="C452" s="444" t="s">
        <v>79</v>
      </c>
      <c r="D452" s="437"/>
      <c r="E452" s="445" t="s">
        <v>133</v>
      </c>
      <c r="F452" s="446"/>
      <c r="G452" s="80" t="s">
        <v>134</v>
      </c>
      <c r="H452" s="447" t="s">
        <v>135</v>
      </c>
      <c r="I452" s="448"/>
      <c r="J452" s="448"/>
      <c r="K452" s="448"/>
      <c r="L452" s="448"/>
      <c r="M452" s="449"/>
      <c r="R452" s="81"/>
      <c r="S452" s="82"/>
      <c r="T452" s="83"/>
      <c r="U452" s="77" t="s">
        <v>630</v>
      </c>
    </row>
    <row r="453" spans="2:21" ht="12" thickBot="1" x14ac:dyDescent="0.25">
      <c r="C453" s="433">
        <v>45089</v>
      </c>
      <c r="D453" s="434"/>
      <c r="E453" s="435" t="s">
        <v>58</v>
      </c>
      <c r="F453" s="409"/>
      <c r="G453" s="84"/>
      <c r="H453" s="435"/>
      <c r="I453" s="408"/>
      <c r="J453" s="408"/>
      <c r="K453" s="408"/>
      <c r="L453" s="408"/>
      <c r="M453" s="409"/>
      <c r="U453" s="77" t="s">
        <v>630</v>
      </c>
    </row>
    <row r="454" spans="2:21" ht="12" thickBot="1" x14ac:dyDescent="0.25">
      <c r="C454" s="435"/>
      <c r="D454" s="408"/>
      <c r="E454" s="408"/>
      <c r="F454" s="408"/>
      <c r="G454" s="408"/>
      <c r="H454" s="408"/>
      <c r="I454" s="408"/>
      <c r="J454" s="408"/>
      <c r="K454" s="408"/>
      <c r="L454" s="408"/>
      <c r="M454" s="409"/>
      <c r="U454" s="77" t="s">
        <v>630</v>
      </c>
    </row>
    <row r="455" spans="2:21" ht="12" thickBot="1" x14ac:dyDescent="0.25">
      <c r="C455" s="85" t="s">
        <v>87</v>
      </c>
      <c r="D455" s="86"/>
      <c r="E455" s="85" t="s">
        <v>136</v>
      </c>
      <c r="F455" s="86" t="s">
        <v>137</v>
      </c>
      <c r="G455" s="85" t="s">
        <v>136</v>
      </c>
      <c r="H455" s="436" t="s">
        <v>108</v>
      </c>
      <c r="I455" s="436"/>
      <c r="J455" s="436"/>
      <c r="K455" s="436"/>
      <c r="L455" s="436"/>
      <c r="M455" s="437"/>
      <c r="U455" s="77" t="s">
        <v>630</v>
      </c>
    </row>
    <row r="456" spans="2:21" ht="12" thickBot="1" x14ac:dyDescent="0.25">
      <c r="C456" s="87"/>
      <c r="D456" s="88">
        <v>33</v>
      </c>
      <c r="E456" s="103" t="s">
        <v>37</v>
      </c>
      <c r="F456" s="88"/>
      <c r="G456" s="103" t="s">
        <v>203</v>
      </c>
      <c r="H456" s="438">
        <f>S463</f>
        <v>3</v>
      </c>
      <c r="I456" s="439"/>
      <c r="J456" s="440"/>
      <c r="K456" s="441">
        <f>T463</f>
        <v>0</v>
      </c>
      <c r="L456" s="442"/>
      <c r="M456" s="443"/>
      <c r="U456" s="77" t="str">
        <f>IF(H456+K456=3,"BİTTİ","DEVAM")</f>
        <v>BİTTİ</v>
      </c>
    </row>
    <row r="457" spans="2:21" ht="12" thickBot="1" x14ac:dyDescent="0.25">
      <c r="C457" s="91" t="s">
        <v>80</v>
      </c>
      <c r="D457" s="92" t="s">
        <v>138</v>
      </c>
      <c r="E457" s="91" t="s">
        <v>139</v>
      </c>
      <c r="F457" s="92"/>
      <c r="G457" s="91" t="s">
        <v>139</v>
      </c>
      <c r="H457" s="408" t="s">
        <v>140</v>
      </c>
      <c r="I457" s="409"/>
      <c r="J457" s="408" t="s">
        <v>141</v>
      </c>
      <c r="K457" s="409"/>
      <c r="L457" s="410" t="s">
        <v>142</v>
      </c>
      <c r="M457" s="411"/>
      <c r="O457" s="412" t="s">
        <v>143</v>
      </c>
      <c r="P457" s="413"/>
      <c r="Q457" s="412" t="s">
        <v>144</v>
      </c>
      <c r="R457" s="413"/>
      <c r="S457" s="412" t="s">
        <v>138</v>
      </c>
      <c r="T457" s="413"/>
      <c r="U457" s="77" t="s">
        <v>630</v>
      </c>
    </row>
    <row r="458" spans="2:21" ht="12" thickBot="1" x14ac:dyDescent="0.25">
      <c r="C458" s="93" t="s">
        <v>152</v>
      </c>
      <c r="D458" s="94" t="s">
        <v>145</v>
      </c>
      <c r="E458" s="84" t="s">
        <v>510</v>
      </c>
      <c r="F458" s="94"/>
      <c r="G458" s="84" t="s">
        <v>514</v>
      </c>
      <c r="H458" s="95">
        <v>6</v>
      </c>
      <c r="I458" s="94">
        <v>0</v>
      </c>
      <c r="J458" s="95">
        <v>6</v>
      </c>
      <c r="K458" s="94">
        <v>0</v>
      </c>
      <c r="L458" s="95"/>
      <c r="M458" s="94"/>
      <c r="O458" s="96">
        <f t="shared" ref="O458:P460" si="184">H458+J458+L458</f>
        <v>12</v>
      </c>
      <c r="P458" s="96">
        <f t="shared" si="184"/>
        <v>0</v>
      </c>
      <c r="Q458" s="96">
        <f t="shared" ref="Q458:Q460" si="185">IF(H458&gt;I458,1,0)+IF(J458&gt;K458,1,0)+IF(L458&gt;M458,1,0)</f>
        <v>2</v>
      </c>
      <c r="R458" s="97">
        <f t="shared" ref="R458:R460" si="186">IF(H458&lt;I458,1,0)+IF(J458&lt;K458,1,0)+IF(L458&lt;M458,1,0)</f>
        <v>0</v>
      </c>
      <c r="S458" s="97">
        <f t="shared" ref="S458:S460" si="187">IF(Q458&gt;R458,1,0)</f>
        <v>1</v>
      </c>
      <c r="T458" s="97">
        <f t="shared" ref="T458:T460" si="188">IF(Q458&lt;R458,1,0)</f>
        <v>0</v>
      </c>
      <c r="U458" s="77" t="s">
        <v>630</v>
      </c>
    </row>
    <row r="459" spans="2:21" ht="12" thickBot="1" x14ac:dyDescent="0.25">
      <c r="C459" s="84"/>
      <c r="D459" s="94" t="s">
        <v>146</v>
      </c>
      <c r="E459" s="84" t="s">
        <v>511</v>
      </c>
      <c r="F459" s="94"/>
      <c r="G459" s="84" t="s">
        <v>515</v>
      </c>
      <c r="H459" s="95">
        <v>6</v>
      </c>
      <c r="I459" s="94">
        <v>1</v>
      </c>
      <c r="J459" s="95">
        <v>6</v>
      </c>
      <c r="K459" s="94">
        <v>2</v>
      </c>
      <c r="L459" s="95"/>
      <c r="M459" s="94"/>
      <c r="O459" s="29">
        <f t="shared" si="184"/>
        <v>12</v>
      </c>
      <c r="P459" s="29">
        <f t="shared" si="184"/>
        <v>3</v>
      </c>
      <c r="Q459" s="29">
        <f t="shared" si="185"/>
        <v>2</v>
      </c>
      <c r="R459" s="28">
        <f t="shared" si="186"/>
        <v>0</v>
      </c>
      <c r="S459" s="28">
        <f t="shared" si="187"/>
        <v>1</v>
      </c>
      <c r="T459" s="28">
        <f t="shared" si="188"/>
        <v>0</v>
      </c>
      <c r="U459" s="77" t="s">
        <v>630</v>
      </c>
    </row>
    <row r="460" spans="2:21" ht="12" customHeight="1" thickBot="1" x14ac:dyDescent="0.25">
      <c r="C460" s="414"/>
      <c r="D460" s="416" t="s">
        <v>147</v>
      </c>
      <c r="E460" s="84" t="s">
        <v>512</v>
      </c>
      <c r="F460" s="98"/>
      <c r="G460" s="84" t="s">
        <v>515</v>
      </c>
      <c r="H460" s="418">
        <v>6</v>
      </c>
      <c r="I460" s="421">
        <v>3</v>
      </c>
      <c r="J460" s="418">
        <v>6</v>
      </c>
      <c r="K460" s="421">
        <v>4</v>
      </c>
      <c r="L460" s="418"/>
      <c r="M460" s="421"/>
      <c r="O460" s="424">
        <f t="shared" si="184"/>
        <v>12</v>
      </c>
      <c r="P460" s="424">
        <f t="shared" si="184"/>
        <v>7</v>
      </c>
      <c r="Q460" s="424">
        <f t="shared" si="185"/>
        <v>2</v>
      </c>
      <c r="R460" s="424">
        <f t="shared" si="186"/>
        <v>0</v>
      </c>
      <c r="S460" s="424">
        <f t="shared" si="187"/>
        <v>1</v>
      </c>
      <c r="T460" s="424">
        <f t="shared" si="188"/>
        <v>0</v>
      </c>
      <c r="U460" s="77" t="s">
        <v>630</v>
      </c>
    </row>
    <row r="461" spans="2:21" ht="12" thickBot="1" x14ac:dyDescent="0.25">
      <c r="C461" s="414"/>
      <c r="D461" s="416"/>
      <c r="E461" s="99" t="s">
        <v>137</v>
      </c>
      <c r="F461" s="100"/>
      <c r="G461" s="99" t="s">
        <v>137</v>
      </c>
      <c r="H461" s="419"/>
      <c r="I461" s="422"/>
      <c r="J461" s="419"/>
      <c r="K461" s="422"/>
      <c r="L461" s="419"/>
      <c r="M461" s="422"/>
      <c r="O461" s="425"/>
      <c r="P461" s="425"/>
      <c r="Q461" s="425"/>
      <c r="R461" s="425"/>
      <c r="S461" s="425"/>
      <c r="T461" s="425"/>
      <c r="U461" s="77" t="s">
        <v>630</v>
      </c>
    </row>
    <row r="462" spans="2:21" ht="12" thickBot="1" x14ac:dyDescent="0.25">
      <c r="C462" s="415"/>
      <c r="D462" s="417"/>
      <c r="E462" s="84" t="s">
        <v>513</v>
      </c>
      <c r="F462" s="101"/>
      <c r="G462" s="84" t="s">
        <v>516</v>
      </c>
      <c r="H462" s="420"/>
      <c r="I462" s="423"/>
      <c r="J462" s="420"/>
      <c r="K462" s="423"/>
      <c r="L462" s="420"/>
      <c r="M462" s="423"/>
      <c r="O462" s="426"/>
      <c r="P462" s="426"/>
      <c r="Q462" s="426"/>
      <c r="R462" s="426"/>
      <c r="S462" s="426"/>
      <c r="T462" s="426"/>
      <c r="U462" s="77" t="s">
        <v>630</v>
      </c>
    </row>
    <row r="463" spans="2:21" ht="12" thickBot="1" x14ac:dyDescent="0.25">
      <c r="B463" s="79" t="str">
        <f>E456&amp;G456</f>
        <v>YENİGÜN TENİS SPOR KULÜBÜOSMANGAZİ BELEDİYESPOR K.</v>
      </c>
      <c r="G463" s="102"/>
      <c r="H463" s="102"/>
      <c r="O463" s="28">
        <f t="shared" ref="O463:T463" si="189">O458+O459+O460</f>
        <v>36</v>
      </c>
      <c r="P463" s="28">
        <f t="shared" si="189"/>
        <v>10</v>
      </c>
      <c r="Q463" s="29">
        <f t="shared" si="189"/>
        <v>6</v>
      </c>
      <c r="R463" s="28">
        <f t="shared" si="189"/>
        <v>0</v>
      </c>
      <c r="S463" s="28">
        <f t="shared" si="189"/>
        <v>3</v>
      </c>
      <c r="T463" s="28">
        <f t="shared" si="189"/>
        <v>0</v>
      </c>
      <c r="U463" s="77" t="s">
        <v>630</v>
      </c>
    </row>
    <row r="464" spans="2:21" x14ac:dyDescent="0.2">
      <c r="C464" s="427" t="s">
        <v>132</v>
      </c>
      <c r="D464" s="428"/>
      <c r="E464" s="428"/>
      <c r="F464" s="428"/>
      <c r="G464" s="428"/>
      <c r="H464" s="428"/>
      <c r="I464" s="428"/>
      <c r="J464" s="428"/>
      <c r="K464" s="428"/>
      <c r="L464" s="428"/>
      <c r="M464" s="429"/>
      <c r="U464" s="77" t="s">
        <v>630</v>
      </c>
    </row>
    <row r="465" spans="2:21" ht="12" thickBot="1" x14ac:dyDescent="0.25">
      <c r="C465" s="430"/>
      <c r="D465" s="431"/>
      <c r="E465" s="431"/>
      <c r="F465" s="431"/>
      <c r="G465" s="431"/>
      <c r="H465" s="431"/>
      <c r="I465" s="431"/>
      <c r="J465" s="431"/>
      <c r="K465" s="431"/>
      <c r="L465" s="431"/>
      <c r="M465" s="432"/>
      <c r="U465" s="77" t="s">
        <v>630</v>
      </c>
    </row>
    <row r="466" spans="2:21" ht="12" thickBot="1" x14ac:dyDescent="0.25">
      <c r="C466" s="444" t="s">
        <v>79</v>
      </c>
      <c r="D466" s="437"/>
      <c r="E466" s="445" t="s">
        <v>133</v>
      </c>
      <c r="F466" s="446"/>
      <c r="G466" s="80" t="s">
        <v>134</v>
      </c>
      <c r="H466" s="447" t="s">
        <v>135</v>
      </c>
      <c r="I466" s="448"/>
      <c r="J466" s="448"/>
      <c r="K466" s="448"/>
      <c r="L466" s="448"/>
      <c r="M466" s="449"/>
      <c r="R466" s="81"/>
      <c r="S466" s="82"/>
      <c r="T466" s="83"/>
      <c r="U466" s="77" t="s">
        <v>630</v>
      </c>
    </row>
    <row r="467" spans="2:21" ht="12" thickBot="1" x14ac:dyDescent="0.25">
      <c r="C467" s="433">
        <v>45089</v>
      </c>
      <c r="D467" s="434"/>
      <c r="E467" s="435" t="s">
        <v>58</v>
      </c>
      <c r="F467" s="409"/>
      <c r="G467" s="84"/>
      <c r="H467" s="435"/>
      <c r="I467" s="408"/>
      <c r="J467" s="408"/>
      <c r="K467" s="408"/>
      <c r="L467" s="408"/>
      <c r="M467" s="409"/>
      <c r="U467" s="77" t="s">
        <v>630</v>
      </c>
    </row>
    <row r="468" spans="2:21" ht="12" thickBot="1" x14ac:dyDescent="0.25">
      <c r="C468" s="435"/>
      <c r="D468" s="408"/>
      <c r="E468" s="408"/>
      <c r="F468" s="408"/>
      <c r="G468" s="408"/>
      <c r="H468" s="408"/>
      <c r="I468" s="408"/>
      <c r="J468" s="408"/>
      <c r="K468" s="408"/>
      <c r="L468" s="408"/>
      <c r="M468" s="409"/>
      <c r="U468" s="77" t="s">
        <v>630</v>
      </c>
    </row>
    <row r="469" spans="2:21" ht="12" thickBot="1" x14ac:dyDescent="0.25">
      <c r="C469" s="85" t="s">
        <v>87</v>
      </c>
      <c r="D469" s="86"/>
      <c r="E469" s="85" t="s">
        <v>136</v>
      </c>
      <c r="F469" s="86" t="s">
        <v>137</v>
      </c>
      <c r="G469" s="85" t="s">
        <v>136</v>
      </c>
      <c r="H469" s="436" t="s">
        <v>108</v>
      </c>
      <c r="I469" s="436"/>
      <c r="J469" s="436"/>
      <c r="K469" s="436"/>
      <c r="L469" s="436"/>
      <c r="M469" s="437"/>
      <c r="U469" s="77" t="s">
        <v>630</v>
      </c>
    </row>
    <row r="470" spans="2:21" ht="12" thickBot="1" x14ac:dyDescent="0.25">
      <c r="C470" s="87"/>
      <c r="D470" s="88">
        <v>34</v>
      </c>
      <c r="E470" s="103" t="s">
        <v>202</v>
      </c>
      <c r="F470" s="88"/>
      <c r="G470" s="103" t="s">
        <v>201</v>
      </c>
      <c r="H470" s="438">
        <f>S477</f>
        <v>1</v>
      </c>
      <c r="I470" s="439"/>
      <c r="J470" s="440"/>
      <c r="K470" s="441">
        <f>T477</f>
        <v>2</v>
      </c>
      <c r="L470" s="442"/>
      <c r="M470" s="443"/>
      <c r="U470" s="77" t="str">
        <f>IF(H470+K470=3,"BİTTİ","DEVAM")</f>
        <v>BİTTİ</v>
      </c>
    </row>
    <row r="471" spans="2:21" ht="12" thickBot="1" x14ac:dyDescent="0.25">
      <c r="C471" s="91" t="s">
        <v>80</v>
      </c>
      <c r="D471" s="92" t="s">
        <v>138</v>
      </c>
      <c r="E471" s="91" t="s">
        <v>139</v>
      </c>
      <c r="F471" s="92"/>
      <c r="G471" s="91" t="s">
        <v>139</v>
      </c>
      <c r="H471" s="408" t="s">
        <v>140</v>
      </c>
      <c r="I471" s="409"/>
      <c r="J471" s="408" t="s">
        <v>141</v>
      </c>
      <c r="K471" s="409"/>
      <c r="L471" s="410" t="s">
        <v>142</v>
      </c>
      <c r="M471" s="411"/>
      <c r="O471" s="412" t="s">
        <v>143</v>
      </c>
      <c r="P471" s="413"/>
      <c r="Q471" s="412" t="s">
        <v>144</v>
      </c>
      <c r="R471" s="413"/>
      <c r="S471" s="412" t="s">
        <v>138</v>
      </c>
      <c r="T471" s="413"/>
      <c r="U471" s="77" t="s">
        <v>630</v>
      </c>
    </row>
    <row r="472" spans="2:21" ht="12" thickBot="1" x14ac:dyDescent="0.25">
      <c r="C472" s="93" t="s">
        <v>152</v>
      </c>
      <c r="D472" s="94" t="s">
        <v>145</v>
      </c>
      <c r="E472" s="84" t="s">
        <v>526</v>
      </c>
      <c r="F472" s="94"/>
      <c r="G472" s="84" t="s">
        <v>523</v>
      </c>
      <c r="H472" s="95">
        <v>4</v>
      </c>
      <c r="I472" s="94">
        <v>6</v>
      </c>
      <c r="J472" s="95">
        <v>5</v>
      </c>
      <c r="K472" s="94">
        <v>7</v>
      </c>
      <c r="L472" s="95"/>
      <c r="M472" s="94"/>
      <c r="O472" s="96">
        <f t="shared" ref="O472:P474" si="190">H472+J472+L472</f>
        <v>9</v>
      </c>
      <c r="P472" s="96">
        <f t="shared" si="190"/>
        <v>13</v>
      </c>
      <c r="Q472" s="96">
        <f t="shared" ref="Q472:Q474" si="191">IF(H472&gt;I472,1,0)+IF(J472&gt;K472,1,0)+IF(L472&gt;M472,1,0)</f>
        <v>0</v>
      </c>
      <c r="R472" s="97">
        <f t="shared" ref="R472:R474" si="192">IF(H472&lt;I472,1,0)+IF(J472&lt;K472,1,0)+IF(L472&lt;M472,1,0)</f>
        <v>2</v>
      </c>
      <c r="S472" s="97">
        <f t="shared" ref="S472:S474" si="193">IF(Q472&gt;R472,1,0)</f>
        <v>0</v>
      </c>
      <c r="T472" s="97">
        <f t="shared" ref="T472:T474" si="194">IF(Q472&lt;R472,1,0)</f>
        <v>1</v>
      </c>
      <c r="U472" s="77" t="s">
        <v>630</v>
      </c>
    </row>
    <row r="473" spans="2:21" ht="12" thickBot="1" x14ac:dyDescent="0.25">
      <c r="C473" s="84"/>
      <c r="D473" s="94" t="s">
        <v>146</v>
      </c>
      <c r="E473" s="84" t="s">
        <v>527</v>
      </c>
      <c r="F473" s="94"/>
      <c r="G473" s="84" t="s">
        <v>524</v>
      </c>
      <c r="H473" s="95">
        <v>6</v>
      </c>
      <c r="I473" s="94">
        <v>2</v>
      </c>
      <c r="J473" s="95">
        <v>6</v>
      </c>
      <c r="K473" s="94">
        <v>3</v>
      </c>
      <c r="L473" s="95"/>
      <c r="M473" s="94"/>
      <c r="O473" s="29">
        <f t="shared" si="190"/>
        <v>12</v>
      </c>
      <c r="P473" s="29">
        <f t="shared" si="190"/>
        <v>5</v>
      </c>
      <c r="Q473" s="29">
        <f t="shared" si="191"/>
        <v>2</v>
      </c>
      <c r="R473" s="28">
        <f t="shared" si="192"/>
        <v>0</v>
      </c>
      <c r="S473" s="28">
        <f t="shared" si="193"/>
        <v>1</v>
      </c>
      <c r="T473" s="28">
        <f t="shared" si="194"/>
        <v>0</v>
      </c>
      <c r="U473" s="77" t="s">
        <v>630</v>
      </c>
    </row>
    <row r="474" spans="2:21" ht="12" customHeight="1" thickBot="1" x14ac:dyDescent="0.25">
      <c r="C474" s="414"/>
      <c r="D474" s="416" t="s">
        <v>147</v>
      </c>
      <c r="E474" s="84" t="s">
        <v>527</v>
      </c>
      <c r="F474" s="98"/>
      <c r="G474" s="84" t="s">
        <v>525</v>
      </c>
      <c r="H474" s="418">
        <v>4</v>
      </c>
      <c r="I474" s="421">
        <v>6</v>
      </c>
      <c r="J474" s="418">
        <v>4</v>
      </c>
      <c r="K474" s="421">
        <v>6</v>
      </c>
      <c r="L474" s="418"/>
      <c r="M474" s="421"/>
      <c r="O474" s="424">
        <f t="shared" si="190"/>
        <v>8</v>
      </c>
      <c r="P474" s="424">
        <f t="shared" si="190"/>
        <v>12</v>
      </c>
      <c r="Q474" s="424">
        <f t="shared" si="191"/>
        <v>0</v>
      </c>
      <c r="R474" s="424">
        <f t="shared" si="192"/>
        <v>2</v>
      </c>
      <c r="S474" s="424">
        <f t="shared" si="193"/>
        <v>0</v>
      </c>
      <c r="T474" s="424">
        <f t="shared" si="194"/>
        <v>1</v>
      </c>
      <c r="U474" s="77" t="s">
        <v>630</v>
      </c>
    </row>
    <row r="475" spans="2:21" ht="12" thickBot="1" x14ac:dyDescent="0.25">
      <c r="C475" s="414"/>
      <c r="D475" s="416"/>
      <c r="E475" s="99" t="s">
        <v>137</v>
      </c>
      <c r="F475" s="100"/>
      <c r="G475" s="99" t="s">
        <v>137</v>
      </c>
      <c r="H475" s="419"/>
      <c r="I475" s="422"/>
      <c r="J475" s="419"/>
      <c r="K475" s="422"/>
      <c r="L475" s="419"/>
      <c r="M475" s="422"/>
      <c r="O475" s="425"/>
      <c r="P475" s="425"/>
      <c r="Q475" s="425"/>
      <c r="R475" s="425"/>
      <c r="S475" s="425"/>
      <c r="T475" s="425"/>
      <c r="U475" s="77" t="s">
        <v>630</v>
      </c>
    </row>
    <row r="476" spans="2:21" ht="12" thickBot="1" x14ac:dyDescent="0.25">
      <c r="C476" s="415"/>
      <c r="D476" s="417"/>
      <c r="E476" s="84" t="s">
        <v>528</v>
      </c>
      <c r="F476" s="101"/>
      <c r="G476" s="84" t="s">
        <v>524</v>
      </c>
      <c r="H476" s="420"/>
      <c r="I476" s="423"/>
      <c r="J476" s="420"/>
      <c r="K476" s="423"/>
      <c r="L476" s="420"/>
      <c r="M476" s="423"/>
      <c r="O476" s="426"/>
      <c r="P476" s="426"/>
      <c r="Q476" s="426"/>
      <c r="R476" s="426"/>
      <c r="S476" s="426"/>
      <c r="T476" s="426"/>
      <c r="U476" s="77" t="s">
        <v>630</v>
      </c>
    </row>
    <row r="477" spans="2:21" ht="12" thickBot="1" x14ac:dyDescent="0.25">
      <c r="B477" s="79" t="str">
        <f>E470&amp;G470</f>
        <v>EVRENSEL TENİS SPOR KULÜBÜBURSA BÜYÜKŞEHİR B.SPOR K.</v>
      </c>
      <c r="G477" s="102"/>
      <c r="H477" s="102"/>
      <c r="O477" s="28">
        <f t="shared" ref="O477:T477" si="195">O472+O473+O474</f>
        <v>29</v>
      </c>
      <c r="P477" s="28">
        <f t="shared" si="195"/>
        <v>30</v>
      </c>
      <c r="Q477" s="29">
        <f t="shared" si="195"/>
        <v>2</v>
      </c>
      <c r="R477" s="28">
        <f t="shared" si="195"/>
        <v>4</v>
      </c>
      <c r="S477" s="28">
        <f t="shared" si="195"/>
        <v>1</v>
      </c>
      <c r="T477" s="28">
        <f t="shared" si="195"/>
        <v>2</v>
      </c>
      <c r="U477" s="77" t="s">
        <v>630</v>
      </c>
    </row>
    <row r="478" spans="2:21" x14ac:dyDescent="0.2">
      <c r="C478" s="427" t="s">
        <v>132</v>
      </c>
      <c r="D478" s="428"/>
      <c r="E478" s="428"/>
      <c r="F478" s="428"/>
      <c r="G478" s="428"/>
      <c r="H478" s="428"/>
      <c r="I478" s="428"/>
      <c r="J478" s="428"/>
      <c r="K478" s="428"/>
      <c r="L478" s="428"/>
      <c r="M478" s="429"/>
      <c r="U478" s="77" t="s">
        <v>630</v>
      </c>
    </row>
    <row r="479" spans="2:21" ht="12" thickBot="1" x14ac:dyDescent="0.25">
      <c r="C479" s="430"/>
      <c r="D479" s="431"/>
      <c r="E479" s="431"/>
      <c r="F479" s="431"/>
      <c r="G479" s="431"/>
      <c r="H479" s="431"/>
      <c r="I479" s="431"/>
      <c r="J479" s="431"/>
      <c r="K479" s="431"/>
      <c r="L479" s="431"/>
      <c r="M479" s="432"/>
      <c r="U479" s="77" t="s">
        <v>630</v>
      </c>
    </row>
    <row r="480" spans="2:21" ht="12" thickBot="1" x14ac:dyDescent="0.25">
      <c r="C480" s="444" t="s">
        <v>79</v>
      </c>
      <c r="D480" s="437"/>
      <c r="E480" s="445" t="s">
        <v>133</v>
      </c>
      <c r="F480" s="446"/>
      <c r="G480" s="80" t="s">
        <v>134</v>
      </c>
      <c r="H480" s="447" t="s">
        <v>135</v>
      </c>
      <c r="I480" s="448"/>
      <c r="J480" s="448"/>
      <c r="K480" s="448"/>
      <c r="L480" s="448"/>
      <c r="M480" s="449"/>
      <c r="R480" s="81"/>
      <c r="S480" s="82"/>
      <c r="T480" s="83"/>
      <c r="U480" s="83" t="s">
        <v>630</v>
      </c>
    </row>
    <row r="481" spans="2:21" ht="12" thickBot="1" x14ac:dyDescent="0.25">
      <c r="C481" s="433">
        <v>45089</v>
      </c>
      <c r="D481" s="434"/>
      <c r="E481" s="435" t="s">
        <v>66</v>
      </c>
      <c r="F481" s="409"/>
      <c r="G481" s="84"/>
      <c r="H481" s="435"/>
      <c r="I481" s="408"/>
      <c r="J481" s="408"/>
      <c r="K481" s="408"/>
      <c r="L481" s="408"/>
      <c r="M481" s="409"/>
      <c r="U481" s="77" t="s">
        <v>630</v>
      </c>
    </row>
    <row r="482" spans="2:21" ht="12" thickBot="1" x14ac:dyDescent="0.25">
      <c r="C482" s="435"/>
      <c r="D482" s="408"/>
      <c r="E482" s="408"/>
      <c r="F482" s="408"/>
      <c r="G482" s="408"/>
      <c r="H482" s="408"/>
      <c r="I482" s="408"/>
      <c r="J482" s="408"/>
      <c r="K482" s="408"/>
      <c r="L482" s="408"/>
      <c r="M482" s="409"/>
      <c r="U482" s="77" t="s">
        <v>630</v>
      </c>
    </row>
    <row r="483" spans="2:21" ht="12" thickBot="1" x14ac:dyDescent="0.25">
      <c r="C483" s="85" t="s">
        <v>87</v>
      </c>
      <c r="D483" s="86"/>
      <c r="E483" s="85" t="s">
        <v>136</v>
      </c>
      <c r="F483" s="86" t="s">
        <v>137</v>
      </c>
      <c r="G483" s="85" t="s">
        <v>136</v>
      </c>
      <c r="H483" s="436" t="s">
        <v>108</v>
      </c>
      <c r="I483" s="436"/>
      <c r="J483" s="436"/>
      <c r="K483" s="436"/>
      <c r="L483" s="436"/>
      <c r="M483" s="437"/>
      <c r="U483" s="77" t="s">
        <v>630</v>
      </c>
    </row>
    <row r="484" spans="2:21" ht="12" thickBot="1" x14ac:dyDescent="0.25">
      <c r="C484" s="87"/>
      <c r="D484" s="88">
        <v>35</v>
      </c>
      <c r="E484" s="103" t="s">
        <v>30</v>
      </c>
      <c r="F484" s="88"/>
      <c r="G484" s="103" t="s">
        <v>231</v>
      </c>
      <c r="H484" s="438">
        <f>S491</f>
        <v>2</v>
      </c>
      <c r="I484" s="439"/>
      <c r="J484" s="440"/>
      <c r="K484" s="441">
        <f>T491</f>
        <v>1</v>
      </c>
      <c r="L484" s="442"/>
      <c r="M484" s="443"/>
      <c r="U484" s="77" t="str">
        <f>IF(H484+K484=3,"BİTTİ","DEVAM")</f>
        <v>BİTTİ</v>
      </c>
    </row>
    <row r="485" spans="2:21" ht="12" thickBot="1" x14ac:dyDescent="0.25">
      <c r="C485" s="91" t="s">
        <v>80</v>
      </c>
      <c r="D485" s="92" t="s">
        <v>138</v>
      </c>
      <c r="E485" s="91" t="s">
        <v>139</v>
      </c>
      <c r="F485" s="92"/>
      <c r="G485" s="91" t="s">
        <v>139</v>
      </c>
      <c r="H485" s="408" t="s">
        <v>140</v>
      </c>
      <c r="I485" s="409"/>
      <c r="J485" s="408" t="s">
        <v>141</v>
      </c>
      <c r="K485" s="409"/>
      <c r="L485" s="410" t="s">
        <v>142</v>
      </c>
      <c r="M485" s="411"/>
      <c r="O485" s="412" t="s">
        <v>143</v>
      </c>
      <c r="P485" s="413"/>
      <c r="Q485" s="412" t="s">
        <v>144</v>
      </c>
      <c r="R485" s="413"/>
      <c r="S485" s="412" t="s">
        <v>138</v>
      </c>
      <c r="T485" s="413"/>
      <c r="U485" s="77" t="s">
        <v>630</v>
      </c>
    </row>
    <row r="486" spans="2:21" ht="12" thickBot="1" x14ac:dyDescent="0.25">
      <c r="C486" s="93" t="s">
        <v>152</v>
      </c>
      <c r="D486" s="94" t="s">
        <v>145</v>
      </c>
      <c r="E486" s="84" t="s">
        <v>563</v>
      </c>
      <c r="F486" s="94"/>
      <c r="G486" s="84" t="s">
        <v>566</v>
      </c>
      <c r="H486" s="95">
        <v>2</v>
      </c>
      <c r="I486" s="94">
        <v>6</v>
      </c>
      <c r="J486" s="95">
        <v>2</v>
      </c>
      <c r="K486" s="94">
        <v>6</v>
      </c>
      <c r="L486" s="95"/>
      <c r="M486" s="94"/>
      <c r="O486" s="96">
        <f t="shared" ref="O486:P488" si="196">H486+J486+L486</f>
        <v>4</v>
      </c>
      <c r="P486" s="96">
        <f t="shared" si="196"/>
        <v>12</v>
      </c>
      <c r="Q486" s="96">
        <f t="shared" ref="Q486:Q488" si="197">IF(H486&gt;I486,1,0)+IF(J486&gt;K486,1,0)+IF(L486&gt;M486,1,0)</f>
        <v>0</v>
      </c>
      <c r="R486" s="97">
        <f t="shared" ref="R486:R488" si="198">IF(H486&lt;I486,1,0)+IF(J486&lt;K486,1,0)+IF(L486&lt;M486,1,0)</f>
        <v>2</v>
      </c>
      <c r="S486" s="97">
        <f t="shared" ref="S486:S488" si="199">IF(Q486&gt;R486,1,0)</f>
        <v>0</v>
      </c>
      <c r="T486" s="97">
        <f t="shared" ref="T486:T488" si="200">IF(Q486&lt;R486,1,0)</f>
        <v>1</v>
      </c>
      <c r="U486" s="77" t="s">
        <v>630</v>
      </c>
    </row>
    <row r="487" spans="2:21" ht="12" thickBot="1" x14ac:dyDescent="0.25">
      <c r="C487" s="84"/>
      <c r="D487" s="94" t="s">
        <v>146</v>
      </c>
      <c r="E487" s="84" t="s">
        <v>564</v>
      </c>
      <c r="F487" s="94"/>
      <c r="G487" s="84" t="s">
        <v>561</v>
      </c>
      <c r="H487" s="95">
        <v>6</v>
      </c>
      <c r="I487" s="94">
        <v>2</v>
      </c>
      <c r="J487" s="95">
        <v>6</v>
      </c>
      <c r="K487" s="94">
        <v>2</v>
      </c>
      <c r="L487" s="95"/>
      <c r="M487" s="94"/>
      <c r="O487" s="29">
        <f t="shared" si="196"/>
        <v>12</v>
      </c>
      <c r="P487" s="29">
        <f t="shared" si="196"/>
        <v>4</v>
      </c>
      <c r="Q487" s="29">
        <f t="shared" si="197"/>
        <v>2</v>
      </c>
      <c r="R487" s="28">
        <f t="shared" si="198"/>
        <v>0</v>
      </c>
      <c r="S487" s="28">
        <f t="shared" si="199"/>
        <v>1</v>
      </c>
      <c r="T487" s="28">
        <f t="shared" si="200"/>
        <v>0</v>
      </c>
      <c r="U487" s="77" t="s">
        <v>630</v>
      </c>
    </row>
    <row r="488" spans="2:21" ht="12" customHeight="1" thickBot="1" x14ac:dyDescent="0.25">
      <c r="C488" s="414"/>
      <c r="D488" s="416" t="s">
        <v>147</v>
      </c>
      <c r="E488" s="84" t="s">
        <v>564</v>
      </c>
      <c r="F488" s="98"/>
      <c r="G488" s="84" t="s">
        <v>561</v>
      </c>
      <c r="H488" s="418">
        <v>6</v>
      </c>
      <c r="I488" s="421">
        <v>1</v>
      </c>
      <c r="J488" s="418">
        <v>6</v>
      </c>
      <c r="K488" s="421">
        <v>1</v>
      </c>
      <c r="L488" s="418"/>
      <c r="M488" s="421"/>
      <c r="O488" s="424">
        <f t="shared" si="196"/>
        <v>12</v>
      </c>
      <c r="P488" s="424">
        <f t="shared" si="196"/>
        <v>2</v>
      </c>
      <c r="Q488" s="424">
        <f t="shared" si="197"/>
        <v>2</v>
      </c>
      <c r="R488" s="424">
        <f t="shared" si="198"/>
        <v>0</v>
      </c>
      <c r="S488" s="424">
        <f t="shared" si="199"/>
        <v>1</v>
      </c>
      <c r="T488" s="424">
        <f t="shared" si="200"/>
        <v>0</v>
      </c>
      <c r="U488" s="77" t="s">
        <v>630</v>
      </c>
    </row>
    <row r="489" spans="2:21" ht="12" thickBot="1" x14ac:dyDescent="0.25">
      <c r="C489" s="414"/>
      <c r="D489" s="416"/>
      <c r="E489" s="99" t="s">
        <v>137</v>
      </c>
      <c r="F489" s="100"/>
      <c r="G489" s="99" t="s">
        <v>137</v>
      </c>
      <c r="H489" s="419"/>
      <c r="I489" s="422"/>
      <c r="J489" s="419"/>
      <c r="K489" s="422"/>
      <c r="L489" s="419"/>
      <c r="M489" s="422"/>
      <c r="O489" s="425"/>
      <c r="P489" s="425"/>
      <c r="Q489" s="425"/>
      <c r="R489" s="425"/>
      <c r="S489" s="425"/>
      <c r="T489" s="425"/>
      <c r="U489" s="77" t="s">
        <v>630</v>
      </c>
    </row>
    <row r="490" spans="2:21" ht="12" thickBot="1" x14ac:dyDescent="0.25">
      <c r="C490" s="415"/>
      <c r="D490" s="417"/>
      <c r="E490" s="84" t="s">
        <v>565</v>
      </c>
      <c r="F490" s="101"/>
      <c r="G490" s="84" t="s">
        <v>562</v>
      </c>
      <c r="H490" s="420"/>
      <c r="I490" s="423"/>
      <c r="J490" s="420"/>
      <c r="K490" s="423"/>
      <c r="L490" s="420"/>
      <c r="M490" s="423"/>
      <c r="O490" s="426"/>
      <c r="P490" s="426"/>
      <c r="Q490" s="426"/>
      <c r="R490" s="426"/>
      <c r="S490" s="426"/>
      <c r="T490" s="426"/>
      <c r="U490" s="77" t="s">
        <v>630</v>
      </c>
    </row>
    <row r="491" spans="2:21" ht="12" thickBot="1" x14ac:dyDescent="0.25">
      <c r="B491" s="79" t="str">
        <f>E484&amp;G484</f>
        <v>İSTANBUL TENİS EĞİTİM SPOR KULÜBÜİSTANBUL AVCILIK VE ATICILIK SPOR K.</v>
      </c>
      <c r="G491" s="102"/>
      <c r="H491" s="102"/>
      <c r="O491" s="28">
        <f t="shared" ref="O491:T491" si="201">O486+O487+O488</f>
        <v>28</v>
      </c>
      <c r="P491" s="28">
        <f t="shared" si="201"/>
        <v>18</v>
      </c>
      <c r="Q491" s="29">
        <f t="shared" si="201"/>
        <v>4</v>
      </c>
      <c r="R491" s="28">
        <f t="shared" si="201"/>
        <v>2</v>
      </c>
      <c r="S491" s="28">
        <f t="shared" si="201"/>
        <v>2</v>
      </c>
      <c r="T491" s="28">
        <f t="shared" si="201"/>
        <v>1</v>
      </c>
      <c r="U491" s="77" t="s">
        <v>630</v>
      </c>
    </row>
    <row r="492" spans="2:21" x14ac:dyDescent="0.2">
      <c r="C492" s="427" t="s">
        <v>132</v>
      </c>
      <c r="D492" s="428"/>
      <c r="E492" s="428"/>
      <c r="F492" s="428"/>
      <c r="G492" s="428"/>
      <c r="H492" s="428"/>
      <c r="I492" s="428"/>
      <c r="J492" s="428"/>
      <c r="K492" s="428"/>
      <c r="L492" s="428"/>
      <c r="M492" s="429"/>
      <c r="U492" s="77" t="s">
        <v>630</v>
      </c>
    </row>
    <row r="493" spans="2:21" ht="12" thickBot="1" x14ac:dyDescent="0.25">
      <c r="C493" s="430"/>
      <c r="D493" s="431"/>
      <c r="E493" s="431"/>
      <c r="F493" s="431"/>
      <c r="G493" s="431"/>
      <c r="H493" s="431"/>
      <c r="I493" s="431"/>
      <c r="J493" s="431"/>
      <c r="K493" s="431"/>
      <c r="L493" s="431"/>
      <c r="M493" s="432"/>
      <c r="U493" s="77" t="s">
        <v>630</v>
      </c>
    </row>
    <row r="494" spans="2:21" ht="12" thickBot="1" x14ac:dyDescent="0.25">
      <c r="C494" s="444" t="s">
        <v>79</v>
      </c>
      <c r="D494" s="437"/>
      <c r="E494" s="445" t="s">
        <v>133</v>
      </c>
      <c r="F494" s="446"/>
      <c r="G494" s="80" t="s">
        <v>134</v>
      </c>
      <c r="H494" s="447" t="s">
        <v>135</v>
      </c>
      <c r="I494" s="448"/>
      <c r="J494" s="448"/>
      <c r="K494" s="448"/>
      <c r="L494" s="448"/>
      <c r="M494" s="449"/>
      <c r="R494" s="81"/>
      <c r="S494" s="82"/>
      <c r="T494" s="83"/>
      <c r="U494" s="77" t="s">
        <v>630</v>
      </c>
    </row>
    <row r="495" spans="2:21" ht="12" thickBot="1" x14ac:dyDescent="0.25">
      <c r="C495" s="433">
        <v>45089</v>
      </c>
      <c r="D495" s="434"/>
      <c r="E495" s="435" t="s">
        <v>66</v>
      </c>
      <c r="F495" s="409"/>
      <c r="G495" s="84"/>
      <c r="H495" s="435"/>
      <c r="I495" s="408"/>
      <c r="J495" s="408"/>
      <c r="K495" s="408"/>
      <c r="L495" s="408"/>
      <c r="M495" s="409"/>
      <c r="U495" s="77" t="s">
        <v>630</v>
      </c>
    </row>
    <row r="496" spans="2:21" ht="12" thickBot="1" x14ac:dyDescent="0.25">
      <c r="C496" s="435"/>
      <c r="D496" s="408"/>
      <c r="E496" s="408"/>
      <c r="F496" s="408"/>
      <c r="G496" s="408"/>
      <c r="H496" s="408"/>
      <c r="I496" s="408"/>
      <c r="J496" s="408"/>
      <c r="K496" s="408"/>
      <c r="L496" s="408"/>
      <c r="M496" s="409"/>
      <c r="U496" s="77" t="s">
        <v>630</v>
      </c>
    </row>
    <row r="497" spans="2:21" ht="12" thickBot="1" x14ac:dyDescent="0.25">
      <c r="C497" s="85" t="s">
        <v>87</v>
      </c>
      <c r="D497" s="86"/>
      <c r="E497" s="85" t="s">
        <v>136</v>
      </c>
      <c r="F497" s="86" t="s">
        <v>137</v>
      </c>
      <c r="G497" s="85" t="s">
        <v>136</v>
      </c>
      <c r="H497" s="436" t="s">
        <v>108</v>
      </c>
      <c r="I497" s="436"/>
      <c r="J497" s="436"/>
      <c r="K497" s="436"/>
      <c r="L497" s="436"/>
      <c r="M497" s="437"/>
      <c r="U497" s="77" t="s">
        <v>630</v>
      </c>
    </row>
    <row r="498" spans="2:21" ht="12" thickBot="1" x14ac:dyDescent="0.25">
      <c r="C498" s="87"/>
      <c r="D498" s="88">
        <v>36</v>
      </c>
      <c r="E498" s="103" t="s">
        <v>13</v>
      </c>
      <c r="F498" s="88"/>
      <c r="G498" s="103" t="s">
        <v>94</v>
      </c>
      <c r="H498" s="438">
        <f>S505</f>
        <v>3</v>
      </c>
      <c r="I498" s="439"/>
      <c r="J498" s="440"/>
      <c r="K498" s="441">
        <f>T505</f>
        <v>0</v>
      </c>
      <c r="L498" s="442"/>
      <c r="M498" s="443"/>
      <c r="U498" s="77" t="str">
        <f>IF(H498+K498=3,"BİTTİ","DEVAM")</f>
        <v>BİTTİ</v>
      </c>
    </row>
    <row r="499" spans="2:21" ht="12" thickBot="1" x14ac:dyDescent="0.25">
      <c r="C499" s="91" t="s">
        <v>80</v>
      </c>
      <c r="D499" s="92" t="s">
        <v>138</v>
      </c>
      <c r="E499" s="91" t="s">
        <v>139</v>
      </c>
      <c r="F499" s="92"/>
      <c r="G499" s="91" t="s">
        <v>139</v>
      </c>
      <c r="H499" s="408" t="s">
        <v>140</v>
      </c>
      <c r="I499" s="409"/>
      <c r="J499" s="408" t="s">
        <v>141</v>
      </c>
      <c r="K499" s="409"/>
      <c r="L499" s="410" t="s">
        <v>142</v>
      </c>
      <c r="M499" s="411"/>
      <c r="O499" s="412" t="s">
        <v>143</v>
      </c>
      <c r="P499" s="413"/>
      <c r="Q499" s="412" t="s">
        <v>144</v>
      </c>
      <c r="R499" s="413"/>
      <c r="S499" s="412" t="s">
        <v>138</v>
      </c>
      <c r="T499" s="413"/>
      <c r="U499" s="77" t="s">
        <v>630</v>
      </c>
    </row>
    <row r="500" spans="2:21" ht="12" thickBot="1" x14ac:dyDescent="0.25">
      <c r="C500" s="93" t="s">
        <v>152</v>
      </c>
      <c r="D500" s="94" t="s">
        <v>145</v>
      </c>
      <c r="E500" s="84" t="s">
        <v>569</v>
      </c>
      <c r="F500" s="94"/>
      <c r="G500" s="84" t="s">
        <v>567</v>
      </c>
      <c r="H500" s="95">
        <v>6</v>
      </c>
      <c r="I500" s="94">
        <v>0</v>
      </c>
      <c r="J500" s="95">
        <v>6</v>
      </c>
      <c r="K500" s="94">
        <v>0</v>
      </c>
      <c r="L500" s="95"/>
      <c r="M500" s="94"/>
      <c r="O500" s="96">
        <f t="shared" ref="O500:P502" si="202">H500+J500+L500</f>
        <v>12</v>
      </c>
      <c r="P500" s="96">
        <f t="shared" si="202"/>
        <v>0</v>
      </c>
      <c r="Q500" s="96">
        <f t="shared" ref="Q500:Q502" si="203">IF(H500&gt;I500,1,0)+IF(J500&gt;K500,1,0)+IF(L500&gt;M500,1,0)</f>
        <v>2</v>
      </c>
      <c r="R500" s="97">
        <f t="shared" ref="R500:R502" si="204">IF(H500&lt;I500,1,0)+IF(J500&lt;K500,1,0)+IF(L500&lt;M500,1,0)</f>
        <v>0</v>
      </c>
      <c r="S500" s="97">
        <f t="shared" ref="S500:S502" si="205">IF(Q500&gt;R500,1,0)</f>
        <v>1</v>
      </c>
      <c r="T500" s="97">
        <f t="shared" ref="T500:T502" si="206">IF(Q500&lt;R500,1,0)</f>
        <v>0</v>
      </c>
      <c r="U500" s="77" t="s">
        <v>630</v>
      </c>
    </row>
    <row r="501" spans="2:21" ht="12" thickBot="1" x14ac:dyDescent="0.25">
      <c r="C501" s="84"/>
      <c r="D501" s="94" t="s">
        <v>146</v>
      </c>
      <c r="E501" s="84" t="s">
        <v>570</v>
      </c>
      <c r="F501" s="94"/>
      <c r="G501" s="84" t="s">
        <v>568</v>
      </c>
      <c r="H501" s="95">
        <v>6</v>
      </c>
      <c r="I501" s="94">
        <v>0</v>
      </c>
      <c r="J501" s="95">
        <v>6</v>
      </c>
      <c r="K501" s="94">
        <v>4</v>
      </c>
      <c r="L501" s="95"/>
      <c r="M501" s="94"/>
      <c r="O501" s="29">
        <f t="shared" si="202"/>
        <v>12</v>
      </c>
      <c r="P501" s="29">
        <f t="shared" si="202"/>
        <v>4</v>
      </c>
      <c r="Q501" s="29">
        <f t="shared" si="203"/>
        <v>2</v>
      </c>
      <c r="R501" s="28">
        <f t="shared" si="204"/>
        <v>0</v>
      </c>
      <c r="S501" s="28">
        <f t="shared" si="205"/>
        <v>1</v>
      </c>
      <c r="T501" s="28">
        <f t="shared" si="206"/>
        <v>0</v>
      </c>
      <c r="U501" s="77" t="s">
        <v>630</v>
      </c>
    </row>
    <row r="502" spans="2:21" ht="12" customHeight="1" thickBot="1" x14ac:dyDescent="0.25">
      <c r="C502" s="414"/>
      <c r="D502" s="416" t="s">
        <v>147</v>
      </c>
      <c r="E502" s="84" t="s">
        <v>569</v>
      </c>
      <c r="F502" s="98"/>
      <c r="G502" s="84" t="s">
        <v>568</v>
      </c>
      <c r="H502" s="418">
        <v>6</v>
      </c>
      <c r="I502" s="421">
        <v>2</v>
      </c>
      <c r="J502" s="418">
        <v>6</v>
      </c>
      <c r="K502" s="421">
        <v>3</v>
      </c>
      <c r="L502" s="418"/>
      <c r="M502" s="421"/>
      <c r="O502" s="424">
        <f t="shared" si="202"/>
        <v>12</v>
      </c>
      <c r="P502" s="424">
        <f t="shared" si="202"/>
        <v>5</v>
      </c>
      <c r="Q502" s="424">
        <f t="shared" si="203"/>
        <v>2</v>
      </c>
      <c r="R502" s="424">
        <f t="shared" si="204"/>
        <v>0</v>
      </c>
      <c r="S502" s="424">
        <f t="shared" si="205"/>
        <v>1</v>
      </c>
      <c r="T502" s="424">
        <f t="shared" si="206"/>
        <v>0</v>
      </c>
      <c r="U502" s="77" t="s">
        <v>630</v>
      </c>
    </row>
    <row r="503" spans="2:21" ht="12" thickBot="1" x14ac:dyDescent="0.25">
      <c r="C503" s="414"/>
      <c r="D503" s="416"/>
      <c r="E503" s="99" t="s">
        <v>137</v>
      </c>
      <c r="F503" s="100"/>
      <c r="G503" s="99" t="s">
        <v>137</v>
      </c>
      <c r="H503" s="419"/>
      <c r="I503" s="422"/>
      <c r="J503" s="419"/>
      <c r="K503" s="422"/>
      <c r="L503" s="419"/>
      <c r="M503" s="422"/>
      <c r="O503" s="425"/>
      <c r="P503" s="425"/>
      <c r="Q503" s="425"/>
      <c r="R503" s="425"/>
      <c r="S503" s="425"/>
      <c r="T503" s="425"/>
      <c r="U503" s="77" t="s">
        <v>630</v>
      </c>
    </row>
    <row r="504" spans="2:21" ht="12" thickBot="1" x14ac:dyDescent="0.25">
      <c r="C504" s="415"/>
      <c r="D504" s="417"/>
      <c r="E504" s="84" t="s">
        <v>570</v>
      </c>
      <c r="F504" s="101"/>
      <c r="G504" s="84" t="s">
        <v>567</v>
      </c>
      <c r="H504" s="420"/>
      <c r="I504" s="423"/>
      <c r="J504" s="420"/>
      <c r="K504" s="423"/>
      <c r="L504" s="420"/>
      <c r="M504" s="423"/>
      <c r="O504" s="426"/>
      <c r="P504" s="426"/>
      <c r="Q504" s="426"/>
      <c r="R504" s="426"/>
      <c r="S504" s="426"/>
      <c r="T504" s="426"/>
      <c r="U504" s="77" t="s">
        <v>630</v>
      </c>
    </row>
    <row r="505" spans="2:21" ht="12" thickBot="1" x14ac:dyDescent="0.25">
      <c r="B505" s="79" t="str">
        <f>E498&amp;G498</f>
        <v>AVRUPA YAKASI TENİS KULÜBÜPERFORMANS TENİS AKADEMİSİ</v>
      </c>
      <c r="G505" s="102"/>
      <c r="H505" s="102"/>
      <c r="O505" s="28">
        <f t="shared" ref="O505:T505" si="207">O500+O501+O502</f>
        <v>36</v>
      </c>
      <c r="P505" s="28">
        <f t="shared" si="207"/>
        <v>9</v>
      </c>
      <c r="Q505" s="29">
        <f t="shared" si="207"/>
        <v>6</v>
      </c>
      <c r="R505" s="28">
        <f t="shared" si="207"/>
        <v>0</v>
      </c>
      <c r="S505" s="28">
        <f t="shared" si="207"/>
        <v>3</v>
      </c>
      <c r="T505" s="28">
        <f t="shared" si="207"/>
        <v>0</v>
      </c>
      <c r="U505" s="77" t="s">
        <v>630</v>
      </c>
    </row>
    <row r="506" spans="2:21" x14ac:dyDescent="0.2">
      <c r="C506" s="427" t="s">
        <v>132</v>
      </c>
      <c r="D506" s="428"/>
      <c r="E506" s="428"/>
      <c r="F506" s="428"/>
      <c r="G506" s="428"/>
      <c r="H506" s="428"/>
      <c r="I506" s="428"/>
      <c r="J506" s="428"/>
      <c r="K506" s="428"/>
      <c r="L506" s="428"/>
      <c r="M506" s="429"/>
      <c r="U506" s="77" t="s">
        <v>630</v>
      </c>
    </row>
    <row r="507" spans="2:21" ht="12" thickBot="1" x14ac:dyDescent="0.25">
      <c r="C507" s="430"/>
      <c r="D507" s="431"/>
      <c r="E507" s="431"/>
      <c r="F507" s="431"/>
      <c r="G507" s="431"/>
      <c r="H507" s="431"/>
      <c r="I507" s="431"/>
      <c r="J507" s="431"/>
      <c r="K507" s="431"/>
      <c r="L507" s="431"/>
      <c r="M507" s="432"/>
      <c r="U507" s="77" t="s">
        <v>630</v>
      </c>
    </row>
    <row r="508" spans="2:21" ht="12" thickBot="1" x14ac:dyDescent="0.25">
      <c r="C508" s="444" t="s">
        <v>79</v>
      </c>
      <c r="D508" s="437"/>
      <c r="E508" s="445" t="s">
        <v>133</v>
      </c>
      <c r="F508" s="446"/>
      <c r="G508" s="80" t="s">
        <v>134</v>
      </c>
      <c r="H508" s="447" t="s">
        <v>135</v>
      </c>
      <c r="I508" s="448"/>
      <c r="J508" s="448"/>
      <c r="K508" s="448"/>
      <c r="L508" s="448"/>
      <c r="M508" s="449"/>
      <c r="R508" s="81"/>
      <c r="S508" s="82"/>
      <c r="T508" s="83"/>
      <c r="U508" s="77" t="s">
        <v>630</v>
      </c>
    </row>
    <row r="509" spans="2:21" ht="12" thickBot="1" x14ac:dyDescent="0.25">
      <c r="C509" s="433">
        <v>45089</v>
      </c>
      <c r="D509" s="434"/>
      <c r="E509" s="435" t="s">
        <v>66</v>
      </c>
      <c r="F509" s="409"/>
      <c r="G509" s="84"/>
      <c r="H509" s="435"/>
      <c r="I509" s="408"/>
      <c r="J509" s="408"/>
      <c r="K509" s="408"/>
      <c r="L509" s="408"/>
      <c r="M509" s="409"/>
      <c r="U509" s="77" t="s">
        <v>630</v>
      </c>
    </row>
    <row r="510" spans="2:21" ht="12" thickBot="1" x14ac:dyDescent="0.25">
      <c r="C510" s="435"/>
      <c r="D510" s="408"/>
      <c r="E510" s="408"/>
      <c r="F510" s="408"/>
      <c r="G510" s="408"/>
      <c r="H510" s="408"/>
      <c r="I510" s="408"/>
      <c r="J510" s="408"/>
      <c r="K510" s="408"/>
      <c r="L510" s="408"/>
      <c r="M510" s="409"/>
      <c r="U510" s="77" t="s">
        <v>630</v>
      </c>
    </row>
    <row r="511" spans="2:21" ht="12" thickBot="1" x14ac:dyDescent="0.25">
      <c r="C511" s="85" t="s">
        <v>87</v>
      </c>
      <c r="D511" s="86"/>
      <c r="E511" s="85" t="s">
        <v>136</v>
      </c>
      <c r="F511" s="86" t="s">
        <v>137</v>
      </c>
      <c r="G511" s="85" t="s">
        <v>136</v>
      </c>
      <c r="H511" s="436" t="s">
        <v>108</v>
      </c>
      <c r="I511" s="436"/>
      <c r="J511" s="436"/>
      <c r="K511" s="436"/>
      <c r="L511" s="436"/>
      <c r="M511" s="437"/>
      <c r="U511" s="77" t="s">
        <v>630</v>
      </c>
    </row>
    <row r="512" spans="2:21" ht="12" thickBot="1" x14ac:dyDescent="0.25">
      <c r="C512" s="87"/>
      <c r="D512" s="88">
        <v>37</v>
      </c>
      <c r="E512" s="103" t="s">
        <v>95</v>
      </c>
      <c r="F512" s="88"/>
      <c r="G512" s="103" t="s">
        <v>40</v>
      </c>
      <c r="H512" s="438">
        <f>S519</f>
        <v>3</v>
      </c>
      <c r="I512" s="439"/>
      <c r="J512" s="440"/>
      <c r="K512" s="441">
        <f>T519</f>
        <v>0</v>
      </c>
      <c r="L512" s="442"/>
      <c r="M512" s="443"/>
      <c r="U512" s="77" t="str">
        <f>IF(H512+K512=3,"BİTTİ","DEVAM")</f>
        <v>BİTTİ</v>
      </c>
    </row>
    <row r="513" spans="2:21" ht="12" thickBot="1" x14ac:dyDescent="0.25">
      <c r="C513" s="91" t="s">
        <v>80</v>
      </c>
      <c r="D513" s="92" t="s">
        <v>138</v>
      </c>
      <c r="E513" s="91" t="s">
        <v>139</v>
      </c>
      <c r="F513" s="92"/>
      <c r="G513" s="91" t="s">
        <v>139</v>
      </c>
      <c r="H513" s="408" t="s">
        <v>140</v>
      </c>
      <c r="I513" s="409"/>
      <c r="J513" s="408" t="s">
        <v>141</v>
      </c>
      <c r="K513" s="409"/>
      <c r="L513" s="410" t="s">
        <v>142</v>
      </c>
      <c r="M513" s="411"/>
      <c r="O513" s="412" t="s">
        <v>143</v>
      </c>
      <c r="P513" s="413"/>
      <c r="Q513" s="412" t="s">
        <v>144</v>
      </c>
      <c r="R513" s="413"/>
      <c r="S513" s="412" t="s">
        <v>138</v>
      </c>
      <c r="T513" s="413"/>
      <c r="U513" s="77" t="s">
        <v>630</v>
      </c>
    </row>
    <row r="514" spans="2:21" ht="12" thickBot="1" x14ac:dyDescent="0.25">
      <c r="C514" s="93" t="s">
        <v>152</v>
      </c>
      <c r="D514" s="94" t="s">
        <v>145</v>
      </c>
      <c r="E514" s="84" t="s">
        <v>559</v>
      </c>
      <c r="F514" s="94"/>
      <c r="G514" s="84" t="s">
        <v>558</v>
      </c>
      <c r="H514" s="95">
        <v>6</v>
      </c>
      <c r="I514" s="94">
        <v>1</v>
      </c>
      <c r="J514" s="95">
        <v>6</v>
      </c>
      <c r="K514" s="94">
        <v>2</v>
      </c>
      <c r="L514" s="95"/>
      <c r="M514" s="94"/>
      <c r="O514" s="96">
        <f t="shared" ref="O514:P516" si="208">H514+J514+L514</f>
        <v>12</v>
      </c>
      <c r="P514" s="96">
        <f t="shared" si="208"/>
        <v>3</v>
      </c>
      <c r="Q514" s="96">
        <f t="shared" ref="Q514:Q516" si="209">IF(H514&gt;I514,1,0)+IF(J514&gt;K514,1,0)+IF(L514&gt;M514,1,0)</f>
        <v>2</v>
      </c>
      <c r="R514" s="97">
        <f t="shared" ref="R514:R516" si="210">IF(H514&lt;I514,1,0)+IF(J514&lt;K514,1,0)+IF(L514&lt;M514,1,0)</f>
        <v>0</v>
      </c>
      <c r="S514" s="97">
        <f t="shared" ref="S514:S516" si="211">IF(Q514&gt;R514,1,0)</f>
        <v>1</v>
      </c>
      <c r="T514" s="97">
        <f t="shared" ref="T514:T516" si="212">IF(Q514&lt;R514,1,0)</f>
        <v>0</v>
      </c>
      <c r="U514" s="77" t="s">
        <v>630</v>
      </c>
    </row>
    <row r="515" spans="2:21" ht="12" thickBot="1" x14ac:dyDescent="0.25">
      <c r="C515" s="84"/>
      <c r="D515" s="94" t="s">
        <v>146</v>
      </c>
      <c r="E515" s="84" t="s">
        <v>560</v>
      </c>
      <c r="F515" s="94"/>
      <c r="G515" s="84" t="s">
        <v>557</v>
      </c>
      <c r="H515" s="95">
        <v>6</v>
      </c>
      <c r="I515" s="94">
        <v>1</v>
      </c>
      <c r="J515" s="95">
        <v>6</v>
      </c>
      <c r="K515" s="94">
        <v>0</v>
      </c>
      <c r="L515" s="95"/>
      <c r="M515" s="94"/>
      <c r="O515" s="29">
        <f t="shared" si="208"/>
        <v>12</v>
      </c>
      <c r="P515" s="29">
        <f t="shared" si="208"/>
        <v>1</v>
      </c>
      <c r="Q515" s="29">
        <f t="shared" si="209"/>
        <v>2</v>
      </c>
      <c r="R515" s="28">
        <f t="shared" si="210"/>
        <v>0</v>
      </c>
      <c r="S515" s="28">
        <f t="shared" si="211"/>
        <v>1</v>
      </c>
      <c r="T515" s="28">
        <f t="shared" si="212"/>
        <v>0</v>
      </c>
      <c r="U515" s="77" t="s">
        <v>630</v>
      </c>
    </row>
    <row r="516" spans="2:21" ht="12" customHeight="1" thickBot="1" x14ac:dyDescent="0.25">
      <c r="C516" s="414"/>
      <c r="D516" s="416" t="s">
        <v>147</v>
      </c>
      <c r="E516" s="84" t="s">
        <v>559</v>
      </c>
      <c r="F516" s="98"/>
      <c r="G516" s="84" t="s">
        <v>558</v>
      </c>
      <c r="H516" s="418">
        <v>6</v>
      </c>
      <c r="I516" s="421">
        <v>0</v>
      </c>
      <c r="J516" s="418">
        <v>6</v>
      </c>
      <c r="K516" s="421">
        <v>0</v>
      </c>
      <c r="L516" s="418"/>
      <c r="M516" s="421"/>
      <c r="O516" s="424">
        <f t="shared" si="208"/>
        <v>12</v>
      </c>
      <c r="P516" s="424">
        <f t="shared" si="208"/>
        <v>0</v>
      </c>
      <c r="Q516" s="424">
        <f t="shared" si="209"/>
        <v>2</v>
      </c>
      <c r="R516" s="424">
        <f t="shared" si="210"/>
        <v>0</v>
      </c>
      <c r="S516" s="424">
        <f t="shared" si="211"/>
        <v>1</v>
      </c>
      <c r="T516" s="424">
        <f t="shared" si="212"/>
        <v>0</v>
      </c>
      <c r="U516" s="77" t="s">
        <v>630</v>
      </c>
    </row>
    <row r="517" spans="2:21" ht="12" thickBot="1" x14ac:dyDescent="0.25">
      <c r="C517" s="414"/>
      <c r="D517" s="416"/>
      <c r="E517" s="99" t="s">
        <v>137</v>
      </c>
      <c r="F517" s="100"/>
      <c r="G517" s="99" t="s">
        <v>137</v>
      </c>
      <c r="H517" s="419"/>
      <c r="I517" s="422"/>
      <c r="J517" s="419"/>
      <c r="K517" s="422"/>
      <c r="L517" s="419"/>
      <c r="M517" s="422"/>
      <c r="O517" s="425"/>
      <c r="P517" s="425"/>
      <c r="Q517" s="425"/>
      <c r="R517" s="425"/>
      <c r="S517" s="425"/>
      <c r="T517" s="425"/>
      <c r="U517" s="77" t="s">
        <v>630</v>
      </c>
    </row>
    <row r="518" spans="2:21" ht="12" thickBot="1" x14ac:dyDescent="0.25">
      <c r="C518" s="415"/>
      <c r="D518" s="417"/>
      <c r="E518" s="84" t="s">
        <v>560</v>
      </c>
      <c r="F518" s="101"/>
      <c r="G518" s="84" t="s">
        <v>557</v>
      </c>
      <c r="H518" s="420"/>
      <c r="I518" s="423"/>
      <c r="J518" s="420"/>
      <c r="K518" s="423"/>
      <c r="L518" s="420"/>
      <c r="M518" s="423"/>
      <c r="O518" s="426"/>
      <c r="P518" s="426"/>
      <c r="Q518" s="426"/>
      <c r="R518" s="426"/>
      <c r="S518" s="426"/>
      <c r="T518" s="426"/>
      <c r="U518" s="77" t="s">
        <v>630</v>
      </c>
    </row>
    <row r="519" spans="2:21" ht="12" thickBot="1" x14ac:dyDescent="0.25">
      <c r="B519" s="79" t="str">
        <f>E512&amp;G512</f>
        <v>TED SPOR KULÜBÜTAÇSPOR</v>
      </c>
      <c r="G519" s="102"/>
      <c r="H519" s="102"/>
      <c r="O519" s="28">
        <f t="shared" ref="O519:T519" si="213">O514+O515+O516</f>
        <v>36</v>
      </c>
      <c r="P519" s="28">
        <f t="shared" si="213"/>
        <v>4</v>
      </c>
      <c r="Q519" s="29">
        <f t="shared" si="213"/>
        <v>6</v>
      </c>
      <c r="R519" s="28">
        <f t="shared" si="213"/>
        <v>0</v>
      </c>
      <c r="S519" s="28">
        <f t="shared" si="213"/>
        <v>3</v>
      </c>
      <c r="T519" s="28">
        <f t="shared" si="213"/>
        <v>0</v>
      </c>
      <c r="U519" s="77" t="s">
        <v>630</v>
      </c>
    </row>
    <row r="520" spans="2:21" x14ac:dyDescent="0.2">
      <c r="C520" s="427" t="s">
        <v>132</v>
      </c>
      <c r="D520" s="428"/>
      <c r="E520" s="428"/>
      <c r="F520" s="428"/>
      <c r="G520" s="428"/>
      <c r="H520" s="428"/>
      <c r="I520" s="428"/>
      <c r="J520" s="428"/>
      <c r="K520" s="428"/>
      <c r="L520" s="428"/>
      <c r="M520" s="429"/>
      <c r="U520" s="77" t="s">
        <v>630</v>
      </c>
    </row>
    <row r="521" spans="2:21" ht="12" thickBot="1" x14ac:dyDescent="0.25">
      <c r="C521" s="430"/>
      <c r="D521" s="431"/>
      <c r="E521" s="431"/>
      <c r="F521" s="431"/>
      <c r="G521" s="431"/>
      <c r="H521" s="431"/>
      <c r="I521" s="431"/>
      <c r="J521" s="431"/>
      <c r="K521" s="431"/>
      <c r="L521" s="431"/>
      <c r="M521" s="432"/>
      <c r="U521" s="77" t="s">
        <v>630</v>
      </c>
    </row>
    <row r="522" spans="2:21" ht="12" thickBot="1" x14ac:dyDescent="0.25">
      <c r="C522" s="444" t="s">
        <v>79</v>
      </c>
      <c r="D522" s="437"/>
      <c r="E522" s="445" t="s">
        <v>133</v>
      </c>
      <c r="F522" s="446"/>
      <c r="G522" s="80" t="s">
        <v>134</v>
      </c>
      <c r="H522" s="447" t="s">
        <v>135</v>
      </c>
      <c r="I522" s="448"/>
      <c r="J522" s="448"/>
      <c r="K522" s="448"/>
      <c r="L522" s="448"/>
      <c r="M522" s="449"/>
      <c r="R522" s="81"/>
      <c r="S522" s="82"/>
      <c r="T522" s="83"/>
      <c r="U522" s="83" t="s">
        <v>630</v>
      </c>
    </row>
    <row r="523" spans="2:21" ht="12" thickBot="1" x14ac:dyDescent="0.25">
      <c r="C523" s="433">
        <v>45089</v>
      </c>
      <c r="D523" s="434"/>
      <c r="E523" s="435" t="s">
        <v>66</v>
      </c>
      <c r="F523" s="409"/>
      <c r="G523" s="84"/>
      <c r="H523" s="435"/>
      <c r="I523" s="408"/>
      <c r="J523" s="408"/>
      <c r="K523" s="408"/>
      <c r="L523" s="408"/>
      <c r="M523" s="409"/>
      <c r="U523" s="77" t="s">
        <v>630</v>
      </c>
    </row>
    <row r="524" spans="2:21" ht="12" thickBot="1" x14ac:dyDescent="0.25">
      <c r="C524" s="435"/>
      <c r="D524" s="408"/>
      <c r="E524" s="408"/>
      <c r="F524" s="408"/>
      <c r="G524" s="408"/>
      <c r="H524" s="408"/>
      <c r="I524" s="408"/>
      <c r="J524" s="408"/>
      <c r="K524" s="408"/>
      <c r="L524" s="408"/>
      <c r="M524" s="409"/>
      <c r="U524" s="77" t="s">
        <v>630</v>
      </c>
    </row>
    <row r="525" spans="2:21" ht="12" thickBot="1" x14ac:dyDescent="0.25">
      <c r="C525" s="85" t="s">
        <v>87</v>
      </c>
      <c r="D525" s="86"/>
      <c r="E525" s="85" t="s">
        <v>136</v>
      </c>
      <c r="F525" s="86" t="s">
        <v>137</v>
      </c>
      <c r="G525" s="85" t="s">
        <v>136</v>
      </c>
      <c r="H525" s="436" t="s">
        <v>108</v>
      </c>
      <c r="I525" s="436"/>
      <c r="J525" s="436"/>
      <c r="K525" s="436"/>
      <c r="L525" s="436"/>
      <c r="M525" s="437"/>
      <c r="P525" s="281" t="s">
        <v>573</v>
      </c>
      <c r="Q525" s="281"/>
      <c r="R525" s="281"/>
      <c r="S525" s="281"/>
      <c r="T525" s="281"/>
      <c r="U525" s="77" t="s">
        <v>630</v>
      </c>
    </row>
    <row r="526" spans="2:21" ht="12" thickBot="1" x14ac:dyDescent="0.25">
      <c r="C526" s="87"/>
      <c r="D526" s="88">
        <v>38</v>
      </c>
      <c r="E526" s="103" t="s">
        <v>16</v>
      </c>
      <c r="F526" s="88"/>
      <c r="G526" s="103" t="s">
        <v>204</v>
      </c>
      <c r="H526" s="438">
        <f>S533</f>
        <v>0</v>
      </c>
      <c r="I526" s="439"/>
      <c r="J526" s="440"/>
      <c r="K526" s="441">
        <f>T533</f>
        <v>3</v>
      </c>
      <c r="L526" s="442"/>
      <c r="M526" s="443"/>
      <c r="U526" s="77" t="str">
        <f>IF(H526+K526=3,"BİTTİ","DEVAM")</f>
        <v>BİTTİ</v>
      </c>
    </row>
    <row r="527" spans="2:21" ht="12" thickBot="1" x14ac:dyDescent="0.25">
      <c r="C527" s="91" t="s">
        <v>80</v>
      </c>
      <c r="D527" s="92" t="s">
        <v>138</v>
      </c>
      <c r="E527" s="91" t="s">
        <v>139</v>
      </c>
      <c r="F527" s="92"/>
      <c r="G527" s="91" t="s">
        <v>139</v>
      </c>
      <c r="H527" s="408" t="s">
        <v>140</v>
      </c>
      <c r="I527" s="409"/>
      <c r="J527" s="408" t="s">
        <v>141</v>
      </c>
      <c r="K527" s="409"/>
      <c r="L527" s="410" t="s">
        <v>142</v>
      </c>
      <c r="M527" s="411"/>
      <c r="O527" s="412" t="s">
        <v>143</v>
      </c>
      <c r="P527" s="413"/>
      <c r="Q527" s="412" t="s">
        <v>144</v>
      </c>
      <c r="R527" s="413"/>
      <c r="S527" s="412" t="s">
        <v>138</v>
      </c>
      <c r="T527" s="413"/>
      <c r="U527" s="77" t="s">
        <v>630</v>
      </c>
    </row>
    <row r="528" spans="2:21" ht="12" thickBot="1" x14ac:dyDescent="0.25">
      <c r="C528" s="93" t="s">
        <v>152</v>
      </c>
      <c r="D528" s="94" t="s">
        <v>145</v>
      </c>
      <c r="E528" s="84"/>
      <c r="F528" s="94"/>
      <c r="G528" s="84" t="s">
        <v>574</v>
      </c>
      <c r="H528" s="95">
        <v>0</v>
      </c>
      <c r="I528" s="94">
        <v>6</v>
      </c>
      <c r="J528" s="95">
        <v>0</v>
      </c>
      <c r="K528" s="94">
        <v>6</v>
      </c>
      <c r="L528" s="95"/>
      <c r="M528" s="94"/>
      <c r="O528" s="96">
        <f t="shared" ref="O528:P530" si="214">H528+J528+L528</f>
        <v>0</v>
      </c>
      <c r="P528" s="96">
        <f t="shared" si="214"/>
        <v>12</v>
      </c>
      <c r="Q528" s="96">
        <f t="shared" ref="Q528:Q530" si="215">IF(H528&gt;I528,1,0)+IF(J528&gt;K528,1,0)+IF(L528&gt;M528,1,0)</f>
        <v>0</v>
      </c>
      <c r="R528" s="97">
        <f t="shared" ref="R528:R530" si="216">IF(H528&lt;I528,1,0)+IF(J528&lt;K528,1,0)+IF(L528&lt;M528,1,0)</f>
        <v>2</v>
      </c>
      <c r="S528" s="97">
        <f t="shared" ref="S528:S530" si="217">IF(Q528&gt;R528,1,0)</f>
        <v>0</v>
      </c>
      <c r="T528" s="97">
        <f t="shared" ref="T528:T530" si="218">IF(Q528&lt;R528,1,0)</f>
        <v>1</v>
      </c>
      <c r="U528" s="77" t="s">
        <v>630</v>
      </c>
    </row>
    <row r="529" spans="2:21" ht="12" thickBot="1" x14ac:dyDescent="0.25">
      <c r="C529" s="84"/>
      <c r="D529" s="94" t="s">
        <v>146</v>
      </c>
      <c r="E529" s="84"/>
      <c r="F529" s="94"/>
      <c r="G529" s="84" t="s">
        <v>575</v>
      </c>
      <c r="H529" s="95">
        <v>0</v>
      </c>
      <c r="I529" s="94">
        <v>6</v>
      </c>
      <c r="J529" s="95">
        <v>0</v>
      </c>
      <c r="K529" s="94">
        <v>6</v>
      </c>
      <c r="L529" s="95"/>
      <c r="M529" s="94"/>
      <c r="O529" s="29">
        <f t="shared" si="214"/>
        <v>0</v>
      </c>
      <c r="P529" s="29">
        <f t="shared" si="214"/>
        <v>12</v>
      </c>
      <c r="Q529" s="29">
        <f t="shared" si="215"/>
        <v>0</v>
      </c>
      <c r="R529" s="28">
        <f t="shared" si="216"/>
        <v>2</v>
      </c>
      <c r="S529" s="28">
        <f t="shared" si="217"/>
        <v>0</v>
      </c>
      <c r="T529" s="28">
        <f t="shared" si="218"/>
        <v>1</v>
      </c>
      <c r="U529" s="77" t="s">
        <v>630</v>
      </c>
    </row>
    <row r="530" spans="2:21" ht="12" customHeight="1" thickBot="1" x14ac:dyDescent="0.25">
      <c r="C530" s="414"/>
      <c r="D530" s="416" t="s">
        <v>147</v>
      </c>
      <c r="E530" s="84"/>
      <c r="F530" s="98"/>
      <c r="G530" s="84" t="s">
        <v>576</v>
      </c>
      <c r="H530" s="418">
        <v>0</v>
      </c>
      <c r="I530" s="421">
        <v>6</v>
      </c>
      <c r="J530" s="418">
        <v>0</v>
      </c>
      <c r="K530" s="421">
        <v>6</v>
      </c>
      <c r="L530" s="418"/>
      <c r="M530" s="421"/>
      <c r="O530" s="424">
        <f t="shared" si="214"/>
        <v>0</v>
      </c>
      <c r="P530" s="424">
        <f t="shared" si="214"/>
        <v>12</v>
      </c>
      <c r="Q530" s="424">
        <f t="shared" si="215"/>
        <v>0</v>
      </c>
      <c r="R530" s="424">
        <f t="shared" si="216"/>
        <v>2</v>
      </c>
      <c r="S530" s="424">
        <f t="shared" si="217"/>
        <v>0</v>
      </c>
      <c r="T530" s="424">
        <f t="shared" si="218"/>
        <v>1</v>
      </c>
      <c r="U530" s="77" t="s">
        <v>630</v>
      </c>
    </row>
    <row r="531" spans="2:21" ht="12" thickBot="1" x14ac:dyDescent="0.25">
      <c r="C531" s="414"/>
      <c r="D531" s="416"/>
      <c r="E531" s="99" t="s">
        <v>137</v>
      </c>
      <c r="F531" s="100"/>
      <c r="G531" s="99" t="s">
        <v>137</v>
      </c>
      <c r="H531" s="419"/>
      <c r="I531" s="422"/>
      <c r="J531" s="419"/>
      <c r="K531" s="422"/>
      <c r="L531" s="419"/>
      <c r="M531" s="422"/>
      <c r="O531" s="425"/>
      <c r="P531" s="425"/>
      <c r="Q531" s="425"/>
      <c r="R531" s="425"/>
      <c r="S531" s="425"/>
      <c r="T531" s="425"/>
      <c r="U531" s="77" t="s">
        <v>630</v>
      </c>
    </row>
    <row r="532" spans="2:21" ht="12" thickBot="1" x14ac:dyDescent="0.25">
      <c r="C532" s="415"/>
      <c r="D532" s="417"/>
      <c r="E532" s="84"/>
      <c r="F532" s="101"/>
      <c r="G532" s="84" t="s">
        <v>575</v>
      </c>
      <c r="H532" s="420"/>
      <c r="I532" s="423"/>
      <c r="J532" s="420"/>
      <c r="K532" s="423"/>
      <c r="L532" s="420"/>
      <c r="M532" s="423"/>
      <c r="O532" s="426"/>
      <c r="P532" s="426"/>
      <c r="Q532" s="426"/>
      <c r="R532" s="426"/>
      <c r="S532" s="426"/>
      <c r="T532" s="426"/>
      <c r="U532" s="77" t="s">
        <v>630</v>
      </c>
    </row>
    <row r="533" spans="2:21" ht="12" thickBot="1" x14ac:dyDescent="0.25">
      <c r="B533" s="79" t="str">
        <f>E526&amp;G526</f>
        <v>BÜLENT DURAN TENİS SPOR KULUBUATAŞEHİR TENİS SPOR KULÜBÜ</v>
      </c>
      <c r="G533" s="102"/>
      <c r="H533" s="102"/>
      <c r="O533" s="28">
        <f t="shared" ref="O533:T533" si="219">O528+O529+O530</f>
        <v>0</v>
      </c>
      <c r="P533" s="28">
        <f t="shared" si="219"/>
        <v>36</v>
      </c>
      <c r="Q533" s="29">
        <f t="shared" si="219"/>
        <v>0</v>
      </c>
      <c r="R533" s="28">
        <f t="shared" si="219"/>
        <v>6</v>
      </c>
      <c r="S533" s="28">
        <f t="shared" si="219"/>
        <v>0</v>
      </c>
      <c r="T533" s="28">
        <f t="shared" si="219"/>
        <v>3</v>
      </c>
      <c r="U533" s="77" t="s">
        <v>630</v>
      </c>
    </row>
    <row r="534" spans="2:21" x14ac:dyDescent="0.2">
      <c r="C534" s="427" t="s">
        <v>132</v>
      </c>
      <c r="D534" s="428"/>
      <c r="E534" s="428"/>
      <c r="F534" s="428"/>
      <c r="G534" s="428"/>
      <c r="H534" s="428"/>
      <c r="I534" s="428"/>
      <c r="J534" s="428"/>
      <c r="K534" s="428"/>
      <c r="L534" s="428"/>
      <c r="M534" s="429"/>
      <c r="U534" s="77" t="s">
        <v>630</v>
      </c>
    </row>
    <row r="535" spans="2:21" ht="12" thickBot="1" x14ac:dyDescent="0.25">
      <c r="C535" s="430"/>
      <c r="D535" s="431"/>
      <c r="E535" s="431"/>
      <c r="F535" s="431"/>
      <c r="G535" s="431"/>
      <c r="H535" s="431"/>
      <c r="I535" s="431"/>
      <c r="J535" s="431"/>
      <c r="K535" s="431"/>
      <c r="L535" s="431"/>
      <c r="M535" s="432"/>
      <c r="U535" s="77" t="s">
        <v>630</v>
      </c>
    </row>
    <row r="536" spans="2:21" ht="12" thickBot="1" x14ac:dyDescent="0.25">
      <c r="C536" s="444" t="s">
        <v>79</v>
      </c>
      <c r="D536" s="437"/>
      <c r="E536" s="445" t="s">
        <v>133</v>
      </c>
      <c r="F536" s="446"/>
      <c r="G536" s="80" t="s">
        <v>134</v>
      </c>
      <c r="H536" s="447" t="s">
        <v>135</v>
      </c>
      <c r="I536" s="448"/>
      <c r="J536" s="448"/>
      <c r="K536" s="448"/>
      <c r="L536" s="448"/>
      <c r="M536" s="449"/>
      <c r="R536" s="81"/>
      <c r="S536" s="82"/>
      <c r="T536" s="83"/>
      <c r="U536" s="77" t="s">
        <v>630</v>
      </c>
    </row>
    <row r="537" spans="2:21" ht="12" thickBot="1" x14ac:dyDescent="0.25">
      <c r="C537" s="433">
        <v>45089</v>
      </c>
      <c r="D537" s="434"/>
      <c r="E537" s="435" t="s">
        <v>66</v>
      </c>
      <c r="F537" s="409"/>
      <c r="G537" s="84"/>
      <c r="H537" s="435"/>
      <c r="I537" s="408"/>
      <c r="J537" s="408"/>
      <c r="K537" s="408"/>
      <c r="L537" s="408"/>
      <c r="M537" s="409"/>
      <c r="U537" s="77" t="s">
        <v>630</v>
      </c>
    </row>
    <row r="538" spans="2:21" ht="12" thickBot="1" x14ac:dyDescent="0.25">
      <c r="C538" s="435"/>
      <c r="D538" s="408"/>
      <c r="E538" s="408"/>
      <c r="F538" s="408"/>
      <c r="G538" s="408"/>
      <c r="H538" s="408"/>
      <c r="I538" s="408"/>
      <c r="J538" s="408"/>
      <c r="K538" s="408"/>
      <c r="L538" s="408"/>
      <c r="M538" s="409"/>
      <c r="U538" s="77" t="s">
        <v>630</v>
      </c>
    </row>
    <row r="539" spans="2:21" ht="12" thickBot="1" x14ac:dyDescent="0.25">
      <c r="C539" s="85" t="s">
        <v>87</v>
      </c>
      <c r="D539" s="86"/>
      <c r="E539" s="85" t="s">
        <v>136</v>
      </c>
      <c r="F539" s="86" t="s">
        <v>137</v>
      </c>
      <c r="G539" s="85" t="s">
        <v>136</v>
      </c>
      <c r="H539" s="436" t="s">
        <v>108</v>
      </c>
      <c r="I539" s="436"/>
      <c r="J539" s="436"/>
      <c r="K539" s="436"/>
      <c r="L539" s="436"/>
      <c r="M539" s="437"/>
      <c r="U539" s="77" t="s">
        <v>630</v>
      </c>
    </row>
    <row r="540" spans="2:21" ht="12" thickBot="1" x14ac:dyDescent="0.25">
      <c r="C540" s="87"/>
      <c r="D540" s="88">
        <v>39</v>
      </c>
      <c r="E540" s="103" t="s">
        <v>153</v>
      </c>
      <c r="F540" s="88"/>
      <c r="G540" s="103" t="s">
        <v>39</v>
      </c>
      <c r="H540" s="438">
        <f>S547</f>
        <v>0</v>
      </c>
      <c r="I540" s="439"/>
      <c r="J540" s="440"/>
      <c r="K540" s="441">
        <f>T547</f>
        <v>3</v>
      </c>
      <c r="L540" s="442"/>
      <c r="M540" s="443"/>
      <c r="U540" s="77" t="str">
        <f>IF(H540+K540=3,"BİTTİ","DEVAM")</f>
        <v>BİTTİ</v>
      </c>
    </row>
    <row r="541" spans="2:21" ht="12" thickBot="1" x14ac:dyDescent="0.25">
      <c r="C541" s="91" t="s">
        <v>80</v>
      </c>
      <c r="D541" s="92" t="s">
        <v>138</v>
      </c>
      <c r="E541" s="91" t="s">
        <v>139</v>
      </c>
      <c r="F541" s="92"/>
      <c r="G541" s="91" t="s">
        <v>139</v>
      </c>
      <c r="H541" s="408" t="s">
        <v>140</v>
      </c>
      <c r="I541" s="409"/>
      <c r="J541" s="408" t="s">
        <v>141</v>
      </c>
      <c r="K541" s="409"/>
      <c r="L541" s="410" t="s">
        <v>142</v>
      </c>
      <c r="M541" s="411"/>
      <c r="O541" s="412" t="s">
        <v>143</v>
      </c>
      <c r="P541" s="413"/>
      <c r="Q541" s="412" t="s">
        <v>144</v>
      </c>
      <c r="R541" s="413"/>
      <c r="S541" s="412" t="s">
        <v>138</v>
      </c>
      <c r="T541" s="413"/>
      <c r="U541" s="77" t="s">
        <v>630</v>
      </c>
    </row>
    <row r="542" spans="2:21" ht="12" thickBot="1" x14ac:dyDescent="0.25">
      <c r="C542" s="93" t="s">
        <v>152</v>
      </c>
      <c r="D542" s="94" t="s">
        <v>145</v>
      </c>
      <c r="E542" s="84" t="s">
        <v>553</v>
      </c>
      <c r="F542" s="94"/>
      <c r="G542" s="84" t="s">
        <v>555</v>
      </c>
      <c r="H542" s="95">
        <v>1</v>
      </c>
      <c r="I542" s="94">
        <v>6</v>
      </c>
      <c r="J542" s="95">
        <v>4</v>
      </c>
      <c r="K542" s="94">
        <v>6</v>
      </c>
      <c r="L542" s="95"/>
      <c r="M542" s="94"/>
      <c r="O542" s="96">
        <f t="shared" ref="O542:P544" si="220">H542+J542+L542</f>
        <v>5</v>
      </c>
      <c r="P542" s="96">
        <f t="shared" si="220"/>
        <v>12</v>
      </c>
      <c r="Q542" s="96">
        <f t="shared" ref="Q542:Q544" si="221">IF(H542&gt;I542,1,0)+IF(J542&gt;K542,1,0)+IF(L542&gt;M542,1,0)</f>
        <v>0</v>
      </c>
      <c r="R542" s="97">
        <f t="shared" ref="R542:R544" si="222">IF(H542&lt;I542,1,0)+IF(J542&lt;K542,1,0)+IF(L542&lt;M542,1,0)</f>
        <v>2</v>
      </c>
      <c r="S542" s="97">
        <f t="shared" ref="S542:S544" si="223">IF(Q542&gt;R542,1,0)</f>
        <v>0</v>
      </c>
      <c r="T542" s="97">
        <f t="shared" ref="T542:T544" si="224">IF(Q542&lt;R542,1,0)</f>
        <v>1</v>
      </c>
      <c r="U542" s="77" t="s">
        <v>630</v>
      </c>
    </row>
    <row r="543" spans="2:21" ht="12" thickBot="1" x14ac:dyDescent="0.25">
      <c r="C543" s="84"/>
      <c r="D543" s="94" t="s">
        <v>146</v>
      </c>
      <c r="E543" s="84" t="s">
        <v>554</v>
      </c>
      <c r="F543" s="94"/>
      <c r="G543" s="84" t="s">
        <v>556</v>
      </c>
      <c r="H543" s="95">
        <v>6</v>
      </c>
      <c r="I543" s="94">
        <v>3</v>
      </c>
      <c r="J543" s="95">
        <v>4</v>
      </c>
      <c r="K543" s="94">
        <v>6</v>
      </c>
      <c r="L543" s="95">
        <v>7</v>
      </c>
      <c r="M543" s="94">
        <v>10</v>
      </c>
      <c r="O543" s="29">
        <f t="shared" si="220"/>
        <v>17</v>
      </c>
      <c r="P543" s="29">
        <f t="shared" si="220"/>
        <v>19</v>
      </c>
      <c r="Q543" s="29">
        <f t="shared" si="221"/>
        <v>1</v>
      </c>
      <c r="R543" s="28">
        <f t="shared" si="222"/>
        <v>2</v>
      </c>
      <c r="S543" s="28">
        <f t="shared" si="223"/>
        <v>0</v>
      </c>
      <c r="T543" s="28">
        <f t="shared" si="224"/>
        <v>1</v>
      </c>
      <c r="U543" s="77" t="s">
        <v>630</v>
      </c>
    </row>
    <row r="544" spans="2:21" ht="12" customHeight="1" thickBot="1" x14ac:dyDescent="0.25">
      <c r="C544" s="414"/>
      <c r="D544" s="416" t="s">
        <v>147</v>
      </c>
      <c r="E544" s="84" t="s">
        <v>553</v>
      </c>
      <c r="F544" s="98"/>
      <c r="G544" s="84" t="s">
        <v>555</v>
      </c>
      <c r="H544" s="418">
        <v>0</v>
      </c>
      <c r="I544" s="421">
        <v>6</v>
      </c>
      <c r="J544" s="418">
        <v>0</v>
      </c>
      <c r="K544" s="421">
        <v>6</v>
      </c>
      <c r="L544" s="418"/>
      <c r="M544" s="421"/>
      <c r="O544" s="424">
        <f t="shared" si="220"/>
        <v>0</v>
      </c>
      <c r="P544" s="424">
        <f t="shared" si="220"/>
        <v>12</v>
      </c>
      <c r="Q544" s="424">
        <f t="shared" si="221"/>
        <v>0</v>
      </c>
      <c r="R544" s="424">
        <f t="shared" si="222"/>
        <v>2</v>
      </c>
      <c r="S544" s="424">
        <f t="shared" si="223"/>
        <v>0</v>
      </c>
      <c r="T544" s="424">
        <f t="shared" si="224"/>
        <v>1</v>
      </c>
      <c r="U544" s="77" t="s">
        <v>630</v>
      </c>
    </row>
    <row r="545" spans="2:23" ht="12" thickBot="1" x14ac:dyDescent="0.25">
      <c r="C545" s="414"/>
      <c r="D545" s="416"/>
      <c r="E545" s="99" t="s">
        <v>137</v>
      </c>
      <c r="F545" s="100"/>
      <c r="G545" s="99" t="s">
        <v>137</v>
      </c>
      <c r="H545" s="419"/>
      <c r="I545" s="422"/>
      <c r="J545" s="419"/>
      <c r="K545" s="422"/>
      <c r="L545" s="419"/>
      <c r="M545" s="422"/>
      <c r="O545" s="425"/>
      <c r="P545" s="425"/>
      <c r="Q545" s="425"/>
      <c r="R545" s="425"/>
      <c r="S545" s="425"/>
      <c r="T545" s="425"/>
      <c r="U545" s="77" t="s">
        <v>630</v>
      </c>
    </row>
    <row r="546" spans="2:23" ht="12" thickBot="1" x14ac:dyDescent="0.25">
      <c r="C546" s="415"/>
      <c r="D546" s="417"/>
      <c r="E546" s="84" t="s">
        <v>554</v>
      </c>
      <c r="F546" s="101"/>
      <c r="G546" s="84" t="s">
        <v>556</v>
      </c>
      <c r="H546" s="420"/>
      <c r="I546" s="423"/>
      <c r="J546" s="420"/>
      <c r="K546" s="423"/>
      <c r="L546" s="420"/>
      <c r="M546" s="423"/>
      <c r="O546" s="426"/>
      <c r="P546" s="426"/>
      <c r="Q546" s="426"/>
      <c r="R546" s="426"/>
      <c r="S546" s="426"/>
      <c r="T546" s="426"/>
      <c r="U546" s="77" t="s">
        <v>630</v>
      </c>
    </row>
    <row r="547" spans="2:23" ht="12" thickBot="1" x14ac:dyDescent="0.25">
      <c r="B547" s="79" t="str">
        <f>E540&amp;G540</f>
        <v>İSTANBUL ATAŞEHİR TENİS SPOR KULÜBÜGENÇ TENİS AKADEMİSİ</v>
      </c>
      <c r="G547" s="102"/>
      <c r="H547" s="102"/>
      <c r="O547" s="28">
        <f t="shared" ref="O547:T547" si="225">O542+O543+O544</f>
        <v>22</v>
      </c>
      <c r="P547" s="28">
        <f t="shared" si="225"/>
        <v>43</v>
      </c>
      <c r="Q547" s="29">
        <f t="shared" si="225"/>
        <v>1</v>
      </c>
      <c r="R547" s="28">
        <f t="shared" si="225"/>
        <v>6</v>
      </c>
      <c r="S547" s="28">
        <f t="shared" si="225"/>
        <v>0</v>
      </c>
      <c r="T547" s="28">
        <f t="shared" si="225"/>
        <v>3</v>
      </c>
      <c r="U547" s="77" t="s">
        <v>630</v>
      </c>
    </row>
    <row r="548" spans="2:23" x14ac:dyDescent="0.2">
      <c r="C548" s="427" t="s">
        <v>132</v>
      </c>
      <c r="D548" s="428"/>
      <c r="E548" s="428"/>
      <c r="F548" s="428"/>
      <c r="G548" s="428"/>
      <c r="H548" s="428"/>
      <c r="I548" s="428"/>
      <c r="J548" s="428"/>
      <c r="K548" s="428"/>
      <c r="L548" s="428"/>
      <c r="M548" s="429"/>
      <c r="U548" s="77" t="s">
        <v>630</v>
      </c>
      <c r="V548" s="77" t="s">
        <v>673</v>
      </c>
      <c r="W548" s="77" t="s">
        <v>674</v>
      </c>
    </row>
    <row r="549" spans="2:23" ht="12" thickBot="1" x14ac:dyDescent="0.25">
      <c r="C549" s="430"/>
      <c r="D549" s="431"/>
      <c r="E549" s="431"/>
      <c r="F549" s="431"/>
      <c r="G549" s="431"/>
      <c r="H549" s="431"/>
      <c r="I549" s="431"/>
      <c r="J549" s="431"/>
      <c r="K549" s="431"/>
      <c r="L549" s="431"/>
      <c r="M549" s="432"/>
      <c r="U549" s="77" t="s">
        <v>630</v>
      </c>
      <c r="V549" s="77">
        <f>COUNTIF(U554:U1092,"BİTTİ")</f>
        <v>39</v>
      </c>
      <c r="W549" s="77">
        <f>COUNTIF(U554:U1093,"DEVAM")</f>
        <v>0</v>
      </c>
    </row>
    <row r="550" spans="2:23" ht="12" thickBot="1" x14ac:dyDescent="0.25">
      <c r="C550" s="444" t="s">
        <v>79</v>
      </c>
      <c r="D550" s="437"/>
      <c r="E550" s="445" t="s">
        <v>133</v>
      </c>
      <c r="F550" s="446"/>
      <c r="G550" s="80" t="s">
        <v>134</v>
      </c>
      <c r="H550" s="447" t="s">
        <v>135</v>
      </c>
      <c r="I550" s="448"/>
      <c r="J550" s="448"/>
      <c r="K550" s="448"/>
      <c r="L550" s="448"/>
      <c r="M550" s="449"/>
      <c r="R550" s="81"/>
      <c r="S550" s="82"/>
      <c r="T550" s="83"/>
      <c r="U550" s="77" t="s">
        <v>630</v>
      </c>
    </row>
    <row r="551" spans="2:23" ht="12" thickBot="1" x14ac:dyDescent="0.25">
      <c r="C551" s="433">
        <v>45090</v>
      </c>
      <c r="D551" s="434"/>
      <c r="E551" s="435"/>
      <c r="F551" s="409"/>
      <c r="G551" s="84"/>
      <c r="H551" s="435"/>
      <c r="I551" s="408"/>
      <c r="J551" s="408"/>
      <c r="K551" s="408"/>
      <c r="L551" s="408"/>
      <c r="M551" s="409"/>
      <c r="U551" s="77" t="s">
        <v>630</v>
      </c>
    </row>
    <row r="552" spans="2:23" ht="12" thickBot="1" x14ac:dyDescent="0.25">
      <c r="C552" s="435"/>
      <c r="D552" s="408"/>
      <c r="E552" s="408"/>
      <c r="F552" s="408"/>
      <c r="G552" s="408"/>
      <c r="H552" s="408"/>
      <c r="I552" s="408"/>
      <c r="J552" s="408"/>
      <c r="K552" s="408"/>
      <c r="L552" s="408"/>
      <c r="M552" s="409"/>
      <c r="U552" s="77" t="s">
        <v>630</v>
      </c>
    </row>
    <row r="553" spans="2:23" ht="12" thickBot="1" x14ac:dyDescent="0.25">
      <c r="C553" s="85" t="s">
        <v>87</v>
      </c>
      <c r="D553" s="86"/>
      <c r="E553" s="85" t="s">
        <v>136</v>
      </c>
      <c r="F553" s="86" t="s">
        <v>137</v>
      </c>
      <c r="G553" s="85" t="s">
        <v>136</v>
      </c>
      <c r="H553" s="436" t="s">
        <v>108</v>
      </c>
      <c r="I553" s="436"/>
      <c r="J553" s="436"/>
      <c r="K553" s="436"/>
      <c r="L553" s="436"/>
      <c r="M553" s="437"/>
      <c r="U553" s="77" t="s">
        <v>630</v>
      </c>
    </row>
    <row r="554" spans="2:23" ht="12" thickBot="1" x14ac:dyDescent="0.25">
      <c r="C554" s="87"/>
      <c r="D554" s="88">
        <v>1</v>
      </c>
      <c r="E554" s="103" t="s">
        <v>235</v>
      </c>
      <c r="F554" s="88"/>
      <c r="G554" s="103" t="s">
        <v>237</v>
      </c>
      <c r="H554" s="438">
        <f>S561</f>
        <v>3</v>
      </c>
      <c r="I554" s="439"/>
      <c r="J554" s="440"/>
      <c r="K554" s="441">
        <f>T561</f>
        <v>0</v>
      </c>
      <c r="L554" s="442"/>
      <c r="M554" s="443"/>
      <c r="U554" s="77" t="str">
        <f>IF(H554+K554=3,"BİTTİ","DEVAM")</f>
        <v>BİTTİ</v>
      </c>
    </row>
    <row r="555" spans="2:23" ht="12" thickBot="1" x14ac:dyDescent="0.25">
      <c r="C555" s="91" t="s">
        <v>80</v>
      </c>
      <c r="D555" s="92" t="s">
        <v>138</v>
      </c>
      <c r="E555" s="91" t="s">
        <v>139</v>
      </c>
      <c r="F555" s="92"/>
      <c r="G555" s="91" t="s">
        <v>139</v>
      </c>
      <c r="H555" s="408" t="s">
        <v>140</v>
      </c>
      <c r="I555" s="409"/>
      <c r="J555" s="408" t="s">
        <v>141</v>
      </c>
      <c r="K555" s="409"/>
      <c r="L555" s="410" t="s">
        <v>142</v>
      </c>
      <c r="M555" s="411"/>
      <c r="O555" s="412" t="s">
        <v>143</v>
      </c>
      <c r="P555" s="413"/>
      <c r="Q555" s="412" t="s">
        <v>144</v>
      </c>
      <c r="R555" s="413"/>
      <c r="S555" s="412" t="s">
        <v>138</v>
      </c>
      <c r="T555" s="413"/>
      <c r="U555" s="77" t="s">
        <v>630</v>
      </c>
    </row>
    <row r="556" spans="2:23" ht="12" thickBot="1" x14ac:dyDescent="0.25">
      <c r="C556" s="93" t="s">
        <v>152</v>
      </c>
      <c r="D556" s="94" t="s">
        <v>145</v>
      </c>
      <c r="E556" s="84" t="s">
        <v>795</v>
      </c>
      <c r="F556" s="94"/>
      <c r="G556" s="84" t="s">
        <v>273</v>
      </c>
      <c r="H556" s="95">
        <v>6</v>
      </c>
      <c r="I556" s="94">
        <v>0</v>
      </c>
      <c r="J556" s="95">
        <v>6</v>
      </c>
      <c r="K556" s="94">
        <v>0</v>
      </c>
      <c r="L556" s="95"/>
      <c r="M556" s="94"/>
      <c r="O556" s="96">
        <f t="shared" ref="O556:P558" si="226">H556+J556+L556</f>
        <v>12</v>
      </c>
      <c r="P556" s="96">
        <f t="shared" si="226"/>
        <v>0</v>
      </c>
      <c r="Q556" s="96">
        <f t="shared" ref="Q556:Q558" si="227">IF(H556&gt;I556,1,0)+IF(J556&gt;K556,1,0)+IF(L556&gt;M556,1,0)</f>
        <v>2</v>
      </c>
      <c r="R556" s="97">
        <f t="shared" ref="R556:R558" si="228">IF(H556&lt;I556,1,0)+IF(J556&lt;K556,1,0)+IF(L556&lt;M556,1,0)</f>
        <v>0</v>
      </c>
      <c r="S556" s="97">
        <f t="shared" ref="S556:S558" si="229">IF(Q556&gt;R556,1,0)</f>
        <v>1</v>
      </c>
      <c r="T556" s="97">
        <f t="shared" ref="T556:T558" si="230">IF(Q556&lt;R556,1,0)</f>
        <v>0</v>
      </c>
      <c r="U556" s="77" t="s">
        <v>630</v>
      </c>
    </row>
    <row r="557" spans="2:23" ht="12" thickBot="1" x14ac:dyDescent="0.25">
      <c r="C557" s="84"/>
      <c r="D557" s="94" t="s">
        <v>146</v>
      </c>
      <c r="E557" s="84" t="s">
        <v>796</v>
      </c>
      <c r="F557" s="94"/>
      <c r="G557" s="84" t="s">
        <v>794</v>
      </c>
      <c r="H557" s="95">
        <v>6</v>
      </c>
      <c r="I557" s="94">
        <v>0</v>
      </c>
      <c r="J557" s="95">
        <v>6</v>
      </c>
      <c r="K557" s="94">
        <v>0</v>
      </c>
      <c r="L557" s="95"/>
      <c r="M557" s="94"/>
      <c r="O557" s="29">
        <f t="shared" si="226"/>
        <v>12</v>
      </c>
      <c r="P557" s="29">
        <f t="shared" si="226"/>
        <v>0</v>
      </c>
      <c r="Q557" s="29">
        <f t="shared" si="227"/>
        <v>2</v>
      </c>
      <c r="R557" s="28">
        <f t="shared" si="228"/>
        <v>0</v>
      </c>
      <c r="S557" s="28">
        <f t="shared" si="229"/>
        <v>1</v>
      </c>
      <c r="T557" s="28">
        <f t="shared" si="230"/>
        <v>0</v>
      </c>
      <c r="U557" s="77" t="s">
        <v>630</v>
      </c>
    </row>
    <row r="558" spans="2:23" ht="12" customHeight="1" thickBot="1" x14ac:dyDescent="0.25">
      <c r="C558" s="414"/>
      <c r="D558" s="416" t="s">
        <v>147</v>
      </c>
      <c r="E558" s="84" t="s">
        <v>797</v>
      </c>
      <c r="F558" s="98"/>
      <c r="G558" s="84" t="s">
        <v>794</v>
      </c>
      <c r="H558" s="418">
        <v>6</v>
      </c>
      <c r="I558" s="421">
        <v>0</v>
      </c>
      <c r="J558" s="418">
        <v>6</v>
      </c>
      <c r="K558" s="421">
        <v>0</v>
      </c>
      <c r="L558" s="418"/>
      <c r="M558" s="421"/>
      <c r="O558" s="424">
        <f t="shared" si="226"/>
        <v>12</v>
      </c>
      <c r="P558" s="424">
        <f t="shared" si="226"/>
        <v>0</v>
      </c>
      <c r="Q558" s="424">
        <f t="shared" si="227"/>
        <v>2</v>
      </c>
      <c r="R558" s="424">
        <f t="shared" si="228"/>
        <v>0</v>
      </c>
      <c r="S558" s="424">
        <f t="shared" si="229"/>
        <v>1</v>
      </c>
      <c r="T558" s="424">
        <f t="shared" si="230"/>
        <v>0</v>
      </c>
      <c r="U558" s="77" t="s">
        <v>630</v>
      </c>
    </row>
    <row r="559" spans="2:23" ht="12" thickBot="1" x14ac:dyDescent="0.25">
      <c r="C559" s="414"/>
      <c r="D559" s="416"/>
      <c r="E559" s="99" t="s">
        <v>137</v>
      </c>
      <c r="F559" s="100"/>
      <c r="G559" s="99" t="s">
        <v>137</v>
      </c>
      <c r="H559" s="419"/>
      <c r="I559" s="422"/>
      <c r="J559" s="419"/>
      <c r="K559" s="422"/>
      <c r="L559" s="419"/>
      <c r="M559" s="422"/>
      <c r="O559" s="425"/>
      <c r="P559" s="425"/>
      <c r="Q559" s="425"/>
      <c r="R559" s="425"/>
      <c r="S559" s="425"/>
      <c r="T559" s="425"/>
      <c r="U559" s="77" t="s">
        <v>630</v>
      </c>
    </row>
    <row r="560" spans="2:23" ht="12" thickBot="1" x14ac:dyDescent="0.25">
      <c r="C560" s="415"/>
      <c r="D560" s="417"/>
      <c r="E560" s="84" t="s">
        <v>798</v>
      </c>
      <c r="F560" s="101"/>
      <c r="G560" s="84" t="s">
        <v>275</v>
      </c>
      <c r="H560" s="420"/>
      <c r="I560" s="423"/>
      <c r="J560" s="420"/>
      <c r="K560" s="423"/>
      <c r="L560" s="420"/>
      <c r="M560" s="423"/>
      <c r="O560" s="426"/>
      <c r="P560" s="426"/>
      <c r="Q560" s="426"/>
      <c r="R560" s="426"/>
      <c r="S560" s="426"/>
      <c r="T560" s="426"/>
      <c r="U560" s="77" t="s">
        <v>630</v>
      </c>
    </row>
    <row r="561" spans="2:21" ht="12" thickBot="1" x14ac:dyDescent="0.25">
      <c r="B561" s="79" t="str">
        <f>E554&amp;G554</f>
        <v>ADANA TENİS DAĞ VE SP.MKA SPORTS SPOR KUL</v>
      </c>
      <c r="G561" s="102"/>
      <c r="H561" s="102"/>
      <c r="O561" s="28">
        <f t="shared" ref="O561:T561" si="231">O556+O557+O558</f>
        <v>36</v>
      </c>
      <c r="P561" s="28">
        <f t="shared" si="231"/>
        <v>0</v>
      </c>
      <c r="Q561" s="29">
        <f t="shared" si="231"/>
        <v>6</v>
      </c>
      <c r="R561" s="28">
        <f t="shared" si="231"/>
        <v>0</v>
      </c>
      <c r="S561" s="28">
        <f t="shared" si="231"/>
        <v>3</v>
      </c>
      <c r="T561" s="28">
        <f t="shared" si="231"/>
        <v>0</v>
      </c>
      <c r="U561" s="77" t="s">
        <v>630</v>
      </c>
    </row>
    <row r="562" spans="2:21" x14ac:dyDescent="0.2">
      <c r="C562" s="427" t="s">
        <v>132</v>
      </c>
      <c r="D562" s="428"/>
      <c r="E562" s="428"/>
      <c r="F562" s="428"/>
      <c r="G562" s="428"/>
      <c r="H562" s="428"/>
      <c r="I562" s="428"/>
      <c r="J562" s="428"/>
      <c r="K562" s="428"/>
      <c r="L562" s="428"/>
      <c r="M562" s="429"/>
      <c r="U562" s="77" t="s">
        <v>630</v>
      </c>
    </row>
    <row r="563" spans="2:21" ht="12" thickBot="1" x14ac:dyDescent="0.25">
      <c r="C563" s="430"/>
      <c r="D563" s="431"/>
      <c r="E563" s="431"/>
      <c r="F563" s="431"/>
      <c r="G563" s="431"/>
      <c r="H563" s="431"/>
      <c r="I563" s="431"/>
      <c r="J563" s="431"/>
      <c r="K563" s="431"/>
      <c r="L563" s="431"/>
      <c r="M563" s="432"/>
      <c r="U563" s="77" t="s">
        <v>630</v>
      </c>
    </row>
    <row r="564" spans="2:21" ht="12" thickBot="1" x14ac:dyDescent="0.25">
      <c r="C564" s="444" t="s">
        <v>79</v>
      </c>
      <c r="D564" s="437"/>
      <c r="E564" s="445" t="s">
        <v>133</v>
      </c>
      <c r="F564" s="446"/>
      <c r="G564" s="80" t="s">
        <v>134</v>
      </c>
      <c r="H564" s="447" t="s">
        <v>135</v>
      </c>
      <c r="I564" s="448"/>
      <c r="J564" s="448"/>
      <c r="K564" s="448"/>
      <c r="L564" s="448"/>
      <c r="M564" s="449"/>
      <c r="R564" s="81"/>
      <c r="S564" s="82"/>
      <c r="T564" s="83"/>
      <c r="U564" s="83" t="s">
        <v>630</v>
      </c>
    </row>
    <row r="565" spans="2:21" ht="12" thickBot="1" x14ac:dyDescent="0.25">
      <c r="C565" s="433">
        <v>45090</v>
      </c>
      <c r="D565" s="434"/>
      <c r="E565" s="435"/>
      <c r="F565" s="409"/>
      <c r="G565" s="84"/>
      <c r="H565" s="435"/>
      <c r="I565" s="408"/>
      <c r="J565" s="408"/>
      <c r="K565" s="408"/>
      <c r="L565" s="408"/>
      <c r="M565" s="409"/>
      <c r="U565" s="77" t="s">
        <v>630</v>
      </c>
    </row>
    <row r="566" spans="2:21" ht="12" thickBot="1" x14ac:dyDescent="0.25">
      <c r="C566" s="435"/>
      <c r="D566" s="408"/>
      <c r="E566" s="408"/>
      <c r="F566" s="408"/>
      <c r="G566" s="408"/>
      <c r="H566" s="408"/>
      <c r="I566" s="408"/>
      <c r="J566" s="408"/>
      <c r="K566" s="408"/>
      <c r="L566" s="408"/>
      <c r="M566" s="409"/>
      <c r="U566" s="77" t="s">
        <v>630</v>
      </c>
    </row>
    <row r="567" spans="2:21" ht="12" thickBot="1" x14ac:dyDescent="0.25">
      <c r="C567" s="85" t="s">
        <v>87</v>
      </c>
      <c r="D567" s="86"/>
      <c r="E567" s="85" t="s">
        <v>136</v>
      </c>
      <c r="F567" s="86" t="s">
        <v>137</v>
      </c>
      <c r="G567" s="85" t="s">
        <v>136</v>
      </c>
      <c r="H567" s="436" t="s">
        <v>108</v>
      </c>
      <c r="I567" s="436"/>
      <c r="J567" s="436"/>
      <c r="K567" s="436"/>
      <c r="L567" s="436"/>
      <c r="M567" s="437"/>
      <c r="U567" s="77" t="s">
        <v>630</v>
      </c>
    </row>
    <row r="568" spans="2:21" ht="12" thickBot="1" x14ac:dyDescent="0.25">
      <c r="C568" s="87"/>
      <c r="D568" s="88">
        <v>2</v>
      </c>
      <c r="E568" s="103" t="s">
        <v>156</v>
      </c>
      <c r="F568" s="88"/>
      <c r="G568" s="103" t="s">
        <v>239</v>
      </c>
      <c r="H568" s="438">
        <f>S575</f>
        <v>3</v>
      </c>
      <c r="I568" s="439"/>
      <c r="J568" s="440"/>
      <c r="K568" s="441">
        <f>T575</f>
        <v>0</v>
      </c>
      <c r="L568" s="442"/>
      <c r="M568" s="443"/>
      <c r="U568" s="77" t="str">
        <f>IF(H568+K568=3,"BİTTİ","DEVAM")</f>
        <v>BİTTİ</v>
      </c>
    </row>
    <row r="569" spans="2:21" ht="12" thickBot="1" x14ac:dyDescent="0.25">
      <c r="C569" s="91" t="s">
        <v>80</v>
      </c>
      <c r="D569" s="92" t="s">
        <v>138</v>
      </c>
      <c r="E569" s="91" t="s">
        <v>139</v>
      </c>
      <c r="F569" s="92"/>
      <c r="G569" s="91" t="s">
        <v>139</v>
      </c>
      <c r="H569" s="408" t="s">
        <v>140</v>
      </c>
      <c r="I569" s="409"/>
      <c r="J569" s="408" t="s">
        <v>141</v>
      </c>
      <c r="K569" s="409"/>
      <c r="L569" s="410" t="s">
        <v>142</v>
      </c>
      <c r="M569" s="411"/>
      <c r="O569" s="412" t="s">
        <v>143</v>
      </c>
      <c r="P569" s="413"/>
      <c r="Q569" s="412" t="s">
        <v>144</v>
      </c>
      <c r="R569" s="413"/>
      <c r="S569" s="412" t="s">
        <v>138</v>
      </c>
      <c r="T569" s="413"/>
      <c r="U569" s="77" t="s">
        <v>630</v>
      </c>
    </row>
    <row r="570" spans="2:21" ht="12" thickBot="1" x14ac:dyDescent="0.25">
      <c r="C570" s="93" t="s">
        <v>152</v>
      </c>
      <c r="D570" s="94" t="s">
        <v>145</v>
      </c>
      <c r="E570" s="84" t="s">
        <v>767</v>
      </c>
      <c r="F570" s="94"/>
      <c r="G570" s="84" t="s">
        <v>282</v>
      </c>
      <c r="H570" s="95">
        <v>6</v>
      </c>
      <c r="I570" s="94">
        <v>1</v>
      </c>
      <c r="J570" s="95">
        <v>6</v>
      </c>
      <c r="K570" s="94">
        <v>3</v>
      </c>
      <c r="L570" s="95"/>
      <c r="M570" s="94"/>
      <c r="O570" s="96">
        <f t="shared" ref="O570:O572" si="232">H570+J570+L570</f>
        <v>12</v>
      </c>
      <c r="P570" s="96">
        <f t="shared" ref="P570:P572" si="233">I570+K570+M570</f>
        <v>4</v>
      </c>
      <c r="Q570" s="96">
        <f t="shared" ref="Q570:Q572" si="234">IF(H570&gt;I570,1,0)+IF(J570&gt;K570,1,0)+IF(L570&gt;M570,1,0)</f>
        <v>2</v>
      </c>
      <c r="R570" s="97">
        <f t="shared" ref="R570:R572" si="235">IF(H570&lt;I570,1,0)+IF(J570&lt;K570,1,0)+IF(L570&lt;M570,1,0)</f>
        <v>0</v>
      </c>
      <c r="S570" s="97">
        <f t="shared" ref="S570:S572" si="236">IF(Q570&gt;R570,1,0)</f>
        <v>1</v>
      </c>
      <c r="T570" s="97">
        <f t="shared" ref="T570:T572" si="237">IF(Q570&lt;R570,1,0)</f>
        <v>0</v>
      </c>
      <c r="U570" s="77" t="s">
        <v>630</v>
      </c>
    </row>
    <row r="571" spans="2:21" ht="12" thickBot="1" x14ac:dyDescent="0.25">
      <c r="C571" s="84"/>
      <c r="D571" s="94" t="s">
        <v>146</v>
      </c>
      <c r="E571" s="84" t="s">
        <v>768</v>
      </c>
      <c r="F571" s="94"/>
      <c r="G571" s="84" t="s">
        <v>771</v>
      </c>
      <c r="H571" s="95">
        <v>7</v>
      </c>
      <c r="I571" s="94">
        <v>5</v>
      </c>
      <c r="J571" s="95">
        <v>6</v>
      </c>
      <c r="K571" s="94">
        <v>3</v>
      </c>
      <c r="L571" s="95"/>
      <c r="M571" s="94"/>
      <c r="O571" s="29">
        <f t="shared" si="232"/>
        <v>13</v>
      </c>
      <c r="P571" s="29">
        <f t="shared" si="233"/>
        <v>8</v>
      </c>
      <c r="Q571" s="29">
        <f t="shared" si="234"/>
        <v>2</v>
      </c>
      <c r="R571" s="28">
        <f t="shared" si="235"/>
        <v>0</v>
      </c>
      <c r="S571" s="28">
        <f t="shared" si="236"/>
        <v>1</v>
      </c>
      <c r="T571" s="28">
        <f t="shared" si="237"/>
        <v>0</v>
      </c>
      <c r="U571" s="77" t="s">
        <v>630</v>
      </c>
    </row>
    <row r="572" spans="2:21" ht="12" customHeight="1" thickBot="1" x14ac:dyDescent="0.25">
      <c r="C572" s="414"/>
      <c r="D572" s="416" t="s">
        <v>147</v>
      </c>
      <c r="E572" s="84" t="s">
        <v>769</v>
      </c>
      <c r="F572" s="98"/>
      <c r="G572" s="84" t="s">
        <v>282</v>
      </c>
      <c r="H572" s="418">
        <v>6</v>
      </c>
      <c r="I572" s="421">
        <v>3</v>
      </c>
      <c r="J572" s="418">
        <v>7</v>
      </c>
      <c r="K572" s="421">
        <v>6</v>
      </c>
      <c r="L572" s="418"/>
      <c r="M572" s="421"/>
      <c r="O572" s="424">
        <f t="shared" si="232"/>
        <v>13</v>
      </c>
      <c r="P572" s="424">
        <f t="shared" si="233"/>
        <v>9</v>
      </c>
      <c r="Q572" s="424">
        <f t="shared" si="234"/>
        <v>2</v>
      </c>
      <c r="R572" s="424">
        <f t="shared" si="235"/>
        <v>0</v>
      </c>
      <c r="S572" s="424">
        <f t="shared" si="236"/>
        <v>1</v>
      </c>
      <c r="T572" s="424">
        <f t="shared" si="237"/>
        <v>0</v>
      </c>
      <c r="U572" s="77" t="s">
        <v>630</v>
      </c>
    </row>
    <row r="573" spans="2:21" ht="12" thickBot="1" x14ac:dyDescent="0.25">
      <c r="C573" s="414"/>
      <c r="D573" s="416"/>
      <c r="E573" s="99" t="s">
        <v>137</v>
      </c>
      <c r="F573" s="100"/>
      <c r="G573" s="99" t="s">
        <v>137</v>
      </c>
      <c r="H573" s="419"/>
      <c r="I573" s="422"/>
      <c r="J573" s="419"/>
      <c r="K573" s="422"/>
      <c r="L573" s="419"/>
      <c r="M573" s="422"/>
      <c r="O573" s="425"/>
      <c r="P573" s="425"/>
      <c r="Q573" s="425"/>
      <c r="R573" s="425"/>
      <c r="S573" s="425"/>
      <c r="T573" s="425"/>
      <c r="U573" s="77" t="s">
        <v>630</v>
      </c>
    </row>
    <row r="574" spans="2:21" ht="12" thickBot="1" x14ac:dyDescent="0.25">
      <c r="C574" s="415"/>
      <c r="D574" s="417"/>
      <c r="E574" s="84" t="s">
        <v>770</v>
      </c>
      <c r="F574" s="101"/>
      <c r="G574" s="84" t="s">
        <v>281</v>
      </c>
      <c r="H574" s="420"/>
      <c r="I574" s="423"/>
      <c r="J574" s="420"/>
      <c r="K574" s="423"/>
      <c r="L574" s="420"/>
      <c r="M574" s="423"/>
      <c r="O574" s="426"/>
      <c r="P574" s="426"/>
      <c r="Q574" s="426"/>
      <c r="R574" s="426"/>
      <c r="S574" s="426"/>
      <c r="T574" s="426"/>
      <c r="U574" s="77" t="s">
        <v>630</v>
      </c>
    </row>
    <row r="575" spans="2:21" ht="12" thickBot="1" x14ac:dyDescent="0.25">
      <c r="B575" s="79" t="str">
        <f>E568&amp;G568</f>
        <v xml:space="preserve">MEGASARAY SPOR KULÜBÜANTALYA TENİS İHTİSAS </v>
      </c>
      <c r="G575" s="102"/>
      <c r="H575" s="102"/>
      <c r="O575" s="28">
        <f t="shared" ref="O575:T575" si="238">O570+O571+O572</f>
        <v>38</v>
      </c>
      <c r="P575" s="28">
        <f t="shared" si="238"/>
        <v>21</v>
      </c>
      <c r="Q575" s="29">
        <f t="shared" si="238"/>
        <v>6</v>
      </c>
      <c r="R575" s="28">
        <f t="shared" si="238"/>
        <v>0</v>
      </c>
      <c r="S575" s="28">
        <f t="shared" si="238"/>
        <v>3</v>
      </c>
      <c r="T575" s="28">
        <f t="shared" si="238"/>
        <v>0</v>
      </c>
      <c r="U575" s="77" t="s">
        <v>630</v>
      </c>
    </row>
    <row r="576" spans="2:21" x14ac:dyDescent="0.2">
      <c r="C576" s="427" t="s">
        <v>132</v>
      </c>
      <c r="D576" s="428"/>
      <c r="E576" s="428"/>
      <c r="F576" s="428"/>
      <c r="G576" s="428"/>
      <c r="H576" s="428"/>
      <c r="I576" s="428"/>
      <c r="J576" s="428"/>
      <c r="K576" s="428"/>
      <c r="L576" s="428"/>
      <c r="M576" s="429"/>
      <c r="U576" s="77" t="s">
        <v>630</v>
      </c>
    </row>
    <row r="577" spans="2:21" ht="12" thickBot="1" x14ac:dyDescent="0.25">
      <c r="C577" s="430"/>
      <c r="D577" s="431"/>
      <c r="E577" s="431"/>
      <c r="F577" s="431"/>
      <c r="G577" s="431"/>
      <c r="H577" s="431"/>
      <c r="I577" s="431"/>
      <c r="J577" s="431"/>
      <c r="K577" s="431"/>
      <c r="L577" s="431"/>
      <c r="M577" s="432"/>
      <c r="U577" s="77" t="s">
        <v>630</v>
      </c>
    </row>
    <row r="578" spans="2:21" ht="12" thickBot="1" x14ac:dyDescent="0.25">
      <c r="C578" s="444" t="s">
        <v>79</v>
      </c>
      <c r="D578" s="437"/>
      <c r="E578" s="445" t="s">
        <v>133</v>
      </c>
      <c r="F578" s="446"/>
      <c r="G578" s="80" t="s">
        <v>134</v>
      </c>
      <c r="H578" s="447" t="s">
        <v>135</v>
      </c>
      <c r="I578" s="448"/>
      <c r="J578" s="448"/>
      <c r="K578" s="448"/>
      <c r="L578" s="448"/>
      <c r="M578" s="449"/>
      <c r="R578" s="81"/>
      <c r="S578" s="82"/>
      <c r="T578" s="83"/>
      <c r="U578" s="77" t="s">
        <v>630</v>
      </c>
    </row>
    <row r="579" spans="2:21" ht="12" thickBot="1" x14ac:dyDescent="0.25">
      <c r="C579" s="433">
        <v>45090</v>
      </c>
      <c r="D579" s="434"/>
      <c r="E579" s="435"/>
      <c r="F579" s="409"/>
      <c r="G579" s="84"/>
      <c r="H579" s="435"/>
      <c r="I579" s="408"/>
      <c r="J579" s="408"/>
      <c r="K579" s="408"/>
      <c r="L579" s="408"/>
      <c r="M579" s="409"/>
      <c r="U579" s="77" t="s">
        <v>630</v>
      </c>
    </row>
    <row r="580" spans="2:21" ht="12" thickBot="1" x14ac:dyDescent="0.25">
      <c r="C580" s="435"/>
      <c r="D580" s="408"/>
      <c r="E580" s="408"/>
      <c r="F580" s="408"/>
      <c r="G580" s="408"/>
      <c r="H580" s="408"/>
      <c r="I580" s="408"/>
      <c r="J580" s="408"/>
      <c r="K580" s="408"/>
      <c r="L580" s="408"/>
      <c r="M580" s="409"/>
      <c r="U580" s="77" t="s">
        <v>630</v>
      </c>
    </row>
    <row r="581" spans="2:21" ht="12" thickBot="1" x14ac:dyDescent="0.25">
      <c r="C581" s="85" t="s">
        <v>87</v>
      </c>
      <c r="D581" s="86"/>
      <c r="E581" s="85" t="s">
        <v>136</v>
      </c>
      <c r="F581" s="86" t="s">
        <v>137</v>
      </c>
      <c r="G581" s="85" t="s">
        <v>136</v>
      </c>
      <c r="H581" s="436" t="s">
        <v>108</v>
      </c>
      <c r="I581" s="436"/>
      <c r="J581" s="436"/>
      <c r="K581" s="436"/>
      <c r="L581" s="436"/>
      <c r="M581" s="437"/>
      <c r="U581" s="77" t="s">
        <v>630</v>
      </c>
    </row>
    <row r="582" spans="2:21" ht="12" thickBot="1" x14ac:dyDescent="0.25">
      <c r="C582" s="87"/>
      <c r="D582" s="88">
        <v>3</v>
      </c>
      <c r="E582" s="103" t="s">
        <v>241</v>
      </c>
      <c r="F582" s="88"/>
      <c r="G582" s="103" t="s">
        <v>91</v>
      </c>
      <c r="H582" s="438">
        <f>S589</f>
        <v>2</v>
      </c>
      <c r="I582" s="439"/>
      <c r="J582" s="440"/>
      <c r="K582" s="441">
        <f>T589</f>
        <v>1</v>
      </c>
      <c r="L582" s="442"/>
      <c r="M582" s="443"/>
      <c r="U582" s="77" t="str">
        <f>IF(H582+K582=3,"BİTTİ","DEVAM")</f>
        <v>BİTTİ</v>
      </c>
    </row>
    <row r="583" spans="2:21" ht="12" thickBot="1" x14ac:dyDescent="0.25">
      <c r="C583" s="91" t="s">
        <v>80</v>
      </c>
      <c r="D583" s="92" t="s">
        <v>138</v>
      </c>
      <c r="E583" s="91" t="s">
        <v>139</v>
      </c>
      <c r="F583" s="92"/>
      <c r="G583" s="91" t="s">
        <v>139</v>
      </c>
      <c r="H583" s="408" t="s">
        <v>140</v>
      </c>
      <c r="I583" s="409"/>
      <c r="J583" s="408" t="s">
        <v>141</v>
      </c>
      <c r="K583" s="409"/>
      <c r="L583" s="410" t="s">
        <v>142</v>
      </c>
      <c r="M583" s="411"/>
      <c r="O583" s="412" t="s">
        <v>143</v>
      </c>
      <c r="P583" s="413"/>
      <c r="Q583" s="412" t="s">
        <v>144</v>
      </c>
      <c r="R583" s="413"/>
      <c r="S583" s="412" t="s">
        <v>138</v>
      </c>
      <c r="T583" s="413"/>
      <c r="U583" s="77" t="s">
        <v>630</v>
      </c>
    </row>
    <row r="584" spans="2:21" ht="12" thickBot="1" x14ac:dyDescent="0.25">
      <c r="C584" s="93" t="s">
        <v>152</v>
      </c>
      <c r="D584" s="94" t="s">
        <v>145</v>
      </c>
      <c r="E584" s="84" t="s">
        <v>772</v>
      </c>
      <c r="F584" s="94"/>
      <c r="G584" s="84" t="s">
        <v>315</v>
      </c>
      <c r="H584" s="95">
        <v>6</v>
      </c>
      <c r="I584" s="94">
        <v>1</v>
      </c>
      <c r="J584" s="95">
        <v>6</v>
      </c>
      <c r="K584" s="94">
        <v>0</v>
      </c>
      <c r="L584" s="95"/>
      <c r="M584" s="94"/>
      <c r="O584" s="96">
        <f t="shared" ref="O584:O586" si="239">H584+J584+L584</f>
        <v>12</v>
      </c>
      <c r="P584" s="96">
        <f t="shared" ref="P584:P586" si="240">I584+K584+M584</f>
        <v>1</v>
      </c>
      <c r="Q584" s="96">
        <f t="shared" ref="Q584:Q586" si="241">IF(H584&gt;I584,1,0)+IF(J584&gt;K584,1,0)+IF(L584&gt;M584,1,0)</f>
        <v>2</v>
      </c>
      <c r="R584" s="97">
        <f t="shared" ref="R584:R586" si="242">IF(H584&lt;I584,1,0)+IF(J584&lt;K584,1,0)+IF(L584&lt;M584,1,0)</f>
        <v>0</v>
      </c>
      <c r="S584" s="97">
        <f t="shared" ref="S584:S586" si="243">IF(Q584&gt;R584,1,0)</f>
        <v>1</v>
      </c>
      <c r="T584" s="97">
        <f t="shared" ref="T584:T586" si="244">IF(Q584&lt;R584,1,0)</f>
        <v>0</v>
      </c>
      <c r="U584" s="77" t="s">
        <v>630</v>
      </c>
    </row>
    <row r="585" spans="2:21" ht="12" thickBot="1" x14ac:dyDescent="0.25">
      <c r="C585" s="84"/>
      <c r="D585" s="94" t="s">
        <v>146</v>
      </c>
      <c r="E585" s="84" t="s">
        <v>773</v>
      </c>
      <c r="F585" s="94"/>
      <c r="G585" s="84" t="s">
        <v>313</v>
      </c>
      <c r="H585" s="95">
        <v>6</v>
      </c>
      <c r="I585" s="94">
        <v>3</v>
      </c>
      <c r="J585" s="95">
        <v>6</v>
      </c>
      <c r="K585" s="94">
        <v>3</v>
      </c>
      <c r="L585" s="95"/>
      <c r="M585" s="94"/>
      <c r="O585" s="29">
        <f t="shared" si="239"/>
        <v>12</v>
      </c>
      <c r="P585" s="29">
        <f t="shared" si="240"/>
        <v>6</v>
      </c>
      <c r="Q585" s="29">
        <f t="shared" si="241"/>
        <v>2</v>
      </c>
      <c r="R585" s="28">
        <f t="shared" si="242"/>
        <v>0</v>
      </c>
      <c r="S585" s="28">
        <f t="shared" si="243"/>
        <v>1</v>
      </c>
      <c r="T585" s="28">
        <f t="shared" si="244"/>
        <v>0</v>
      </c>
      <c r="U585" s="77" t="s">
        <v>630</v>
      </c>
    </row>
    <row r="586" spans="2:21" ht="12" customHeight="1" thickBot="1" x14ac:dyDescent="0.25">
      <c r="C586" s="414"/>
      <c r="D586" s="416" t="s">
        <v>147</v>
      </c>
      <c r="E586" s="84" t="s">
        <v>772</v>
      </c>
      <c r="F586" s="98"/>
      <c r="G586" s="84" t="s">
        <v>315</v>
      </c>
      <c r="H586" s="418">
        <v>0</v>
      </c>
      <c r="I586" s="421">
        <v>6</v>
      </c>
      <c r="J586" s="418">
        <v>0</v>
      </c>
      <c r="K586" s="421">
        <v>6</v>
      </c>
      <c r="L586" s="418"/>
      <c r="M586" s="421"/>
      <c r="O586" s="424">
        <f t="shared" si="239"/>
        <v>0</v>
      </c>
      <c r="P586" s="424">
        <f t="shared" si="240"/>
        <v>12</v>
      </c>
      <c r="Q586" s="424">
        <f t="shared" si="241"/>
        <v>0</v>
      </c>
      <c r="R586" s="424">
        <f t="shared" si="242"/>
        <v>2</v>
      </c>
      <c r="S586" s="424">
        <f t="shared" si="243"/>
        <v>0</v>
      </c>
      <c r="T586" s="424">
        <f t="shared" si="244"/>
        <v>1</v>
      </c>
      <c r="U586" s="77" t="s">
        <v>630</v>
      </c>
    </row>
    <row r="587" spans="2:21" ht="12" thickBot="1" x14ac:dyDescent="0.25">
      <c r="C587" s="414"/>
      <c r="D587" s="416"/>
      <c r="E587" s="99" t="s">
        <v>137</v>
      </c>
      <c r="F587" s="100"/>
      <c r="G587" s="99" t="s">
        <v>137</v>
      </c>
      <c r="H587" s="419"/>
      <c r="I587" s="422"/>
      <c r="J587" s="419"/>
      <c r="K587" s="422"/>
      <c r="L587" s="419"/>
      <c r="M587" s="422"/>
      <c r="O587" s="425"/>
      <c r="P587" s="425"/>
      <c r="Q587" s="425"/>
      <c r="R587" s="425"/>
      <c r="S587" s="425"/>
      <c r="T587" s="425"/>
      <c r="U587" s="77" t="s">
        <v>630</v>
      </c>
    </row>
    <row r="588" spans="2:21" ht="12" thickBot="1" x14ac:dyDescent="0.25">
      <c r="C588" s="415"/>
      <c r="D588" s="417"/>
      <c r="E588" s="84" t="s">
        <v>773</v>
      </c>
      <c r="F588" s="101"/>
      <c r="G588" s="84" t="s">
        <v>313</v>
      </c>
      <c r="H588" s="420"/>
      <c r="I588" s="423"/>
      <c r="J588" s="420"/>
      <c r="K588" s="423"/>
      <c r="L588" s="420"/>
      <c r="M588" s="423"/>
      <c r="O588" s="426"/>
      <c r="P588" s="426"/>
      <c r="Q588" s="426"/>
      <c r="R588" s="426"/>
      <c r="S588" s="426"/>
      <c r="T588" s="426"/>
      <c r="U588" s="77" t="s">
        <v>630</v>
      </c>
    </row>
    <row r="589" spans="2:21" ht="12" thickBot="1" x14ac:dyDescent="0.25">
      <c r="B589" s="79" t="str">
        <f>E582&amp;G582</f>
        <v>ENGİN ARSLAN TEN.AKDİDİM TENİS KULÜBÜ</v>
      </c>
      <c r="G589" s="102"/>
      <c r="H589" s="102"/>
      <c r="O589" s="28">
        <f t="shared" ref="O589:T589" si="245">O584+O585+O586</f>
        <v>24</v>
      </c>
      <c r="P589" s="28">
        <f t="shared" si="245"/>
        <v>19</v>
      </c>
      <c r="Q589" s="29">
        <f t="shared" si="245"/>
        <v>4</v>
      </c>
      <c r="R589" s="28">
        <f t="shared" si="245"/>
        <v>2</v>
      </c>
      <c r="S589" s="28">
        <f t="shared" si="245"/>
        <v>2</v>
      </c>
      <c r="T589" s="28">
        <f t="shared" si="245"/>
        <v>1</v>
      </c>
      <c r="U589" s="77" t="s">
        <v>630</v>
      </c>
    </row>
    <row r="590" spans="2:21" x14ac:dyDescent="0.2">
      <c r="C590" s="427" t="s">
        <v>132</v>
      </c>
      <c r="D590" s="428"/>
      <c r="E590" s="428"/>
      <c r="F590" s="428"/>
      <c r="G590" s="428"/>
      <c r="H590" s="428"/>
      <c r="I590" s="428"/>
      <c r="J590" s="428"/>
      <c r="K590" s="428"/>
      <c r="L590" s="428"/>
      <c r="M590" s="429"/>
      <c r="U590" s="77" t="s">
        <v>630</v>
      </c>
    </row>
    <row r="591" spans="2:21" ht="12" thickBot="1" x14ac:dyDescent="0.25">
      <c r="C591" s="430"/>
      <c r="D591" s="431"/>
      <c r="E591" s="431"/>
      <c r="F591" s="431"/>
      <c r="G591" s="431"/>
      <c r="H591" s="431"/>
      <c r="I591" s="431"/>
      <c r="J591" s="431"/>
      <c r="K591" s="431"/>
      <c r="L591" s="431"/>
      <c r="M591" s="432"/>
      <c r="U591" s="77" t="s">
        <v>630</v>
      </c>
    </row>
    <row r="592" spans="2:21" ht="12" thickBot="1" x14ac:dyDescent="0.25">
      <c r="C592" s="444" t="s">
        <v>79</v>
      </c>
      <c r="D592" s="437"/>
      <c r="E592" s="445" t="s">
        <v>133</v>
      </c>
      <c r="F592" s="446"/>
      <c r="G592" s="80" t="s">
        <v>134</v>
      </c>
      <c r="H592" s="447" t="s">
        <v>135</v>
      </c>
      <c r="I592" s="448"/>
      <c r="J592" s="448"/>
      <c r="K592" s="448"/>
      <c r="L592" s="448"/>
      <c r="M592" s="449"/>
      <c r="R592" s="81"/>
      <c r="S592" s="82"/>
      <c r="T592" s="83"/>
      <c r="U592" s="77" t="s">
        <v>630</v>
      </c>
    </row>
    <row r="593" spans="2:21" ht="12" thickBot="1" x14ac:dyDescent="0.25">
      <c r="C593" s="433">
        <v>45090</v>
      </c>
      <c r="D593" s="434"/>
      <c r="E593" s="435"/>
      <c r="F593" s="409"/>
      <c r="G593" s="84"/>
      <c r="H593" s="435"/>
      <c r="I593" s="408"/>
      <c r="J593" s="408"/>
      <c r="K593" s="408"/>
      <c r="L593" s="408"/>
      <c r="M593" s="409"/>
      <c r="U593" s="77" t="s">
        <v>630</v>
      </c>
    </row>
    <row r="594" spans="2:21" ht="12" thickBot="1" x14ac:dyDescent="0.25">
      <c r="C594" s="435"/>
      <c r="D594" s="408"/>
      <c r="E594" s="408"/>
      <c r="F594" s="408"/>
      <c r="G594" s="408"/>
      <c r="H594" s="408"/>
      <c r="I594" s="408"/>
      <c r="J594" s="408"/>
      <c r="K594" s="408"/>
      <c r="L594" s="408"/>
      <c r="M594" s="409"/>
      <c r="U594" s="77" t="s">
        <v>630</v>
      </c>
    </row>
    <row r="595" spans="2:21" ht="12" thickBot="1" x14ac:dyDescent="0.25">
      <c r="C595" s="85" t="s">
        <v>87</v>
      </c>
      <c r="D595" s="86"/>
      <c r="E595" s="85" t="s">
        <v>136</v>
      </c>
      <c r="F595" s="86" t="s">
        <v>137</v>
      </c>
      <c r="G595" s="85" t="s">
        <v>136</v>
      </c>
      <c r="H595" s="436" t="s">
        <v>108</v>
      </c>
      <c r="I595" s="436"/>
      <c r="J595" s="436"/>
      <c r="K595" s="436"/>
      <c r="L595" s="436"/>
      <c r="M595" s="437"/>
      <c r="U595" s="77" t="s">
        <v>630</v>
      </c>
    </row>
    <row r="596" spans="2:21" ht="12" thickBot="1" x14ac:dyDescent="0.25">
      <c r="C596" s="87"/>
      <c r="D596" s="88">
        <v>4</v>
      </c>
      <c r="E596" s="103" t="s">
        <v>160</v>
      </c>
      <c r="F596" s="88"/>
      <c r="G596" s="103" t="s">
        <v>9</v>
      </c>
      <c r="H596" s="438">
        <f>S603</f>
        <v>1</v>
      </c>
      <c r="I596" s="439"/>
      <c r="J596" s="440"/>
      <c r="K596" s="441">
        <f>T603</f>
        <v>2</v>
      </c>
      <c r="L596" s="442"/>
      <c r="M596" s="443"/>
      <c r="U596" s="77" t="str">
        <f>IF(H596+K596=3,"BİTTİ","DEVAM")</f>
        <v>BİTTİ</v>
      </c>
    </row>
    <row r="597" spans="2:21" ht="12" thickBot="1" x14ac:dyDescent="0.25">
      <c r="C597" s="91" t="s">
        <v>80</v>
      </c>
      <c r="D597" s="92" t="s">
        <v>138</v>
      </c>
      <c r="E597" s="91" t="s">
        <v>139</v>
      </c>
      <c r="F597" s="92"/>
      <c r="G597" s="91" t="s">
        <v>139</v>
      </c>
      <c r="H597" s="408" t="s">
        <v>140</v>
      </c>
      <c r="I597" s="409"/>
      <c r="J597" s="408" t="s">
        <v>141</v>
      </c>
      <c r="K597" s="409"/>
      <c r="L597" s="410" t="s">
        <v>142</v>
      </c>
      <c r="M597" s="411"/>
      <c r="O597" s="412" t="s">
        <v>143</v>
      </c>
      <c r="P597" s="413"/>
      <c r="Q597" s="412" t="s">
        <v>144</v>
      </c>
      <c r="R597" s="413"/>
      <c r="S597" s="412" t="s">
        <v>138</v>
      </c>
      <c r="T597" s="413"/>
      <c r="U597" s="77" t="s">
        <v>630</v>
      </c>
    </row>
    <row r="598" spans="2:21" ht="12" thickBot="1" x14ac:dyDescent="0.25">
      <c r="C598" s="93" t="s">
        <v>152</v>
      </c>
      <c r="D598" s="94" t="s">
        <v>145</v>
      </c>
      <c r="E598" s="84" t="s">
        <v>706</v>
      </c>
      <c r="F598" s="94"/>
      <c r="G598" s="84" t="s">
        <v>579</v>
      </c>
      <c r="H598" s="95">
        <v>0</v>
      </c>
      <c r="I598" s="94">
        <v>6</v>
      </c>
      <c r="J598" s="95">
        <v>0</v>
      </c>
      <c r="K598" s="94">
        <v>6</v>
      </c>
      <c r="L598" s="95"/>
      <c r="M598" s="94"/>
      <c r="O598" s="96">
        <f t="shared" ref="O598:O600" si="246">H598+J598+L598</f>
        <v>0</v>
      </c>
      <c r="P598" s="96">
        <f t="shared" ref="P598:P600" si="247">I598+K598+M598</f>
        <v>12</v>
      </c>
      <c r="Q598" s="96">
        <f t="shared" ref="Q598:Q600" si="248">IF(H598&gt;I598,1,0)+IF(J598&gt;K598,1,0)+IF(L598&gt;M598,1,0)</f>
        <v>0</v>
      </c>
      <c r="R598" s="97">
        <f t="shared" ref="R598:R600" si="249">IF(H598&lt;I598,1,0)+IF(J598&lt;K598,1,0)+IF(L598&lt;M598,1,0)</f>
        <v>2</v>
      </c>
      <c r="S598" s="97">
        <f t="shared" ref="S598:S600" si="250">IF(Q598&gt;R598,1,0)</f>
        <v>0</v>
      </c>
      <c r="T598" s="97">
        <f t="shared" ref="T598:T600" si="251">IF(Q598&lt;R598,1,0)</f>
        <v>1</v>
      </c>
      <c r="U598" s="77" t="s">
        <v>630</v>
      </c>
    </row>
    <row r="599" spans="2:21" ht="12" thickBot="1" x14ac:dyDescent="0.25">
      <c r="C599" s="84"/>
      <c r="D599" s="94" t="s">
        <v>146</v>
      </c>
      <c r="E599" s="84" t="s">
        <v>707</v>
      </c>
      <c r="F599" s="94"/>
      <c r="G599" s="84" t="s">
        <v>708</v>
      </c>
      <c r="H599" s="95">
        <v>6</v>
      </c>
      <c r="I599" s="94">
        <v>0</v>
      </c>
      <c r="J599" s="95">
        <v>6</v>
      </c>
      <c r="K599" s="94">
        <v>0</v>
      </c>
      <c r="L599" s="95"/>
      <c r="M599" s="94"/>
      <c r="O599" s="29">
        <f t="shared" si="246"/>
        <v>12</v>
      </c>
      <c r="P599" s="29">
        <f t="shared" si="247"/>
        <v>0</v>
      </c>
      <c r="Q599" s="29">
        <f t="shared" si="248"/>
        <v>2</v>
      </c>
      <c r="R599" s="28">
        <f t="shared" si="249"/>
        <v>0</v>
      </c>
      <c r="S599" s="28">
        <f t="shared" si="250"/>
        <v>1</v>
      </c>
      <c r="T599" s="28">
        <f t="shared" si="251"/>
        <v>0</v>
      </c>
      <c r="U599" s="77" t="s">
        <v>630</v>
      </c>
    </row>
    <row r="600" spans="2:21" ht="12" customHeight="1" thickBot="1" x14ac:dyDescent="0.25">
      <c r="C600" s="414"/>
      <c r="D600" s="416" t="s">
        <v>147</v>
      </c>
      <c r="E600" s="84" t="s">
        <v>706</v>
      </c>
      <c r="F600" s="98"/>
      <c r="G600" s="84" t="s">
        <v>579</v>
      </c>
      <c r="H600" s="418">
        <v>7</v>
      </c>
      <c r="I600" s="421">
        <v>5</v>
      </c>
      <c r="J600" s="418">
        <v>4</v>
      </c>
      <c r="K600" s="421">
        <v>6</v>
      </c>
      <c r="L600" s="418">
        <v>3</v>
      </c>
      <c r="M600" s="421">
        <v>10</v>
      </c>
      <c r="O600" s="424">
        <f t="shared" si="246"/>
        <v>14</v>
      </c>
      <c r="P600" s="424">
        <f t="shared" si="247"/>
        <v>21</v>
      </c>
      <c r="Q600" s="424">
        <f t="shared" si="248"/>
        <v>1</v>
      </c>
      <c r="R600" s="424">
        <f t="shared" si="249"/>
        <v>2</v>
      </c>
      <c r="S600" s="424">
        <f t="shared" si="250"/>
        <v>0</v>
      </c>
      <c r="T600" s="424">
        <f t="shared" si="251"/>
        <v>1</v>
      </c>
      <c r="U600" s="77" t="s">
        <v>630</v>
      </c>
    </row>
    <row r="601" spans="2:21" ht="12" thickBot="1" x14ac:dyDescent="0.25">
      <c r="C601" s="414"/>
      <c r="D601" s="416"/>
      <c r="E601" s="99" t="s">
        <v>137</v>
      </c>
      <c r="F601" s="100"/>
      <c r="G601" s="99" t="s">
        <v>137</v>
      </c>
      <c r="H601" s="419"/>
      <c r="I601" s="422"/>
      <c r="J601" s="419"/>
      <c r="K601" s="422"/>
      <c r="L601" s="419"/>
      <c r="M601" s="422"/>
      <c r="O601" s="425"/>
      <c r="P601" s="425"/>
      <c r="Q601" s="425"/>
      <c r="R601" s="425"/>
      <c r="S601" s="425"/>
      <c r="T601" s="425"/>
      <c r="U601" s="77" t="s">
        <v>630</v>
      </c>
    </row>
    <row r="602" spans="2:21" ht="12" thickBot="1" x14ac:dyDescent="0.25">
      <c r="C602" s="415"/>
      <c r="D602" s="417"/>
      <c r="E602" s="84" t="s">
        <v>707</v>
      </c>
      <c r="F602" s="101"/>
      <c r="G602" s="84" t="s">
        <v>708</v>
      </c>
      <c r="H602" s="420"/>
      <c r="I602" s="423"/>
      <c r="J602" s="420"/>
      <c r="K602" s="423"/>
      <c r="L602" s="420"/>
      <c r="M602" s="423"/>
      <c r="O602" s="426"/>
      <c r="P602" s="426"/>
      <c r="Q602" s="426"/>
      <c r="R602" s="426"/>
      <c r="S602" s="426"/>
      <c r="T602" s="426"/>
      <c r="U602" s="77" t="s">
        <v>630</v>
      </c>
    </row>
    <row r="603" spans="2:21" ht="12" thickBot="1" x14ac:dyDescent="0.25">
      <c r="B603" s="79" t="str">
        <f>E596&amp;G596</f>
        <v>CAN TENİS SPOR KULÜBÜALAÇATI TENİS KULÜBÜ</v>
      </c>
      <c r="G603" s="102"/>
      <c r="H603" s="102"/>
      <c r="O603" s="28">
        <f t="shared" ref="O603:T603" si="252">O598+O599+O600</f>
        <v>26</v>
      </c>
      <c r="P603" s="28">
        <f t="shared" si="252"/>
        <v>33</v>
      </c>
      <c r="Q603" s="29">
        <f t="shared" si="252"/>
        <v>3</v>
      </c>
      <c r="R603" s="28">
        <f t="shared" si="252"/>
        <v>4</v>
      </c>
      <c r="S603" s="28">
        <f t="shared" si="252"/>
        <v>1</v>
      </c>
      <c r="T603" s="28">
        <f t="shared" si="252"/>
        <v>2</v>
      </c>
      <c r="U603" s="77" t="s">
        <v>630</v>
      </c>
    </row>
    <row r="604" spans="2:21" x14ac:dyDescent="0.2">
      <c r="C604" s="427" t="s">
        <v>132</v>
      </c>
      <c r="D604" s="428"/>
      <c r="E604" s="428"/>
      <c r="F604" s="428"/>
      <c r="G604" s="428"/>
      <c r="H604" s="428"/>
      <c r="I604" s="428"/>
      <c r="J604" s="428"/>
      <c r="K604" s="428"/>
      <c r="L604" s="428"/>
      <c r="M604" s="429"/>
      <c r="U604" s="77" t="s">
        <v>630</v>
      </c>
    </row>
    <row r="605" spans="2:21" ht="12" thickBot="1" x14ac:dyDescent="0.25">
      <c r="C605" s="430"/>
      <c r="D605" s="431"/>
      <c r="E605" s="431"/>
      <c r="F605" s="431"/>
      <c r="G605" s="431"/>
      <c r="H605" s="431"/>
      <c r="I605" s="431"/>
      <c r="J605" s="431"/>
      <c r="K605" s="431"/>
      <c r="L605" s="431"/>
      <c r="M605" s="432"/>
      <c r="U605" s="77" t="s">
        <v>630</v>
      </c>
    </row>
    <row r="606" spans="2:21" ht="12" thickBot="1" x14ac:dyDescent="0.25">
      <c r="C606" s="444" t="s">
        <v>79</v>
      </c>
      <c r="D606" s="437"/>
      <c r="E606" s="445" t="s">
        <v>133</v>
      </c>
      <c r="F606" s="446"/>
      <c r="G606" s="80" t="s">
        <v>134</v>
      </c>
      <c r="H606" s="447" t="s">
        <v>135</v>
      </c>
      <c r="I606" s="448"/>
      <c r="J606" s="448"/>
      <c r="K606" s="448"/>
      <c r="L606" s="448"/>
      <c r="M606" s="449"/>
      <c r="R606" s="81"/>
      <c r="S606" s="82"/>
      <c r="T606" s="83"/>
      <c r="U606" s="83" t="s">
        <v>630</v>
      </c>
    </row>
    <row r="607" spans="2:21" ht="12" thickBot="1" x14ac:dyDescent="0.25">
      <c r="C607" s="433">
        <v>45090</v>
      </c>
      <c r="D607" s="434"/>
      <c r="E607" s="435"/>
      <c r="F607" s="409"/>
      <c r="G607" s="84"/>
      <c r="H607" s="435"/>
      <c r="I607" s="408"/>
      <c r="J607" s="408"/>
      <c r="K607" s="408"/>
      <c r="L607" s="408"/>
      <c r="M607" s="409"/>
      <c r="U607" s="77" t="s">
        <v>630</v>
      </c>
    </row>
    <row r="608" spans="2:21" ht="12" thickBot="1" x14ac:dyDescent="0.25">
      <c r="C608" s="435"/>
      <c r="D608" s="408"/>
      <c r="E608" s="408"/>
      <c r="F608" s="408"/>
      <c r="G608" s="408"/>
      <c r="H608" s="408"/>
      <c r="I608" s="408"/>
      <c r="J608" s="408"/>
      <c r="K608" s="408"/>
      <c r="L608" s="408"/>
      <c r="M608" s="409"/>
      <c r="U608" s="77" t="s">
        <v>630</v>
      </c>
    </row>
    <row r="609" spans="2:21" ht="12" thickBot="1" x14ac:dyDescent="0.25">
      <c r="C609" s="85" t="s">
        <v>87</v>
      </c>
      <c r="D609" s="86"/>
      <c r="E609" s="85" t="s">
        <v>136</v>
      </c>
      <c r="F609" s="86" t="s">
        <v>137</v>
      </c>
      <c r="G609" s="85" t="s">
        <v>136</v>
      </c>
      <c r="H609" s="436" t="s">
        <v>108</v>
      </c>
      <c r="I609" s="436"/>
      <c r="J609" s="436"/>
      <c r="K609" s="436"/>
      <c r="L609" s="436"/>
      <c r="M609" s="437"/>
      <c r="U609" s="77" t="s">
        <v>630</v>
      </c>
    </row>
    <row r="610" spans="2:21" ht="12" thickBot="1" x14ac:dyDescent="0.25">
      <c r="C610" s="87"/>
      <c r="D610" s="88">
        <v>5</v>
      </c>
      <c r="E610" s="103" t="s">
        <v>24</v>
      </c>
      <c r="F610" s="88"/>
      <c r="G610" s="103" t="s">
        <v>42</v>
      </c>
      <c r="H610" s="438">
        <f>S617</f>
        <v>2</v>
      </c>
      <c r="I610" s="439"/>
      <c r="J610" s="440"/>
      <c r="K610" s="441">
        <f>T617</f>
        <v>1</v>
      </c>
      <c r="L610" s="442"/>
      <c r="M610" s="443"/>
      <c r="U610" s="77" t="str">
        <f>IF(H610+K610=3,"BİTTİ","DEVAM")</f>
        <v>BİTTİ</v>
      </c>
    </row>
    <row r="611" spans="2:21" ht="12" thickBot="1" x14ac:dyDescent="0.25">
      <c r="C611" s="91" t="s">
        <v>80</v>
      </c>
      <c r="D611" s="92" t="s">
        <v>138</v>
      </c>
      <c r="E611" s="91" t="s">
        <v>139</v>
      </c>
      <c r="F611" s="92"/>
      <c r="G611" s="91" t="s">
        <v>139</v>
      </c>
      <c r="H611" s="408" t="s">
        <v>140</v>
      </c>
      <c r="I611" s="409"/>
      <c r="J611" s="408" t="s">
        <v>141</v>
      </c>
      <c r="K611" s="409"/>
      <c r="L611" s="410" t="s">
        <v>142</v>
      </c>
      <c r="M611" s="411"/>
      <c r="O611" s="412" t="s">
        <v>143</v>
      </c>
      <c r="P611" s="413"/>
      <c r="Q611" s="412" t="s">
        <v>144</v>
      </c>
      <c r="R611" s="413"/>
      <c r="S611" s="412" t="s">
        <v>138</v>
      </c>
      <c r="T611" s="413"/>
      <c r="U611" s="77" t="s">
        <v>630</v>
      </c>
    </row>
    <row r="612" spans="2:21" ht="12" thickBot="1" x14ac:dyDescent="0.25">
      <c r="C612" s="93" t="s">
        <v>152</v>
      </c>
      <c r="D612" s="94" t="s">
        <v>145</v>
      </c>
      <c r="E612" s="84" t="s">
        <v>660</v>
      </c>
      <c r="F612" s="94"/>
      <c r="G612" s="84" t="s">
        <v>661</v>
      </c>
      <c r="H612" s="95">
        <v>6</v>
      </c>
      <c r="I612" s="94">
        <v>0</v>
      </c>
      <c r="J612" s="95">
        <v>6</v>
      </c>
      <c r="K612" s="94">
        <v>0</v>
      </c>
      <c r="L612" s="95"/>
      <c r="M612" s="94"/>
      <c r="O612" s="96">
        <f t="shared" ref="O612:O614" si="253">H612+J612+L612</f>
        <v>12</v>
      </c>
      <c r="P612" s="96">
        <f t="shared" ref="P612:P614" si="254">I612+K612+M612</f>
        <v>0</v>
      </c>
      <c r="Q612" s="96">
        <f t="shared" ref="Q612:Q614" si="255">IF(H612&gt;I612,1,0)+IF(J612&gt;K612,1,0)+IF(L612&gt;M612,1,0)</f>
        <v>2</v>
      </c>
      <c r="R612" s="97">
        <f t="shared" ref="R612:R614" si="256">IF(H612&lt;I612,1,0)+IF(J612&lt;K612,1,0)+IF(L612&lt;M612,1,0)</f>
        <v>0</v>
      </c>
      <c r="S612" s="97">
        <f t="shared" ref="S612:S614" si="257">IF(Q612&gt;R612,1,0)</f>
        <v>1</v>
      </c>
      <c r="T612" s="97">
        <f t="shared" ref="T612:T614" si="258">IF(Q612&lt;R612,1,0)</f>
        <v>0</v>
      </c>
      <c r="U612" s="77" t="s">
        <v>630</v>
      </c>
    </row>
    <row r="613" spans="2:21" ht="12" thickBot="1" x14ac:dyDescent="0.25">
      <c r="C613" s="84"/>
      <c r="D613" s="94" t="s">
        <v>146</v>
      </c>
      <c r="E613" s="84" t="s">
        <v>497</v>
      </c>
      <c r="F613" s="94"/>
      <c r="G613" s="84" t="s">
        <v>486</v>
      </c>
      <c r="H613" s="95">
        <v>6</v>
      </c>
      <c r="I613" s="94">
        <v>0</v>
      </c>
      <c r="J613" s="95">
        <v>6</v>
      </c>
      <c r="K613" s="94">
        <v>1</v>
      </c>
      <c r="L613" s="95"/>
      <c r="M613" s="94"/>
      <c r="O613" s="29">
        <f t="shared" si="253"/>
        <v>12</v>
      </c>
      <c r="P613" s="29">
        <f t="shared" si="254"/>
        <v>1</v>
      </c>
      <c r="Q613" s="29">
        <f t="shared" si="255"/>
        <v>2</v>
      </c>
      <c r="R613" s="28">
        <f t="shared" si="256"/>
        <v>0</v>
      </c>
      <c r="S613" s="28">
        <f t="shared" si="257"/>
        <v>1</v>
      </c>
      <c r="T613" s="28">
        <f t="shared" si="258"/>
        <v>0</v>
      </c>
      <c r="U613" s="77" t="s">
        <v>630</v>
      </c>
    </row>
    <row r="614" spans="2:21" ht="12" customHeight="1" thickBot="1" x14ac:dyDescent="0.25">
      <c r="C614" s="414"/>
      <c r="D614" s="416" t="s">
        <v>147</v>
      </c>
      <c r="E614" s="84" t="s">
        <v>660</v>
      </c>
      <c r="F614" s="98"/>
      <c r="G614" s="84" t="s">
        <v>661</v>
      </c>
      <c r="H614" s="418">
        <v>0</v>
      </c>
      <c r="I614" s="421">
        <v>6</v>
      </c>
      <c r="J614" s="418">
        <v>0</v>
      </c>
      <c r="K614" s="421">
        <v>6</v>
      </c>
      <c r="L614" s="418"/>
      <c r="M614" s="421"/>
      <c r="O614" s="424">
        <f t="shared" si="253"/>
        <v>0</v>
      </c>
      <c r="P614" s="424">
        <f t="shared" si="254"/>
        <v>12</v>
      </c>
      <c r="Q614" s="424">
        <f t="shared" si="255"/>
        <v>0</v>
      </c>
      <c r="R614" s="424">
        <f t="shared" si="256"/>
        <v>2</v>
      </c>
      <c r="S614" s="424">
        <f t="shared" si="257"/>
        <v>0</v>
      </c>
      <c r="T614" s="424">
        <f t="shared" si="258"/>
        <v>1</v>
      </c>
      <c r="U614" s="77" t="s">
        <v>630</v>
      </c>
    </row>
    <row r="615" spans="2:21" ht="12" thickBot="1" x14ac:dyDescent="0.25">
      <c r="C615" s="414"/>
      <c r="D615" s="416"/>
      <c r="E615" s="99" t="s">
        <v>137</v>
      </c>
      <c r="F615" s="100"/>
      <c r="G615" s="99" t="s">
        <v>137</v>
      </c>
      <c r="H615" s="419"/>
      <c r="I615" s="422"/>
      <c r="J615" s="419"/>
      <c r="K615" s="422"/>
      <c r="L615" s="419"/>
      <c r="M615" s="422"/>
      <c r="O615" s="425"/>
      <c r="P615" s="425"/>
      <c r="Q615" s="425"/>
      <c r="R615" s="425"/>
      <c r="S615" s="425"/>
      <c r="T615" s="425"/>
      <c r="U615" s="77" t="s">
        <v>630</v>
      </c>
    </row>
    <row r="616" spans="2:21" ht="12" thickBot="1" x14ac:dyDescent="0.25">
      <c r="C616" s="415"/>
      <c r="D616" s="417"/>
      <c r="E616" s="84" t="s">
        <v>497</v>
      </c>
      <c r="F616" s="101"/>
      <c r="G616" s="84" t="s">
        <v>486</v>
      </c>
      <c r="H616" s="420"/>
      <c r="I616" s="423"/>
      <c r="J616" s="420"/>
      <c r="K616" s="423"/>
      <c r="L616" s="420"/>
      <c r="M616" s="423"/>
      <c r="O616" s="426"/>
      <c r="P616" s="426"/>
      <c r="Q616" s="426"/>
      <c r="R616" s="426"/>
      <c r="S616" s="426"/>
      <c r="T616" s="426"/>
      <c r="U616" s="77" t="s">
        <v>630</v>
      </c>
    </row>
    <row r="617" spans="2:21" ht="12" thickBot="1" x14ac:dyDescent="0.25">
      <c r="B617" s="79" t="str">
        <f>E610&amp;G610</f>
        <v>FETHİYE TENİS AKADEMİ SPOR KULÜBÜMUĞLA TENİS KULÜBÜ</v>
      </c>
      <c r="G617" s="102"/>
      <c r="H617" s="102"/>
      <c r="O617" s="28">
        <f t="shared" ref="O617:T617" si="259">O612+O613+O614</f>
        <v>24</v>
      </c>
      <c r="P617" s="28">
        <f t="shared" si="259"/>
        <v>13</v>
      </c>
      <c r="Q617" s="29">
        <f t="shared" si="259"/>
        <v>4</v>
      </c>
      <c r="R617" s="28">
        <f t="shared" si="259"/>
        <v>2</v>
      </c>
      <c r="S617" s="28">
        <f t="shared" si="259"/>
        <v>2</v>
      </c>
      <c r="T617" s="28">
        <f t="shared" si="259"/>
        <v>1</v>
      </c>
      <c r="U617" s="77" t="s">
        <v>630</v>
      </c>
    </row>
    <row r="618" spans="2:21" x14ac:dyDescent="0.2">
      <c r="C618" s="427" t="s">
        <v>132</v>
      </c>
      <c r="D618" s="428"/>
      <c r="E618" s="428"/>
      <c r="F618" s="428"/>
      <c r="G618" s="428"/>
      <c r="H618" s="428"/>
      <c r="I618" s="428"/>
      <c r="J618" s="428"/>
      <c r="K618" s="428"/>
      <c r="L618" s="428"/>
      <c r="M618" s="429"/>
      <c r="U618" s="77" t="s">
        <v>630</v>
      </c>
    </row>
    <row r="619" spans="2:21" ht="12" thickBot="1" x14ac:dyDescent="0.25">
      <c r="C619" s="430"/>
      <c r="D619" s="431"/>
      <c r="E619" s="431"/>
      <c r="F619" s="431"/>
      <c r="G619" s="431"/>
      <c r="H619" s="431"/>
      <c r="I619" s="431"/>
      <c r="J619" s="431"/>
      <c r="K619" s="431"/>
      <c r="L619" s="431"/>
      <c r="M619" s="432"/>
      <c r="U619" s="77" t="s">
        <v>630</v>
      </c>
    </row>
    <row r="620" spans="2:21" ht="12" thickBot="1" x14ac:dyDescent="0.25">
      <c r="C620" s="444" t="s">
        <v>79</v>
      </c>
      <c r="D620" s="437"/>
      <c r="E620" s="445" t="s">
        <v>133</v>
      </c>
      <c r="F620" s="446"/>
      <c r="G620" s="80" t="s">
        <v>134</v>
      </c>
      <c r="H620" s="447" t="s">
        <v>135</v>
      </c>
      <c r="I620" s="448"/>
      <c r="J620" s="448"/>
      <c r="K620" s="448"/>
      <c r="L620" s="448"/>
      <c r="M620" s="449"/>
      <c r="R620" s="81"/>
      <c r="S620" s="82"/>
      <c r="T620" s="83"/>
      <c r="U620" s="77" t="s">
        <v>630</v>
      </c>
    </row>
    <row r="621" spans="2:21" ht="12" thickBot="1" x14ac:dyDescent="0.25">
      <c r="C621" s="433">
        <v>45090</v>
      </c>
      <c r="D621" s="434"/>
      <c r="E621" s="435"/>
      <c r="F621" s="409"/>
      <c r="G621" s="84"/>
      <c r="H621" s="435"/>
      <c r="I621" s="408"/>
      <c r="J621" s="408"/>
      <c r="K621" s="408"/>
      <c r="L621" s="408"/>
      <c r="M621" s="409"/>
      <c r="U621" s="77" t="s">
        <v>630</v>
      </c>
    </row>
    <row r="622" spans="2:21" ht="12" thickBot="1" x14ac:dyDescent="0.25">
      <c r="C622" s="435"/>
      <c r="D622" s="408"/>
      <c r="E622" s="408"/>
      <c r="F622" s="408"/>
      <c r="G622" s="408"/>
      <c r="H622" s="408"/>
      <c r="I622" s="408"/>
      <c r="J622" s="408"/>
      <c r="K622" s="408"/>
      <c r="L622" s="408"/>
      <c r="M622" s="409"/>
      <c r="U622" s="77" t="s">
        <v>630</v>
      </c>
    </row>
    <row r="623" spans="2:21" ht="12" thickBot="1" x14ac:dyDescent="0.25">
      <c r="C623" s="85" t="s">
        <v>87</v>
      </c>
      <c r="D623" s="86"/>
      <c r="E623" s="85" t="s">
        <v>136</v>
      </c>
      <c r="F623" s="86" t="s">
        <v>137</v>
      </c>
      <c r="G623" s="85" t="s">
        <v>136</v>
      </c>
      <c r="H623" s="436" t="s">
        <v>108</v>
      </c>
      <c r="I623" s="436"/>
      <c r="J623" s="436"/>
      <c r="K623" s="436"/>
      <c r="L623" s="436"/>
      <c r="M623" s="437"/>
      <c r="U623" s="77" t="s">
        <v>630</v>
      </c>
    </row>
    <row r="624" spans="2:21" ht="12" thickBot="1" x14ac:dyDescent="0.25">
      <c r="C624" s="87"/>
      <c r="D624" s="88">
        <v>6</v>
      </c>
      <c r="E624" s="103" t="s">
        <v>43</v>
      </c>
      <c r="F624" s="88"/>
      <c r="G624" s="103" t="s">
        <v>162</v>
      </c>
      <c r="H624" s="438">
        <f>S631</f>
        <v>3</v>
      </c>
      <c r="I624" s="439"/>
      <c r="J624" s="440"/>
      <c r="K624" s="441">
        <f>T631</f>
        <v>0</v>
      </c>
      <c r="L624" s="442"/>
      <c r="M624" s="443"/>
      <c r="O624" s="77" t="s">
        <v>668</v>
      </c>
      <c r="U624" s="77" t="str">
        <f>IF(H624+K624=3,"BİTTİ","DEVAM")</f>
        <v>BİTTİ</v>
      </c>
    </row>
    <row r="625" spans="2:21" ht="12" thickBot="1" x14ac:dyDescent="0.25">
      <c r="C625" s="91" t="s">
        <v>80</v>
      </c>
      <c r="D625" s="92" t="s">
        <v>138</v>
      </c>
      <c r="E625" s="91" t="s">
        <v>139</v>
      </c>
      <c r="F625" s="92"/>
      <c r="G625" s="91" t="s">
        <v>139</v>
      </c>
      <c r="H625" s="408" t="s">
        <v>140</v>
      </c>
      <c r="I625" s="409"/>
      <c r="J625" s="408" t="s">
        <v>141</v>
      </c>
      <c r="K625" s="409"/>
      <c r="L625" s="410" t="s">
        <v>142</v>
      </c>
      <c r="M625" s="411"/>
      <c r="O625" s="412" t="s">
        <v>143</v>
      </c>
      <c r="P625" s="413"/>
      <c r="Q625" s="412" t="s">
        <v>144</v>
      </c>
      <c r="R625" s="413"/>
      <c r="S625" s="412" t="s">
        <v>138</v>
      </c>
      <c r="T625" s="413"/>
      <c r="U625" s="77" t="s">
        <v>630</v>
      </c>
    </row>
    <row r="626" spans="2:21" ht="12" thickBot="1" x14ac:dyDescent="0.25">
      <c r="C626" s="93" t="s">
        <v>152</v>
      </c>
      <c r="D626" s="94" t="s">
        <v>145</v>
      </c>
      <c r="E626" s="84" t="s">
        <v>505</v>
      </c>
      <c r="F626" s="94"/>
      <c r="G626" s="84"/>
      <c r="H626" s="95">
        <v>6</v>
      </c>
      <c r="I626" s="94">
        <v>0</v>
      </c>
      <c r="J626" s="95">
        <v>6</v>
      </c>
      <c r="K626" s="94">
        <v>0</v>
      </c>
      <c r="L626" s="95"/>
      <c r="M626" s="94"/>
      <c r="O626" s="96">
        <f t="shared" ref="O626:O628" si="260">H626+J626+L626</f>
        <v>12</v>
      </c>
      <c r="P626" s="96">
        <f t="shared" ref="P626:P628" si="261">I626+K626+M626</f>
        <v>0</v>
      </c>
      <c r="Q626" s="96">
        <f t="shared" ref="Q626:Q628" si="262">IF(H626&gt;I626,1,0)+IF(J626&gt;K626,1,0)+IF(L626&gt;M626,1,0)</f>
        <v>2</v>
      </c>
      <c r="R626" s="97">
        <f t="shared" ref="R626:R628" si="263">IF(H626&lt;I626,1,0)+IF(J626&lt;K626,1,0)+IF(L626&lt;M626,1,0)</f>
        <v>0</v>
      </c>
      <c r="S626" s="97">
        <f t="shared" ref="S626:S628" si="264">IF(Q626&gt;R626,1,0)</f>
        <v>1</v>
      </c>
      <c r="T626" s="97">
        <f t="shared" ref="T626:T628" si="265">IF(Q626&lt;R626,1,0)</f>
        <v>0</v>
      </c>
      <c r="U626" s="77" t="s">
        <v>630</v>
      </c>
    </row>
    <row r="627" spans="2:21" ht="12" thickBot="1" x14ac:dyDescent="0.25">
      <c r="C627" s="84"/>
      <c r="D627" s="94" t="s">
        <v>146</v>
      </c>
      <c r="E627" s="84" t="s">
        <v>506</v>
      </c>
      <c r="F627" s="94"/>
      <c r="G627" s="84"/>
      <c r="H627" s="95">
        <v>6</v>
      </c>
      <c r="I627" s="94">
        <v>0</v>
      </c>
      <c r="J627" s="95">
        <v>6</v>
      </c>
      <c r="K627" s="94">
        <v>0</v>
      </c>
      <c r="L627" s="95"/>
      <c r="M627" s="94"/>
      <c r="O627" s="29">
        <f t="shared" si="260"/>
        <v>12</v>
      </c>
      <c r="P627" s="29">
        <f t="shared" si="261"/>
        <v>0</v>
      </c>
      <c r="Q627" s="29">
        <f t="shared" si="262"/>
        <v>2</v>
      </c>
      <c r="R627" s="28">
        <f t="shared" si="263"/>
        <v>0</v>
      </c>
      <c r="S627" s="28">
        <f t="shared" si="264"/>
        <v>1</v>
      </c>
      <c r="T627" s="28">
        <f t="shared" si="265"/>
        <v>0</v>
      </c>
      <c r="U627" s="77" t="s">
        <v>630</v>
      </c>
    </row>
    <row r="628" spans="2:21" ht="12" customHeight="1" thickBot="1" x14ac:dyDescent="0.25">
      <c r="C628" s="414"/>
      <c r="D628" s="416" t="s">
        <v>147</v>
      </c>
      <c r="E628" s="84" t="s">
        <v>669</v>
      </c>
      <c r="F628" s="98"/>
      <c r="G628" s="84"/>
      <c r="H628" s="418">
        <v>6</v>
      </c>
      <c r="I628" s="421">
        <v>0</v>
      </c>
      <c r="J628" s="418">
        <v>6</v>
      </c>
      <c r="K628" s="421">
        <v>0</v>
      </c>
      <c r="L628" s="418"/>
      <c r="M628" s="421"/>
      <c r="O628" s="424">
        <f t="shared" si="260"/>
        <v>12</v>
      </c>
      <c r="P628" s="424">
        <f t="shared" si="261"/>
        <v>0</v>
      </c>
      <c r="Q628" s="424">
        <f t="shared" si="262"/>
        <v>2</v>
      </c>
      <c r="R628" s="424">
        <f t="shared" si="263"/>
        <v>0</v>
      </c>
      <c r="S628" s="424">
        <f t="shared" si="264"/>
        <v>1</v>
      </c>
      <c r="T628" s="424">
        <f t="shared" si="265"/>
        <v>0</v>
      </c>
      <c r="U628" s="77" t="s">
        <v>630</v>
      </c>
    </row>
    <row r="629" spans="2:21" ht="12" thickBot="1" x14ac:dyDescent="0.25">
      <c r="C629" s="414"/>
      <c r="D629" s="416"/>
      <c r="E629" s="99" t="s">
        <v>137</v>
      </c>
      <c r="F629" s="100"/>
      <c r="G629" s="99" t="s">
        <v>137</v>
      </c>
      <c r="H629" s="419"/>
      <c r="I629" s="422"/>
      <c r="J629" s="419"/>
      <c r="K629" s="422"/>
      <c r="L629" s="419"/>
      <c r="M629" s="422"/>
      <c r="O629" s="425"/>
      <c r="P629" s="425"/>
      <c r="Q629" s="425"/>
      <c r="R629" s="425"/>
      <c r="S629" s="425"/>
      <c r="T629" s="425"/>
      <c r="U629" s="77" t="s">
        <v>630</v>
      </c>
    </row>
    <row r="630" spans="2:21" ht="12" thickBot="1" x14ac:dyDescent="0.25">
      <c r="C630" s="415"/>
      <c r="D630" s="417"/>
      <c r="E630" s="84" t="s">
        <v>670</v>
      </c>
      <c r="F630" s="101"/>
      <c r="G630" s="84"/>
      <c r="H630" s="420"/>
      <c r="I630" s="423"/>
      <c r="J630" s="420"/>
      <c r="K630" s="423"/>
      <c r="L630" s="420"/>
      <c r="M630" s="423"/>
      <c r="O630" s="426"/>
      <c r="P630" s="426"/>
      <c r="Q630" s="426"/>
      <c r="R630" s="426"/>
      <c r="S630" s="426"/>
      <c r="T630" s="426"/>
      <c r="U630" s="77" t="s">
        <v>630</v>
      </c>
    </row>
    <row r="631" spans="2:21" ht="12" thickBot="1" x14ac:dyDescent="0.25">
      <c r="B631" s="79" t="str">
        <f>E624&amp;G624</f>
        <v>ORTACA TENİS SPOR KULÜBÜMARMARİS TENİS AKADEMİSİ</v>
      </c>
      <c r="G631" s="102"/>
      <c r="H631" s="102"/>
      <c r="O631" s="28">
        <f t="shared" ref="O631:T631" si="266">O626+O627+O628</f>
        <v>36</v>
      </c>
      <c r="P631" s="28">
        <f t="shared" si="266"/>
        <v>0</v>
      </c>
      <c r="Q631" s="29">
        <f t="shared" si="266"/>
        <v>6</v>
      </c>
      <c r="R631" s="28">
        <f t="shared" si="266"/>
        <v>0</v>
      </c>
      <c r="S631" s="28">
        <f t="shared" si="266"/>
        <v>3</v>
      </c>
      <c r="T631" s="28">
        <f t="shared" si="266"/>
        <v>0</v>
      </c>
      <c r="U631" s="77" t="s">
        <v>630</v>
      </c>
    </row>
    <row r="632" spans="2:21" x14ac:dyDescent="0.2">
      <c r="C632" s="427" t="s">
        <v>132</v>
      </c>
      <c r="D632" s="428"/>
      <c r="E632" s="428"/>
      <c r="F632" s="428"/>
      <c r="G632" s="428"/>
      <c r="H632" s="428"/>
      <c r="I632" s="428"/>
      <c r="J632" s="428"/>
      <c r="K632" s="428"/>
      <c r="L632" s="428"/>
      <c r="M632" s="429"/>
      <c r="U632" s="77" t="s">
        <v>630</v>
      </c>
    </row>
    <row r="633" spans="2:21" ht="12" thickBot="1" x14ac:dyDescent="0.25">
      <c r="C633" s="430"/>
      <c r="D633" s="431"/>
      <c r="E633" s="431"/>
      <c r="F633" s="431"/>
      <c r="G633" s="431"/>
      <c r="H633" s="431"/>
      <c r="I633" s="431"/>
      <c r="J633" s="431"/>
      <c r="K633" s="431"/>
      <c r="L633" s="431"/>
      <c r="M633" s="432"/>
      <c r="U633" s="77" t="s">
        <v>630</v>
      </c>
    </row>
    <row r="634" spans="2:21" ht="12" thickBot="1" x14ac:dyDescent="0.25">
      <c r="C634" s="444" t="s">
        <v>79</v>
      </c>
      <c r="D634" s="437"/>
      <c r="E634" s="445" t="s">
        <v>133</v>
      </c>
      <c r="F634" s="446"/>
      <c r="G634" s="80" t="s">
        <v>134</v>
      </c>
      <c r="H634" s="447" t="s">
        <v>135</v>
      </c>
      <c r="I634" s="448"/>
      <c r="J634" s="448"/>
      <c r="K634" s="448"/>
      <c r="L634" s="448"/>
      <c r="M634" s="449"/>
      <c r="R634" s="81"/>
      <c r="S634" s="82"/>
      <c r="T634" s="83"/>
      <c r="U634" s="77" t="s">
        <v>630</v>
      </c>
    </row>
    <row r="635" spans="2:21" ht="12" thickBot="1" x14ac:dyDescent="0.25">
      <c r="C635" s="433">
        <v>45090</v>
      </c>
      <c r="D635" s="434"/>
      <c r="E635" s="435"/>
      <c r="F635" s="409"/>
      <c r="G635" s="84"/>
      <c r="H635" s="435"/>
      <c r="I635" s="408"/>
      <c r="J635" s="408"/>
      <c r="K635" s="408"/>
      <c r="L635" s="408"/>
      <c r="M635" s="409"/>
      <c r="U635" s="77" t="s">
        <v>630</v>
      </c>
    </row>
    <row r="636" spans="2:21" ht="12" thickBot="1" x14ac:dyDescent="0.25">
      <c r="C636" s="435"/>
      <c r="D636" s="408"/>
      <c r="E636" s="408"/>
      <c r="F636" s="408"/>
      <c r="G636" s="408"/>
      <c r="H636" s="408"/>
      <c r="I636" s="408"/>
      <c r="J636" s="408"/>
      <c r="K636" s="408"/>
      <c r="L636" s="408"/>
      <c r="M636" s="409"/>
      <c r="U636" s="77" t="s">
        <v>630</v>
      </c>
    </row>
    <row r="637" spans="2:21" ht="12" thickBot="1" x14ac:dyDescent="0.25">
      <c r="C637" s="85" t="s">
        <v>87</v>
      </c>
      <c r="D637" s="86"/>
      <c r="E637" s="85" t="s">
        <v>136</v>
      </c>
      <c r="F637" s="86" t="s">
        <v>137</v>
      </c>
      <c r="G637" s="85" t="s">
        <v>136</v>
      </c>
      <c r="H637" s="436" t="s">
        <v>108</v>
      </c>
      <c r="I637" s="436"/>
      <c r="J637" s="436"/>
      <c r="K637" s="436"/>
      <c r="L637" s="436"/>
      <c r="M637" s="437"/>
      <c r="U637" s="77" t="s">
        <v>630</v>
      </c>
    </row>
    <row r="638" spans="2:21" ht="12" thickBot="1" x14ac:dyDescent="0.25">
      <c r="C638" s="87"/>
      <c r="D638" s="88">
        <v>7</v>
      </c>
      <c r="E638" s="103" t="s">
        <v>161</v>
      </c>
      <c r="F638" s="88"/>
      <c r="G638" s="103" t="s">
        <v>17</v>
      </c>
      <c r="H638" s="438">
        <f>S645</f>
        <v>0</v>
      </c>
      <c r="I638" s="439"/>
      <c r="J638" s="440"/>
      <c r="K638" s="441">
        <f>T645</f>
        <v>3</v>
      </c>
      <c r="L638" s="442"/>
      <c r="M638" s="443"/>
      <c r="O638" s="77" t="s">
        <v>668</v>
      </c>
      <c r="U638" s="77" t="str">
        <f>IF(H638+K638=3,"BİTTİ","DEVAM")</f>
        <v>BİTTİ</v>
      </c>
    </row>
    <row r="639" spans="2:21" ht="12" thickBot="1" x14ac:dyDescent="0.25">
      <c r="C639" s="91" t="s">
        <v>80</v>
      </c>
      <c r="D639" s="92" t="s">
        <v>138</v>
      </c>
      <c r="E639" s="91" t="s">
        <v>139</v>
      </c>
      <c r="F639" s="92"/>
      <c r="G639" s="91" t="s">
        <v>139</v>
      </c>
      <c r="H639" s="408" t="s">
        <v>140</v>
      </c>
      <c r="I639" s="409"/>
      <c r="J639" s="408" t="s">
        <v>141</v>
      </c>
      <c r="K639" s="409"/>
      <c r="L639" s="410" t="s">
        <v>142</v>
      </c>
      <c r="M639" s="411"/>
      <c r="O639" s="412" t="s">
        <v>143</v>
      </c>
      <c r="P639" s="413"/>
      <c r="Q639" s="412" t="s">
        <v>144</v>
      </c>
      <c r="R639" s="413"/>
      <c r="S639" s="412" t="s">
        <v>138</v>
      </c>
      <c r="T639" s="413"/>
      <c r="U639" s="77" t="s">
        <v>630</v>
      </c>
    </row>
    <row r="640" spans="2:21" ht="12" thickBot="1" x14ac:dyDescent="0.25">
      <c r="C640" s="93" t="s">
        <v>152</v>
      </c>
      <c r="D640" s="94" t="s">
        <v>145</v>
      </c>
      <c r="E640" s="84"/>
      <c r="F640" s="94"/>
      <c r="G640" s="84" t="s">
        <v>666</v>
      </c>
      <c r="H640" s="95">
        <v>0</v>
      </c>
      <c r="I640" s="94">
        <v>6</v>
      </c>
      <c r="J640" s="95">
        <v>0</v>
      </c>
      <c r="K640" s="94">
        <v>6</v>
      </c>
      <c r="L640" s="95"/>
      <c r="M640" s="94"/>
      <c r="O640" s="96">
        <f t="shared" ref="O640:O642" si="267">H640+J640+L640</f>
        <v>0</v>
      </c>
      <c r="P640" s="96">
        <f t="shared" ref="P640:P642" si="268">I640+K640+M640</f>
        <v>12</v>
      </c>
      <c r="Q640" s="96">
        <f t="shared" ref="Q640:Q642" si="269">IF(H640&gt;I640,1,0)+IF(J640&gt;K640,1,0)+IF(L640&gt;M640,1,0)</f>
        <v>0</v>
      </c>
      <c r="R640" s="97">
        <f t="shared" ref="R640:R642" si="270">IF(H640&lt;I640,1,0)+IF(J640&lt;K640,1,0)+IF(L640&lt;M640,1,0)</f>
        <v>2</v>
      </c>
      <c r="S640" s="97">
        <f t="shared" ref="S640:S642" si="271">IF(Q640&gt;R640,1,0)</f>
        <v>0</v>
      </c>
      <c r="T640" s="97">
        <f t="shared" ref="T640:T642" si="272">IF(Q640&lt;R640,1,0)</f>
        <v>1</v>
      </c>
      <c r="U640" s="77" t="s">
        <v>630</v>
      </c>
    </row>
    <row r="641" spans="2:21" ht="12" thickBot="1" x14ac:dyDescent="0.25">
      <c r="C641" s="84"/>
      <c r="D641" s="94" t="s">
        <v>146</v>
      </c>
      <c r="E641" s="84"/>
      <c r="F641" s="94"/>
      <c r="G641" s="84" t="s">
        <v>667</v>
      </c>
      <c r="H641" s="95">
        <v>0</v>
      </c>
      <c r="I641" s="94">
        <v>6</v>
      </c>
      <c r="J641" s="95">
        <v>0</v>
      </c>
      <c r="K641" s="94">
        <v>6</v>
      </c>
      <c r="L641" s="95"/>
      <c r="M641" s="94"/>
      <c r="O641" s="29">
        <f t="shared" si="267"/>
        <v>0</v>
      </c>
      <c r="P641" s="29">
        <f t="shared" si="268"/>
        <v>12</v>
      </c>
      <c r="Q641" s="29">
        <f t="shared" si="269"/>
        <v>0</v>
      </c>
      <c r="R641" s="28">
        <f t="shared" si="270"/>
        <v>2</v>
      </c>
      <c r="S641" s="28">
        <f t="shared" si="271"/>
        <v>0</v>
      </c>
      <c r="T641" s="28">
        <f t="shared" si="272"/>
        <v>1</v>
      </c>
      <c r="U641" s="77" t="s">
        <v>630</v>
      </c>
    </row>
    <row r="642" spans="2:21" ht="12" customHeight="1" thickBot="1" x14ac:dyDescent="0.25">
      <c r="C642" s="414"/>
      <c r="D642" s="416" t="s">
        <v>147</v>
      </c>
      <c r="E642" s="84"/>
      <c r="F642" s="98"/>
      <c r="G642" s="84" t="s">
        <v>666</v>
      </c>
      <c r="H642" s="418">
        <v>0</v>
      </c>
      <c r="I642" s="421">
        <v>6</v>
      </c>
      <c r="J642" s="418">
        <v>0</v>
      </c>
      <c r="K642" s="421">
        <v>6</v>
      </c>
      <c r="L642" s="418"/>
      <c r="M642" s="421"/>
      <c r="O642" s="424">
        <f t="shared" si="267"/>
        <v>0</v>
      </c>
      <c r="P642" s="424">
        <f t="shared" si="268"/>
        <v>12</v>
      </c>
      <c r="Q642" s="424">
        <f t="shared" si="269"/>
        <v>0</v>
      </c>
      <c r="R642" s="424">
        <f t="shared" si="270"/>
        <v>2</v>
      </c>
      <c r="S642" s="424">
        <f t="shared" si="271"/>
        <v>0</v>
      </c>
      <c r="T642" s="424">
        <f t="shared" si="272"/>
        <v>1</v>
      </c>
      <c r="U642" s="77" t="s">
        <v>630</v>
      </c>
    </row>
    <row r="643" spans="2:21" ht="12" thickBot="1" x14ac:dyDescent="0.25">
      <c r="C643" s="414"/>
      <c r="D643" s="416"/>
      <c r="E643" s="99" t="s">
        <v>137</v>
      </c>
      <c r="F643" s="100"/>
      <c r="G643" s="99" t="s">
        <v>137</v>
      </c>
      <c r="H643" s="419"/>
      <c r="I643" s="422"/>
      <c r="J643" s="419"/>
      <c r="K643" s="422"/>
      <c r="L643" s="419"/>
      <c r="M643" s="422"/>
      <c r="O643" s="425"/>
      <c r="P643" s="425"/>
      <c r="Q643" s="425"/>
      <c r="R643" s="425"/>
      <c r="S643" s="425"/>
      <c r="T643" s="425"/>
      <c r="U643" s="77" t="s">
        <v>630</v>
      </c>
    </row>
    <row r="644" spans="2:21" ht="12" thickBot="1" x14ac:dyDescent="0.25">
      <c r="C644" s="415"/>
      <c r="D644" s="417"/>
      <c r="E644" s="84"/>
      <c r="F644" s="101"/>
      <c r="G644" s="84" t="s">
        <v>667</v>
      </c>
      <c r="H644" s="420"/>
      <c r="I644" s="423"/>
      <c r="J644" s="420"/>
      <c r="K644" s="423"/>
      <c r="L644" s="420"/>
      <c r="M644" s="423"/>
      <c r="O644" s="426"/>
      <c r="P644" s="426"/>
      <c r="Q644" s="426"/>
      <c r="R644" s="426"/>
      <c r="S644" s="426"/>
      <c r="T644" s="426"/>
      <c r="U644" s="77" t="s">
        <v>630</v>
      </c>
    </row>
    <row r="645" spans="2:21" ht="12" thickBot="1" x14ac:dyDescent="0.25">
      <c r="B645" s="79" t="str">
        <f>E638&amp;G638</f>
        <v>FETHİYE TENİS SPOR KULÜBÜDALAMAN TENİS SPOR KULÜBÜ</v>
      </c>
      <c r="G645" s="102"/>
      <c r="H645" s="102"/>
      <c r="O645" s="28">
        <f t="shared" ref="O645:T645" si="273">O640+O641+O642</f>
        <v>0</v>
      </c>
      <c r="P645" s="28">
        <f t="shared" si="273"/>
        <v>36</v>
      </c>
      <c r="Q645" s="29">
        <f t="shared" si="273"/>
        <v>0</v>
      </c>
      <c r="R645" s="28">
        <f t="shared" si="273"/>
        <v>6</v>
      </c>
      <c r="S645" s="28">
        <f t="shared" si="273"/>
        <v>0</v>
      </c>
      <c r="T645" s="28">
        <f t="shared" si="273"/>
        <v>3</v>
      </c>
      <c r="U645" s="77" t="s">
        <v>630</v>
      </c>
    </row>
    <row r="646" spans="2:21" x14ac:dyDescent="0.2">
      <c r="C646" s="427" t="s">
        <v>132</v>
      </c>
      <c r="D646" s="428"/>
      <c r="E646" s="428"/>
      <c r="F646" s="428"/>
      <c r="G646" s="428"/>
      <c r="H646" s="428"/>
      <c r="I646" s="428"/>
      <c r="J646" s="428"/>
      <c r="K646" s="428"/>
      <c r="L646" s="428"/>
      <c r="M646" s="429"/>
      <c r="U646" s="77" t="s">
        <v>630</v>
      </c>
    </row>
    <row r="647" spans="2:21" ht="12" thickBot="1" x14ac:dyDescent="0.25">
      <c r="C647" s="430"/>
      <c r="D647" s="431"/>
      <c r="E647" s="431"/>
      <c r="F647" s="431"/>
      <c r="G647" s="431"/>
      <c r="H647" s="431"/>
      <c r="I647" s="431"/>
      <c r="J647" s="431"/>
      <c r="K647" s="431"/>
      <c r="L647" s="431"/>
      <c r="M647" s="432"/>
      <c r="U647" s="77" t="s">
        <v>630</v>
      </c>
    </row>
    <row r="648" spans="2:21" ht="12" thickBot="1" x14ac:dyDescent="0.25">
      <c r="C648" s="444" t="s">
        <v>79</v>
      </c>
      <c r="D648" s="437"/>
      <c r="E648" s="445" t="s">
        <v>133</v>
      </c>
      <c r="F648" s="446"/>
      <c r="G648" s="80" t="s">
        <v>134</v>
      </c>
      <c r="H648" s="447" t="s">
        <v>135</v>
      </c>
      <c r="I648" s="448"/>
      <c r="J648" s="448"/>
      <c r="K648" s="448"/>
      <c r="L648" s="448"/>
      <c r="M648" s="449"/>
      <c r="R648" s="81"/>
      <c r="S648" s="82"/>
      <c r="T648" s="83"/>
      <c r="U648" s="83" t="s">
        <v>630</v>
      </c>
    </row>
    <row r="649" spans="2:21" ht="12" thickBot="1" x14ac:dyDescent="0.25">
      <c r="C649" s="433">
        <v>45090</v>
      </c>
      <c r="D649" s="434"/>
      <c r="E649" s="435"/>
      <c r="F649" s="409"/>
      <c r="G649" s="84"/>
      <c r="H649" s="435"/>
      <c r="I649" s="408"/>
      <c r="J649" s="408"/>
      <c r="K649" s="408"/>
      <c r="L649" s="408"/>
      <c r="M649" s="409"/>
      <c r="U649" s="77" t="s">
        <v>630</v>
      </c>
    </row>
    <row r="650" spans="2:21" ht="12" thickBot="1" x14ac:dyDescent="0.25">
      <c r="C650" s="435"/>
      <c r="D650" s="408"/>
      <c r="E650" s="408"/>
      <c r="F650" s="408"/>
      <c r="G650" s="408"/>
      <c r="H650" s="408"/>
      <c r="I650" s="408"/>
      <c r="J650" s="408"/>
      <c r="K650" s="408"/>
      <c r="L650" s="408"/>
      <c r="M650" s="409"/>
      <c r="U650" s="77" t="s">
        <v>630</v>
      </c>
    </row>
    <row r="651" spans="2:21" ht="12" thickBot="1" x14ac:dyDescent="0.25">
      <c r="C651" s="85" t="s">
        <v>87</v>
      </c>
      <c r="D651" s="86"/>
      <c r="E651" s="85" t="s">
        <v>136</v>
      </c>
      <c r="F651" s="86" t="s">
        <v>137</v>
      </c>
      <c r="G651" s="85" t="s">
        <v>136</v>
      </c>
      <c r="H651" s="436" t="s">
        <v>108</v>
      </c>
      <c r="I651" s="436"/>
      <c r="J651" s="436"/>
      <c r="K651" s="436"/>
      <c r="L651" s="436"/>
      <c r="M651" s="437"/>
      <c r="U651" s="77" t="s">
        <v>630</v>
      </c>
    </row>
    <row r="652" spans="2:21" ht="12" thickBot="1" x14ac:dyDescent="0.25">
      <c r="C652" s="87"/>
      <c r="D652" s="88">
        <v>8</v>
      </c>
      <c r="E652" s="103" t="s">
        <v>2</v>
      </c>
      <c r="F652" s="88"/>
      <c r="G652" s="103" t="s">
        <v>3</v>
      </c>
      <c r="H652" s="438">
        <f>S659</f>
        <v>3</v>
      </c>
      <c r="I652" s="439"/>
      <c r="J652" s="440"/>
      <c r="K652" s="441">
        <f>T659</f>
        <v>0</v>
      </c>
      <c r="L652" s="442"/>
      <c r="M652" s="443"/>
      <c r="U652" s="77" t="str">
        <f>IF(H652+K652=3,"BİTTİ","DEVAM")</f>
        <v>BİTTİ</v>
      </c>
    </row>
    <row r="653" spans="2:21" ht="12" thickBot="1" x14ac:dyDescent="0.25">
      <c r="C653" s="91" t="s">
        <v>80</v>
      </c>
      <c r="D653" s="92" t="s">
        <v>138</v>
      </c>
      <c r="E653" s="91" t="s">
        <v>139</v>
      </c>
      <c r="F653" s="92"/>
      <c r="G653" s="91" t="s">
        <v>139</v>
      </c>
      <c r="H653" s="408" t="s">
        <v>140</v>
      </c>
      <c r="I653" s="409"/>
      <c r="J653" s="408" t="s">
        <v>141</v>
      </c>
      <c r="K653" s="409"/>
      <c r="L653" s="410" t="s">
        <v>142</v>
      </c>
      <c r="M653" s="411"/>
      <c r="O653" s="412" t="s">
        <v>143</v>
      </c>
      <c r="P653" s="413"/>
      <c r="Q653" s="412" t="s">
        <v>144</v>
      </c>
      <c r="R653" s="413"/>
      <c r="S653" s="412" t="s">
        <v>138</v>
      </c>
      <c r="T653" s="413"/>
      <c r="U653" s="77" t="s">
        <v>630</v>
      </c>
    </row>
    <row r="654" spans="2:21" ht="12" thickBot="1" x14ac:dyDescent="0.25">
      <c r="C654" s="93" t="s">
        <v>152</v>
      </c>
      <c r="D654" s="94" t="s">
        <v>145</v>
      </c>
      <c r="E654" s="84" t="s">
        <v>316</v>
      </c>
      <c r="F654" s="94"/>
      <c r="G654" s="84" t="s">
        <v>308</v>
      </c>
      <c r="H654" s="95">
        <v>6</v>
      </c>
      <c r="I654" s="94">
        <v>2</v>
      </c>
      <c r="J654" s="95">
        <v>6</v>
      </c>
      <c r="K654" s="94">
        <v>4</v>
      </c>
      <c r="L654" s="95"/>
      <c r="M654" s="94"/>
      <c r="O654" s="96">
        <f t="shared" ref="O654:O656" si="274">H654+J654+L654</f>
        <v>12</v>
      </c>
      <c r="P654" s="96">
        <f t="shared" ref="P654:P656" si="275">I654+K654+M654</f>
        <v>6</v>
      </c>
      <c r="Q654" s="96">
        <f t="shared" ref="Q654:Q656" si="276">IF(H654&gt;I654,1,0)+IF(J654&gt;K654,1,0)+IF(L654&gt;M654,1,0)</f>
        <v>2</v>
      </c>
      <c r="R654" s="97">
        <f t="shared" ref="R654:R656" si="277">IF(H654&lt;I654,1,0)+IF(J654&lt;K654,1,0)+IF(L654&lt;M654,1,0)</f>
        <v>0</v>
      </c>
      <c r="S654" s="97">
        <f t="shared" ref="S654:S656" si="278">IF(Q654&gt;R654,1,0)</f>
        <v>1</v>
      </c>
      <c r="T654" s="97">
        <f t="shared" ref="T654:T656" si="279">IF(Q654&lt;R654,1,0)</f>
        <v>0</v>
      </c>
      <c r="U654" s="77" t="s">
        <v>630</v>
      </c>
    </row>
    <row r="655" spans="2:21" ht="12" thickBot="1" x14ac:dyDescent="0.25">
      <c r="C655" s="84"/>
      <c r="D655" s="94" t="s">
        <v>146</v>
      </c>
      <c r="E655" s="84" t="s">
        <v>317</v>
      </c>
      <c r="F655" s="94"/>
      <c r="G655" s="84" t="s">
        <v>309</v>
      </c>
      <c r="H655" s="95">
        <v>6</v>
      </c>
      <c r="I655" s="94">
        <v>1</v>
      </c>
      <c r="J655" s="95">
        <v>6</v>
      </c>
      <c r="K655" s="94">
        <v>1</v>
      </c>
      <c r="L655" s="95"/>
      <c r="M655" s="94"/>
      <c r="O655" s="29">
        <f t="shared" si="274"/>
        <v>12</v>
      </c>
      <c r="P655" s="29">
        <f t="shared" si="275"/>
        <v>2</v>
      </c>
      <c r="Q655" s="29">
        <f t="shared" si="276"/>
        <v>2</v>
      </c>
      <c r="R655" s="28">
        <f t="shared" si="277"/>
        <v>0</v>
      </c>
      <c r="S655" s="28">
        <f t="shared" si="278"/>
        <v>1</v>
      </c>
      <c r="T655" s="28">
        <f t="shared" si="279"/>
        <v>0</v>
      </c>
      <c r="U655" s="77" t="s">
        <v>630</v>
      </c>
    </row>
    <row r="656" spans="2:21" ht="12" customHeight="1" thickBot="1" x14ac:dyDescent="0.25">
      <c r="C656" s="414"/>
      <c r="D656" s="416" t="s">
        <v>147</v>
      </c>
      <c r="E656" s="84" t="s">
        <v>316</v>
      </c>
      <c r="F656" s="98"/>
      <c r="G656" s="84" t="s">
        <v>308</v>
      </c>
      <c r="H656" s="418">
        <v>6</v>
      </c>
      <c r="I656" s="421">
        <v>0</v>
      </c>
      <c r="J656" s="418">
        <v>6</v>
      </c>
      <c r="K656" s="421">
        <v>0</v>
      </c>
      <c r="L656" s="418"/>
      <c r="M656" s="421"/>
      <c r="O656" s="424">
        <f t="shared" si="274"/>
        <v>12</v>
      </c>
      <c r="P656" s="424">
        <f t="shared" si="275"/>
        <v>0</v>
      </c>
      <c r="Q656" s="424">
        <f t="shared" si="276"/>
        <v>2</v>
      </c>
      <c r="R656" s="424">
        <f t="shared" si="277"/>
        <v>0</v>
      </c>
      <c r="S656" s="424">
        <f t="shared" si="278"/>
        <v>1</v>
      </c>
      <c r="T656" s="424">
        <f t="shared" si="279"/>
        <v>0</v>
      </c>
      <c r="U656" s="77" t="s">
        <v>630</v>
      </c>
    </row>
    <row r="657" spans="2:21" ht="12" thickBot="1" x14ac:dyDescent="0.25">
      <c r="C657" s="414"/>
      <c r="D657" s="416"/>
      <c r="E657" s="99" t="s">
        <v>137</v>
      </c>
      <c r="F657" s="100"/>
      <c r="G657" s="99" t="s">
        <v>137</v>
      </c>
      <c r="H657" s="419"/>
      <c r="I657" s="422"/>
      <c r="J657" s="419"/>
      <c r="K657" s="422"/>
      <c r="L657" s="419"/>
      <c r="M657" s="422"/>
      <c r="O657" s="425"/>
      <c r="P657" s="425"/>
      <c r="Q657" s="425"/>
      <c r="R657" s="425"/>
      <c r="S657" s="425"/>
      <c r="T657" s="425"/>
      <c r="U657" s="77" t="s">
        <v>630</v>
      </c>
    </row>
    <row r="658" spans="2:21" ht="12" thickBot="1" x14ac:dyDescent="0.25">
      <c r="C658" s="415"/>
      <c r="D658" s="417"/>
      <c r="E658" s="84" t="s">
        <v>317</v>
      </c>
      <c r="F658" s="101"/>
      <c r="G658" s="84" t="s">
        <v>309</v>
      </c>
      <c r="H658" s="420"/>
      <c r="I658" s="423"/>
      <c r="J658" s="420"/>
      <c r="K658" s="423"/>
      <c r="L658" s="420"/>
      <c r="M658" s="423"/>
      <c r="O658" s="426"/>
      <c r="P658" s="426"/>
      <c r="Q658" s="426"/>
      <c r="R658" s="426"/>
      <c r="S658" s="426"/>
      <c r="T658" s="426"/>
      <c r="U658" s="77" t="s">
        <v>630</v>
      </c>
    </row>
    <row r="659" spans="2:21" ht="12" thickBot="1" x14ac:dyDescent="0.25">
      <c r="B659" s="79" t="str">
        <f>E652&amp;G652</f>
        <v>ADIYAMAN TENİS VE HENTBOL SPOR KULÜBÜADIYAMAN YURDUM GENÇLİK VE SPOR KULÜBÜ</v>
      </c>
      <c r="G659" s="102"/>
      <c r="H659" s="102"/>
      <c r="O659" s="28">
        <f t="shared" ref="O659:T659" si="280">O654+O655+O656</f>
        <v>36</v>
      </c>
      <c r="P659" s="28">
        <f t="shared" si="280"/>
        <v>8</v>
      </c>
      <c r="Q659" s="29">
        <f t="shared" si="280"/>
        <v>6</v>
      </c>
      <c r="R659" s="28">
        <f t="shared" si="280"/>
        <v>0</v>
      </c>
      <c r="S659" s="28">
        <f t="shared" si="280"/>
        <v>3</v>
      </c>
      <c r="T659" s="28">
        <f t="shared" si="280"/>
        <v>0</v>
      </c>
      <c r="U659" s="77" t="s">
        <v>630</v>
      </c>
    </row>
    <row r="660" spans="2:21" x14ac:dyDescent="0.2">
      <c r="C660" s="427" t="s">
        <v>132</v>
      </c>
      <c r="D660" s="428"/>
      <c r="E660" s="428"/>
      <c r="F660" s="428"/>
      <c r="G660" s="428"/>
      <c r="H660" s="428"/>
      <c r="I660" s="428"/>
      <c r="J660" s="428"/>
      <c r="K660" s="428"/>
      <c r="L660" s="428"/>
      <c r="M660" s="429"/>
      <c r="U660" s="77" t="s">
        <v>630</v>
      </c>
    </row>
    <row r="661" spans="2:21" ht="12" thickBot="1" x14ac:dyDescent="0.25">
      <c r="C661" s="430"/>
      <c r="D661" s="431"/>
      <c r="E661" s="431"/>
      <c r="F661" s="431"/>
      <c r="G661" s="431"/>
      <c r="H661" s="431"/>
      <c r="I661" s="431"/>
      <c r="J661" s="431"/>
      <c r="K661" s="431"/>
      <c r="L661" s="431"/>
      <c r="M661" s="432"/>
      <c r="U661" s="77" t="s">
        <v>630</v>
      </c>
    </row>
    <row r="662" spans="2:21" ht="12" thickBot="1" x14ac:dyDescent="0.25">
      <c r="C662" s="444" t="s">
        <v>79</v>
      </c>
      <c r="D662" s="437"/>
      <c r="E662" s="445" t="s">
        <v>133</v>
      </c>
      <c r="F662" s="446"/>
      <c r="G662" s="80" t="s">
        <v>134</v>
      </c>
      <c r="H662" s="447" t="s">
        <v>135</v>
      </c>
      <c r="I662" s="448"/>
      <c r="J662" s="448"/>
      <c r="K662" s="448"/>
      <c r="L662" s="448"/>
      <c r="M662" s="449"/>
      <c r="R662" s="81"/>
      <c r="S662" s="82"/>
      <c r="T662" s="83"/>
      <c r="U662" s="77" t="s">
        <v>630</v>
      </c>
    </row>
    <row r="663" spans="2:21" ht="12" thickBot="1" x14ac:dyDescent="0.25">
      <c r="C663" s="433">
        <v>45090</v>
      </c>
      <c r="D663" s="434"/>
      <c r="E663" s="435"/>
      <c r="F663" s="409"/>
      <c r="G663" s="84"/>
      <c r="H663" s="435"/>
      <c r="I663" s="408"/>
      <c r="J663" s="408"/>
      <c r="K663" s="408"/>
      <c r="L663" s="408"/>
      <c r="M663" s="409"/>
      <c r="U663" s="77" t="s">
        <v>630</v>
      </c>
    </row>
    <row r="664" spans="2:21" ht="12" thickBot="1" x14ac:dyDescent="0.25">
      <c r="C664" s="435"/>
      <c r="D664" s="408"/>
      <c r="E664" s="408"/>
      <c r="F664" s="408"/>
      <c r="G664" s="408"/>
      <c r="H664" s="408"/>
      <c r="I664" s="408"/>
      <c r="J664" s="408"/>
      <c r="K664" s="408"/>
      <c r="L664" s="408"/>
      <c r="M664" s="409"/>
      <c r="U664" s="77" t="s">
        <v>630</v>
      </c>
    </row>
    <row r="665" spans="2:21" ht="12" thickBot="1" x14ac:dyDescent="0.25">
      <c r="C665" s="85" t="s">
        <v>87</v>
      </c>
      <c r="D665" s="86"/>
      <c r="E665" s="85" t="s">
        <v>136</v>
      </c>
      <c r="F665" s="86" t="s">
        <v>137</v>
      </c>
      <c r="G665" s="85" t="s">
        <v>136</v>
      </c>
      <c r="H665" s="436" t="s">
        <v>108</v>
      </c>
      <c r="I665" s="436"/>
      <c r="J665" s="436"/>
      <c r="K665" s="436"/>
      <c r="L665" s="436"/>
      <c r="M665" s="437"/>
      <c r="U665" s="77" t="s">
        <v>630</v>
      </c>
    </row>
    <row r="666" spans="2:21" ht="12" thickBot="1" x14ac:dyDescent="0.25">
      <c r="C666" s="87"/>
      <c r="D666" s="88">
        <v>9</v>
      </c>
      <c r="E666" s="103" t="s">
        <v>165</v>
      </c>
      <c r="F666" s="88"/>
      <c r="G666" s="103" t="s">
        <v>164</v>
      </c>
      <c r="H666" s="438">
        <f>S673</f>
        <v>3</v>
      </c>
      <c r="I666" s="439"/>
      <c r="J666" s="440"/>
      <c r="K666" s="441">
        <f>T673</f>
        <v>0</v>
      </c>
      <c r="L666" s="442"/>
      <c r="M666" s="443"/>
      <c r="U666" s="77" t="str">
        <f>IF(H666+K666=3,"BİTTİ","DEVAM")</f>
        <v>BİTTİ</v>
      </c>
    </row>
    <row r="667" spans="2:21" ht="12" thickBot="1" x14ac:dyDescent="0.25">
      <c r="C667" s="91" t="s">
        <v>80</v>
      </c>
      <c r="D667" s="92" t="s">
        <v>138</v>
      </c>
      <c r="E667" s="91" t="s">
        <v>139</v>
      </c>
      <c r="F667" s="92"/>
      <c r="G667" s="91" t="s">
        <v>139</v>
      </c>
      <c r="H667" s="408" t="s">
        <v>140</v>
      </c>
      <c r="I667" s="409"/>
      <c r="J667" s="408" t="s">
        <v>141</v>
      </c>
      <c r="K667" s="409"/>
      <c r="L667" s="410" t="s">
        <v>142</v>
      </c>
      <c r="M667" s="411"/>
      <c r="O667" s="412" t="s">
        <v>143</v>
      </c>
      <c r="P667" s="413"/>
      <c r="Q667" s="412" t="s">
        <v>144</v>
      </c>
      <c r="R667" s="413"/>
      <c r="S667" s="412" t="s">
        <v>138</v>
      </c>
      <c r="T667" s="413"/>
      <c r="U667" s="77" t="s">
        <v>630</v>
      </c>
    </row>
    <row r="668" spans="2:21" ht="12" thickBot="1" x14ac:dyDescent="0.25">
      <c r="C668" s="93" t="s">
        <v>152</v>
      </c>
      <c r="D668" s="94" t="s">
        <v>145</v>
      </c>
      <c r="E668" s="84" t="s">
        <v>744</v>
      </c>
      <c r="F668" s="94"/>
      <c r="G668" s="84" t="s">
        <v>304</v>
      </c>
      <c r="H668" s="95">
        <v>6</v>
      </c>
      <c r="I668" s="94">
        <v>4</v>
      </c>
      <c r="J668" s="95">
        <v>6</v>
      </c>
      <c r="K668" s="94">
        <v>4</v>
      </c>
      <c r="L668" s="95"/>
      <c r="M668" s="94"/>
      <c r="O668" s="96">
        <f t="shared" ref="O668:O670" si="281">H668+J668+L668</f>
        <v>12</v>
      </c>
      <c r="P668" s="96">
        <f t="shared" ref="P668:P670" si="282">I668+K668+M668</f>
        <v>8</v>
      </c>
      <c r="Q668" s="96">
        <f t="shared" ref="Q668:Q670" si="283">IF(H668&gt;I668,1,0)+IF(J668&gt;K668,1,0)+IF(L668&gt;M668,1,0)</f>
        <v>2</v>
      </c>
      <c r="R668" s="97">
        <f t="shared" ref="R668:R670" si="284">IF(H668&lt;I668,1,0)+IF(J668&lt;K668,1,0)+IF(L668&lt;M668,1,0)</f>
        <v>0</v>
      </c>
      <c r="S668" s="97">
        <f t="shared" ref="S668:S670" si="285">IF(Q668&gt;R668,1,0)</f>
        <v>1</v>
      </c>
      <c r="T668" s="97">
        <f t="shared" ref="T668:T670" si="286">IF(Q668&lt;R668,1,0)</f>
        <v>0</v>
      </c>
      <c r="U668" s="77" t="s">
        <v>630</v>
      </c>
    </row>
    <row r="669" spans="2:21" ht="12" thickBot="1" x14ac:dyDescent="0.25">
      <c r="C669" s="84"/>
      <c r="D669" s="94" t="s">
        <v>146</v>
      </c>
      <c r="E669" s="84" t="s">
        <v>745</v>
      </c>
      <c r="F669" s="94"/>
      <c r="G669" s="84" t="s">
        <v>305</v>
      </c>
      <c r="H669" s="95">
        <v>6</v>
      </c>
      <c r="I669" s="94">
        <v>2</v>
      </c>
      <c r="J669" s="95">
        <v>6</v>
      </c>
      <c r="K669" s="94">
        <v>4</v>
      </c>
      <c r="L669" s="95"/>
      <c r="M669" s="94"/>
      <c r="O669" s="29">
        <f t="shared" si="281"/>
        <v>12</v>
      </c>
      <c r="P669" s="29">
        <f t="shared" si="282"/>
        <v>6</v>
      </c>
      <c r="Q669" s="29">
        <f t="shared" si="283"/>
        <v>2</v>
      </c>
      <c r="R669" s="28">
        <f t="shared" si="284"/>
        <v>0</v>
      </c>
      <c r="S669" s="28">
        <f t="shared" si="285"/>
        <v>1</v>
      </c>
      <c r="T669" s="28">
        <f t="shared" si="286"/>
        <v>0</v>
      </c>
      <c r="U669" s="77" t="s">
        <v>630</v>
      </c>
    </row>
    <row r="670" spans="2:21" ht="12" customHeight="1" thickBot="1" x14ac:dyDescent="0.25">
      <c r="C670" s="414"/>
      <c r="D670" s="416" t="s">
        <v>147</v>
      </c>
      <c r="E670" s="84" t="s">
        <v>744</v>
      </c>
      <c r="F670" s="98"/>
      <c r="G670" s="84" t="s">
        <v>304</v>
      </c>
      <c r="H670" s="418">
        <v>6</v>
      </c>
      <c r="I670" s="421">
        <v>0</v>
      </c>
      <c r="J670" s="418">
        <v>6</v>
      </c>
      <c r="K670" s="421">
        <v>0</v>
      </c>
      <c r="L670" s="418"/>
      <c r="M670" s="421"/>
      <c r="O670" s="424">
        <f t="shared" si="281"/>
        <v>12</v>
      </c>
      <c r="P670" s="424">
        <f t="shared" si="282"/>
        <v>0</v>
      </c>
      <c r="Q670" s="424">
        <f t="shared" si="283"/>
        <v>2</v>
      </c>
      <c r="R670" s="424">
        <f t="shared" si="284"/>
        <v>0</v>
      </c>
      <c r="S670" s="424">
        <f t="shared" si="285"/>
        <v>1</v>
      </c>
      <c r="T670" s="424">
        <f t="shared" si="286"/>
        <v>0</v>
      </c>
      <c r="U670" s="77" t="s">
        <v>630</v>
      </c>
    </row>
    <row r="671" spans="2:21" ht="12" thickBot="1" x14ac:dyDescent="0.25">
      <c r="C671" s="414"/>
      <c r="D671" s="416"/>
      <c r="E671" s="99" t="s">
        <v>137</v>
      </c>
      <c r="F671" s="100"/>
      <c r="G671" s="99" t="s">
        <v>137</v>
      </c>
      <c r="H671" s="419"/>
      <c r="I671" s="422"/>
      <c r="J671" s="419"/>
      <c r="K671" s="422"/>
      <c r="L671" s="419"/>
      <c r="M671" s="422"/>
      <c r="O671" s="425"/>
      <c r="P671" s="425"/>
      <c r="Q671" s="425"/>
      <c r="R671" s="425"/>
      <c r="S671" s="425"/>
      <c r="T671" s="425"/>
      <c r="U671" s="77" t="s">
        <v>630</v>
      </c>
    </row>
    <row r="672" spans="2:21" ht="12" thickBot="1" x14ac:dyDescent="0.25">
      <c r="C672" s="415"/>
      <c r="D672" s="417"/>
      <c r="E672" s="84" t="s">
        <v>745</v>
      </c>
      <c r="F672" s="101"/>
      <c r="G672" s="84" t="s">
        <v>305</v>
      </c>
      <c r="H672" s="420"/>
      <c r="I672" s="423"/>
      <c r="J672" s="420"/>
      <c r="K672" s="423"/>
      <c r="L672" s="420"/>
      <c r="M672" s="423"/>
      <c r="O672" s="426"/>
      <c r="P672" s="426"/>
      <c r="Q672" s="426"/>
      <c r="R672" s="426"/>
      <c r="S672" s="426"/>
      <c r="T672" s="426"/>
      <c r="U672" s="77" t="s">
        <v>630</v>
      </c>
    </row>
    <row r="673" spans="2:21" ht="12" thickBot="1" x14ac:dyDescent="0.25">
      <c r="B673" s="79" t="str">
        <f>E666&amp;G666</f>
        <v>ADIYAMAN G.MS.K. SPOR KULÜBÜADIYAMAN TENİS DAĞCILIK SPOR KULÜBÜ</v>
      </c>
      <c r="G673" s="102"/>
      <c r="H673" s="102"/>
      <c r="O673" s="28">
        <f t="shared" ref="O673:T673" si="287">O668+O669+O670</f>
        <v>36</v>
      </c>
      <c r="P673" s="28">
        <f t="shared" si="287"/>
        <v>14</v>
      </c>
      <c r="Q673" s="29">
        <f t="shared" si="287"/>
        <v>6</v>
      </c>
      <c r="R673" s="28">
        <f t="shared" si="287"/>
        <v>0</v>
      </c>
      <c r="S673" s="28">
        <f t="shared" si="287"/>
        <v>3</v>
      </c>
      <c r="T673" s="28">
        <f t="shared" si="287"/>
        <v>0</v>
      </c>
      <c r="U673" s="77" t="s">
        <v>630</v>
      </c>
    </row>
    <row r="674" spans="2:21" x14ac:dyDescent="0.2">
      <c r="C674" s="427" t="s">
        <v>132</v>
      </c>
      <c r="D674" s="428"/>
      <c r="E674" s="428"/>
      <c r="F674" s="428"/>
      <c r="G674" s="428"/>
      <c r="H674" s="428"/>
      <c r="I674" s="428"/>
      <c r="J674" s="428"/>
      <c r="K674" s="428"/>
      <c r="L674" s="428"/>
      <c r="M674" s="429"/>
      <c r="U674" s="77" t="s">
        <v>630</v>
      </c>
    </row>
    <row r="675" spans="2:21" ht="12" thickBot="1" x14ac:dyDescent="0.25">
      <c r="C675" s="430"/>
      <c r="D675" s="431"/>
      <c r="E675" s="431"/>
      <c r="F675" s="431"/>
      <c r="G675" s="431"/>
      <c r="H675" s="431"/>
      <c r="I675" s="431"/>
      <c r="J675" s="431"/>
      <c r="K675" s="431"/>
      <c r="L675" s="431"/>
      <c r="M675" s="432"/>
      <c r="U675" s="77" t="s">
        <v>630</v>
      </c>
    </row>
    <row r="676" spans="2:21" ht="12" thickBot="1" x14ac:dyDescent="0.25">
      <c r="C676" s="444" t="s">
        <v>79</v>
      </c>
      <c r="D676" s="437"/>
      <c r="E676" s="445" t="s">
        <v>133</v>
      </c>
      <c r="F676" s="446"/>
      <c r="G676" s="80" t="s">
        <v>134</v>
      </c>
      <c r="H676" s="447" t="s">
        <v>135</v>
      </c>
      <c r="I676" s="448"/>
      <c r="J676" s="448"/>
      <c r="K676" s="448"/>
      <c r="L676" s="448"/>
      <c r="M676" s="449"/>
      <c r="R676" s="81"/>
      <c r="S676" s="82"/>
      <c r="T676" s="83"/>
      <c r="U676" s="77" t="s">
        <v>630</v>
      </c>
    </row>
    <row r="677" spans="2:21" ht="12" thickBot="1" x14ac:dyDescent="0.25">
      <c r="C677" s="433">
        <v>45090</v>
      </c>
      <c r="D677" s="434"/>
      <c r="E677" s="435"/>
      <c r="F677" s="409"/>
      <c r="G677" s="84"/>
      <c r="H677" s="435"/>
      <c r="I677" s="408"/>
      <c r="J677" s="408"/>
      <c r="K677" s="408"/>
      <c r="L677" s="408"/>
      <c r="M677" s="409"/>
      <c r="U677" s="77" t="s">
        <v>630</v>
      </c>
    </row>
    <row r="678" spans="2:21" ht="12" thickBot="1" x14ac:dyDescent="0.25">
      <c r="C678" s="435"/>
      <c r="D678" s="408"/>
      <c r="E678" s="408"/>
      <c r="F678" s="408"/>
      <c r="G678" s="408"/>
      <c r="H678" s="408"/>
      <c r="I678" s="408"/>
      <c r="J678" s="408"/>
      <c r="K678" s="408"/>
      <c r="L678" s="408"/>
      <c r="M678" s="409"/>
      <c r="U678" s="77" t="s">
        <v>630</v>
      </c>
    </row>
    <row r="679" spans="2:21" ht="12" thickBot="1" x14ac:dyDescent="0.25">
      <c r="C679" s="85" t="s">
        <v>87</v>
      </c>
      <c r="D679" s="86"/>
      <c r="E679" s="85" t="s">
        <v>136</v>
      </c>
      <c r="F679" s="86" t="s">
        <v>137</v>
      </c>
      <c r="G679" s="85" t="s">
        <v>136</v>
      </c>
      <c r="H679" s="436" t="s">
        <v>108</v>
      </c>
      <c r="I679" s="436"/>
      <c r="J679" s="436"/>
      <c r="K679" s="436"/>
      <c r="L679" s="436"/>
      <c r="M679" s="437"/>
      <c r="U679" s="77" t="s">
        <v>630</v>
      </c>
    </row>
    <row r="680" spans="2:21" ht="12" thickBot="1" x14ac:dyDescent="0.25">
      <c r="C680" s="87"/>
      <c r="D680" s="88">
        <v>10</v>
      </c>
      <c r="E680" s="103" t="s">
        <v>1</v>
      </c>
      <c r="F680" s="88"/>
      <c r="G680" s="103" t="s">
        <v>163</v>
      </c>
      <c r="H680" s="438">
        <f>S687</f>
        <v>3</v>
      </c>
      <c r="I680" s="439"/>
      <c r="J680" s="440"/>
      <c r="K680" s="441">
        <f>T687</f>
        <v>0</v>
      </c>
      <c r="L680" s="442"/>
      <c r="M680" s="443"/>
      <c r="U680" s="77" t="str">
        <f>IF(H680+K680=3,"BİTTİ","DEVAM")</f>
        <v>BİTTİ</v>
      </c>
    </row>
    <row r="681" spans="2:21" ht="12" thickBot="1" x14ac:dyDescent="0.25">
      <c r="C681" s="91" t="s">
        <v>80</v>
      </c>
      <c r="D681" s="92" t="s">
        <v>138</v>
      </c>
      <c r="E681" s="91" t="s">
        <v>139</v>
      </c>
      <c r="F681" s="92"/>
      <c r="G681" s="91" t="s">
        <v>139</v>
      </c>
      <c r="H681" s="408" t="s">
        <v>140</v>
      </c>
      <c r="I681" s="409"/>
      <c r="J681" s="408" t="s">
        <v>141</v>
      </c>
      <c r="K681" s="409"/>
      <c r="L681" s="410" t="s">
        <v>142</v>
      </c>
      <c r="M681" s="411"/>
      <c r="O681" s="412" t="s">
        <v>143</v>
      </c>
      <c r="P681" s="413"/>
      <c r="Q681" s="412" t="s">
        <v>144</v>
      </c>
      <c r="R681" s="413"/>
      <c r="S681" s="412" t="s">
        <v>138</v>
      </c>
      <c r="T681" s="413"/>
      <c r="U681" s="77" t="s">
        <v>630</v>
      </c>
    </row>
    <row r="682" spans="2:21" ht="12" thickBot="1" x14ac:dyDescent="0.25">
      <c r="C682" s="93" t="s">
        <v>152</v>
      </c>
      <c r="D682" s="94" t="s">
        <v>145</v>
      </c>
      <c r="E682" s="84" t="s">
        <v>306</v>
      </c>
      <c r="F682" s="94"/>
      <c r="G682" s="84" t="s">
        <v>302</v>
      </c>
      <c r="H682" s="95">
        <v>6</v>
      </c>
      <c r="I682" s="94">
        <v>0</v>
      </c>
      <c r="J682" s="95">
        <v>6</v>
      </c>
      <c r="K682" s="94">
        <v>0</v>
      </c>
      <c r="L682" s="95"/>
      <c r="M682" s="94"/>
      <c r="O682" s="96">
        <f t="shared" ref="O682:O684" si="288">H682+J682+L682</f>
        <v>12</v>
      </c>
      <c r="P682" s="96">
        <f t="shared" ref="P682:P684" si="289">I682+K682+M682</f>
        <v>0</v>
      </c>
      <c r="Q682" s="96">
        <f t="shared" ref="Q682:Q684" si="290">IF(H682&gt;I682,1,0)+IF(J682&gt;K682,1,0)+IF(L682&gt;M682,1,0)</f>
        <v>2</v>
      </c>
      <c r="R682" s="97">
        <f t="shared" ref="R682:R684" si="291">IF(H682&lt;I682,1,0)+IF(J682&lt;K682,1,0)+IF(L682&lt;M682,1,0)</f>
        <v>0</v>
      </c>
      <c r="S682" s="97">
        <f t="shared" ref="S682:S684" si="292">IF(Q682&gt;R682,1,0)</f>
        <v>1</v>
      </c>
      <c r="T682" s="97">
        <f t="shared" ref="T682:T684" si="293">IF(Q682&lt;R682,1,0)</f>
        <v>0</v>
      </c>
      <c r="U682" s="77" t="s">
        <v>630</v>
      </c>
    </row>
    <row r="683" spans="2:21" ht="12" thickBot="1" x14ac:dyDescent="0.25">
      <c r="C683" s="84"/>
      <c r="D683" s="94" t="s">
        <v>146</v>
      </c>
      <c r="E683" s="84" t="s">
        <v>307</v>
      </c>
      <c r="F683" s="94"/>
      <c r="G683" s="84" t="s">
        <v>743</v>
      </c>
      <c r="H683" s="95">
        <v>6</v>
      </c>
      <c r="I683" s="94">
        <v>0</v>
      </c>
      <c r="J683" s="95">
        <v>6</v>
      </c>
      <c r="K683" s="94">
        <v>0</v>
      </c>
      <c r="L683" s="95"/>
      <c r="M683" s="94"/>
      <c r="O683" s="29">
        <f t="shared" si="288"/>
        <v>12</v>
      </c>
      <c r="P683" s="29">
        <f t="shared" si="289"/>
        <v>0</v>
      </c>
      <c r="Q683" s="29">
        <f t="shared" si="290"/>
        <v>2</v>
      </c>
      <c r="R683" s="28">
        <f t="shared" si="291"/>
        <v>0</v>
      </c>
      <c r="S683" s="28">
        <f t="shared" si="292"/>
        <v>1</v>
      </c>
      <c r="T683" s="28">
        <f t="shared" si="293"/>
        <v>0</v>
      </c>
      <c r="U683" s="77" t="s">
        <v>630</v>
      </c>
    </row>
    <row r="684" spans="2:21" ht="12" customHeight="1" thickBot="1" x14ac:dyDescent="0.25">
      <c r="C684" s="414"/>
      <c r="D684" s="416" t="s">
        <v>147</v>
      </c>
      <c r="E684" s="84" t="s">
        <v>306</v>
      </c>
      <c r="F684" s="98"/>
      <c r="G684" s="84" t="s">
        <v>302</v>
      </c>
      <c r="H684" s="418">
        <v>6</v>
      </c>
      <c r="I684" s="421">
        <v>2</v>
      </c>
      <c r="J684" s="418">
        <v>6</v>
      </c>
      <c r="K684" s="421">
        <v>2</v>
      </c>
      <c r="L684" s="418"/>
      <c r="M684" s="421"/>
      <c r="O684" s="424">
        <f t="shared" si="288"/>
        <v>12</v>
      </c>
      <c r="P684" s="424">
        <f t="shared" si="289"/>
        <v>4</v>
      </c>
      <c r="Q684" s="424">
        <f t="shared" si="290"/>
        <v>2</v>
      </c>
      <c r="R684" s="424">
        <f t="shared" si="291"/>
        <v>0</v>
      </c>
      <c r="S684" s="424">
        <f t="shared" si="292"/>
        <v>1</v>
      </c>
      <c r="T684" s="424">
        <f t="shared" si="293"/>
        <v>0</v>
      </c>
      <c r="U684" s="77" t="s">
        <v>630</v>
      </c>
    </row>
    <row r="685" spans="2:21" ht="12" thickBot="1" x14ac:dyDescent="0.25">
      <c r="C685" s="414"/>
      <c r="D685" s="416"/>
      <c r="E685" s="99" t="s">
        <v>137</v>
      </c>
      <c r="F685" s="100"/>
      <c r="G685" s="99" t="s">
        <v>137</v>
      </c>
      <c r="H685" s="419"/>
      <c r="I685" s="422"/>
      <c r="J685" s="419"/>
      <c r="K685" s="422"/>
      <c r="L685" s="419"/>
      <c r="M685" s="422"/>
      <c r="O685" s="425"/>
      <c r="P685" s="425"/>
      <c r="Q685" s="425"/>
      <c r="R685" s="425"/>
      <c r="S685" s="425"/>
      <c r="T685" s="425"/>
      <c r="U685" s="77" t="s">
        <v>630</v>
      </c>
    </row>
    <row r="686" spans="2:21" ht="12" thickBot="1" x14ac:dyDescent="0.25">
      <c r="C686" s="415"/>
      <c r="D686" s="417"/>
      <c r="E686" s="84" t="s">
        <v>307</v>
      </c>
      <c r="F686" s="101"/>
      <c r="G686" s="84" t="s">
        <v>743</v>
      </c>
      <c r="H686" s="420"/>
      <c r="I686" s="423"/>
      <c r="J686" s="420"/>
      <c r="K686" s="423"/>
      <c r="L686" s="420"/>
      <c r="M686" s="423"/>
      <c r="O686" s="426"/>
      <c r="P686" s="426"/>
      <c r="Q686" s="426"/>
      <c r="R686" s="426"/>
      <c r="S686" s="426"/>
      <c r="T686" s="426"/>
      <c r="U686" s="77" t="s">
        <v>630</v>
      </c>
    </row>
    <row r="687" spans="2:21" ht="12" thickBot="1" x14ac:dyDescent="0.25">
      <c r="B687" s="79" t="str">
        <f>E680&amp;G680</f>
        <v>ADIYAMAN GENÇLİK SPOR KULÜBÜADIYAMAN DOĞA ATICILIK VE A.SPOR KULÜBÜ</v>
      </c>
      <c r="G687" s="102"/>
      <c r="H687" s="102"/>
      <c r="O687" s="28">
        <f t="shared" ref="O687:T687" si="294">O682+O683+O684</f>
        <v>36</v>
      </c>
      <c r="P687" s="28">
        <f t="shared" si="294"/>
        <v>4</v>
      </c>
      <c r="Q687" s="29">
        <f t="shared" si="294"/>
        <v>6</v>
      </c>
      <c r="R687" s="28">
        <f t="shared" si="294"/>
        <v>0</v>
      </c>
      <c r="S687" s="28">
        <f t="shared" si="294"/>
        <v>3</v>
      </c>
      <c r="T687" s="28">
        <f t="shared" si="294"/>
        <v>0</v>
      </c>
      <c r="U687" s="77" t="s">
        <v>630</v>
      </c>
    </row>
    <row r="688" spans="2:21" x14ac:dyDescent="0.2">
      <c r="C688" s="427" t="s">
        <v>132</v>
      </c>
      <c r="D688" s="428"/>
      <c r="E688" s="428"/>
      <c r="F688" s="428"/>
      <c r="G688" s="428"/>
      <c r="H688" s="428"/>
      <c r="I688" s="428"/>
      <c r="J688" s="428"/>
      <c r="K688" s="428"/>
      <c r="L688" s="428"/>
      <c r="M688" s="429"/>
      <c r="U688" s="77" t="s">
        <v>630</v>
      </c>
    </row>
    <row r="689" spans="2:21" ht="12" thickBot="1" x14ac:dyDescent="0.25">
      <c r="C689" s="430"/>
      <c r="D689" s="431"/>
      <c r="E689" s="431"/>
      <c r="F689" s="431"/>
      <c r="G689" s="431"/>
      <c r="H689" s="431"/>
      <c r="I689" s="431"/>
      <c r="J689" s="431"/>
      <c r="K689" s="431"/>
      <c r="L689" s="431"/>
      <c r="M689" s="432"/>
      <c r="U689" s="77" t="s">
        <v>630</v>
      </c>
    </row>
    <row r="690" spans="2:21" ht="12" thickBot="1" x14ac:dyDescent="0.25">
      <c r="C690" s="444" t="s">
        <v>79</v>
      </c>
      <c r="D690" s="437"/>
      <c r="E690" s="445" t="s">
        <v>133</v>
      </c>
      <c r="F690" s="446"/>
      <c r="G690" s="80" t="s">
        <v>134</v>
      </c>
      <c r="H690" s="447" t="s">
        <v>135</v>
      </c>
      <c r="I690" s="448"/>
      <c r="J690" s="448"/>
      <c r="K690" s="448"/>
      <c r="L690" s="448"/>
      <c r="M690" s="449"/>
      <c r="R690" s="81"/>
      <c r="S690" s="82"/>
      <c r="T690" s="83"/>
      <c r="U690" s="83" t="s">
        <v>630</v>
      </c>
    </row>
    <row r="691" spans="2:21" ht="12" thickBot="1" x14ac:dyDescent="0.25">
      <c r="C691" s="433">
        <v>45090</v>
      </c>
      <c r="D691" s="434"/>
      <c r="E691" s="435"/>
      <c r="F691" s="409"/>
      <c r="G691" s="84"/>
      <c r="H691" s="435"/>
      <c r="I691" s="408"/>
      <c r="J691" s="408"/>
      <c r="K691" s="408"/>
      <c r="L691" s="408"/>
      <c r="M691" s="409"/>
      <c r="U691" s="77" t="s">
        <v>630</v>
      </c>
    </row>
    <row r="692" spans="2:21" ht="12" thickBot="1" x14ac:dyDescent="0.25">
      <c r="C692" s="435"/>
      <c r="D692" s="408"/>
      <c r="E692" s="408"/>
      <c r="F692" s="408"/>
      <c r="G692" s="408"/>
      <c r="H692" s="408"/>
      <c r="I692" s="408"/>
      <c r="J692" s="408"/>
      <c r="K692" s="408"/>
      <c r="L692" s="408"/>
      <c r="M692" s="409"/>
      <c r="U692" s="77" t="s">
        <v>630</v>
      </c>
    </row>
    <row r="693" spans="2:21" ht="12" thickBot="1" x14ac:dyDescent="0.25">
      <c r="C693" s="85" t="s">
        <v>87</v>
      </c>
      <c r="D693" s="86"/>
      <c r="E693" s="85" t="s">
        <v>136</v>
      </c>
      <c r="F693" s="86" t="s">
        <v>137</v>
      </c>
      <c r="G693" s="85" t="s">
        <v>136</v>
      </c>
      <c r="H693" s="436" t="s">
        <v>108</v>
      </c>
      <c r="I693" s="436"/>
      <c r="J693" s="436"/>
      <c r="K693" s="436"/>
      <c r="L693" s="436"/>
      <c r="M693" s="437"/>
      <c r="U693" s="77" t="s">
        <v>630</v>
      </c>
    </row>
    <row r="694" spans="2:21" ht="12" thickBot="1" x14ac:dyDescent="0.25">
      <c r="C694" s="87"/>
      <c r="D694" s="88">
        <v>11</v>
      </c>
      <c r="E694" s="103" t="s">
        <v>6</v>
      </c>
      <c r="F694" s="88"/>
      <c r="G694" s="103" t="s">
        <v>7</v>
      </c>
      <c r="H694" s="438">
        <f>S701</f>
        <v>3</v>
      </c>
      <c r="I694" s="439"/>
      <c r="J694" s="440"/>
      <c r="K694" s="441">
        <f>T701</f>
        <v>0</v>
      </c>
      <c r="L694" s="442"/>
      <c r="M694" s="443"/>
      <c r="U694" s="77" t="str">
        <f>IF(H694+K694=3,"BİTTİ","DEVAM")</f>
        <v>BİTTİ</v>
      </c>
    </row>
    <row r="695" spans="2:21" ht="12" thickBot="1" x14ac:dyDescent="0.25">
      <c r="C695" s="91" t="s">
        <v>80</v>
      </c>
      <c r="D695" s="92" t="s">
        <v>138</v>
      </c>
      <c r="E695" s="91" t="s">
        <v>139</v>
      </c>
      <c r="F695" s="92"/>
      <c r="G695" s="91" t="s">
        <v>139</v>
      </c>
      <c r="H695" s="408" t="s">
        <v>140</v>
      </c>
      <c r="I695" s="409"/>
      <c r="J695" s="408" t="s">
        <v>141</v>
      </c>
      <c r="K695" s="409"/>
      <c r="L695" s="410" t="s">
        <v>142</v>
      </c>
      <c r="M695" s="411"/>
      <c r="O695" s="412" t="s">
        <v>143</v>
      </c>
      <c r="P695" s="413"/>
      <c r="Q695" s="412" t="s">
        <v>144</v>
      </c>
      <c r="R695" s="413"/>
      <c r="S695" s="412" t="s">
        <v>138</v>
      </c>
      <c r="T695" s="413"/>
      <c r="U695" s="77" t="s">
        <v>630</v>
      </c>
    </row>
    <row r="696" spans="2:21" ht="12" thickBot="1" x14ac:dyDescent="0.25">
      <c r="C696" s="93" t="s">
        <v>152</v>
      </c>
      <c r="D696" s="94" t="s">
        <v>145</v>
      </c>
      <c r="E696" s="84" t="s">
        <v>722</v>
      </c>
      <c r="F696" s="94"/>
      <c r="G696" s="84" t="s">
        <v>724</v>
      </c>
      <c r="H696" s="95">
        <v>6</v>
      </c>
      <c r="I696" s="94">
        <v>0</v>
      </c>
      <c r="J696" s="95">
        <v>6</v>
      </c>
      <c r="K696" s="94">
        <v>0</v>
      </c>
      <c r="L696" s="95"/>
      <c r="M696" s="94"/>
      <c r="O696" s="96">
        <f t="shared" ref="O696:O698" si="295">H696+J696+L696</f>
        <v>12</v>
      </c>
      <c r="P696" s="96">
        <f t="shared" ref="P696:P698" si="296">I696+K696+M696</f>
        <v>0</v>
      </c>
      <c r="Q696" s="96">
        <f t="shared" ref="Q696:Q698" si="297">IF(H696&gt;I696,1,0)+IF(J696&gt;K696,1,0)+IF(L696&gt;M696,1,0)</f>
        <v>2</v>
      </c>
      <c r="R696" s="97">
        <f t="shared" ref="R696:R698" si="298">IF(H696&lt;I696,1,0)+IF(J696&lt;K696,1,0)+IF(L696&lt;M696,1,0)</f>
        <v>0</v>
      </c>
      <c r="S696" s="97">
        <f t="shared" ref="S696:S698" si="299">IF(Q696&gt;R696,1,0)</f>
        <v>1</v>
      </c>
      <c r="T696" s="97">
        <f t="shared" ref="T696:T698" si="300">IF(Q696&lt;R696,1,0)</f>
        <v>0</v>
      </c>
      <c r="U696" s="77" t="s">
        <v>630</v>
      </c>
    </row>
    <row r="697" spans="2:21" ht="12" thickBot="1" x14ac:dyDescent="0.25">
      <c r="C697" s="84"/>
      <c r="D697" s="94" t="s">
        <v>146</v>
      </c>
      <c r="E697" s="84" t="s">
        <v>723</v>
      </c>
      <c r="F697" s="94"/>
      <c r="G697" s="84" t="s">
        <v>725</v>
      </c>
      <c r="H697" s="95">
        <v>6</v>
      </c>
      <c r="I697" s="94">
        <v>0</v>
      </c>
      <c r="J697" s="95">
        <v>6</v>
      </c>
      <c r="K697" s="94">
        <v>0</v>
      </c>
      <c r="L697" s="95"/>
      <c r="M697" s="94"/>
      <c r="O697" s="29">
        <f t="shared" si="295"/>
        <v>12</v>
      </c>
      <c r="P697" s="29">
        <f t="shared" si="296"/>
        <v>0</v>
      </c>
      <c r="Q697" s="29">
        <f t="shared" si="297"/>
        <v>2</v>
      </c>
      <c r="R697" s="28">
        <f t="shared" si="298"/>
        <v>0</v>
      </c>
      <c r="S697" s="28">
        <f t="shared" si="299"/>
        <v>1</v>
      </c>
      <c r="T697" s="28">
        <f t="shared" si="300"/>
        <v>0</v>
      </c>
      <c r="U697" s="77" t="s">
        <v>630</v>
      </c>
    </row>
    <row r="698" spans="2:21" ht="12" customHeight="1" thickBot="1" x14ac:dyDescent="0.25">
      <c r="C698" s="414"/>
      <c r="D698" s="416" t="s">
        <v>147</v>
      </c>
      <c r="E698" s="84" t="s">
        <v>722</v>
      </c>
      <c r="F698" s="98"/>
      <c r="G698" s="84" t="s">
        <v>724</v>
      </c>
      <c r="H698" s="418">
        <v>6</v>
      </c>
      <c r="I698" s="421">
        <v>0</v>
      </c>
      <c r="J698" s="418">
        <v>6</v>
      </c>
      <c r="K698" s="421">
        <v>0</v>
      </c>
      <c r="L698" s="418"/>
      <c r="M698" s="421"/>
      <c r="O698" s="424">
        <f t="shared" si="295"/>
        <v>12</v>
      </c>
      <c r="P698" s="424">
        <f t="shared" si="296"/>
        <v>0</v>
      </c>
      <c r="Q698" s="424">
        <f t="shared" si="297"/>
        <v>2</v>
      </c>
      <c r="R698" s="424">
        <f t="shared" si="298"/>
        <v>0</v>
      </c>
      <c r="S698" s="424">
        <f t="shared" si="299"/>
        <v>1</v>
      </c>
      <c r="T698" s="424">
        <f t="shared" si="300"/>
        <v>0</v>
      </c>
      <c r="U698" s="77" t="s">
        <v>630</v>
      </c>
    </row>
    <row r="699" spans="2:21" ht="12" thickBot="1" x14ac:dyDescent="0.25">
      <c r="C699" s="414"/>
      <c r="D699" s="416"/>
      <c r="E699" s="99" t="s">
        <v>137</v>
      </c>
      <c r="F699" s="100"/>
      <c r="G699" s="99" t="s">
        <v>137</v>
      </c>
      <c r="H699" s="419"/>
      <c r="I699" s="422"/>
      <c r="J699" s="419"/>
      <c r="K699" s="422"/>
      <c r="L699" s="419"/>
      <c r="M699" s="422"/>
      <c r="O699" s="425"/>
      <c r="P699" s="425"/>
      <c r="Q699" s="425"/>
      <c r="R699" s="425"/>
      <c r="S699" s="425"/>
      <c r="T699" s="425"/>
      <c r="U699" s="77" t="s">
        <v>630</v>
      </c>
    </row>
    <row r="700" spans="2:21" ht="12" thickBot="1" x14ac:dyDescent="0.25">
      <c r="C700" s="415"/>
      <c r="D700" s="417"/>
      <c r="E700" s="84" t="s">
        <v>723</v>
      </c>
      <c r="F700" s="101"/>
      <c r="G700" s="84" t="s">
        <v>725</v>
      </c>
      <c r="H700" s="420"/>
      <c r="I700" s="423"/>
      <c r="J700" s="420"/>
      <c r="K700" s="423"/>
      <c r="L700" s="420"/>
      <c r="M700" s="423"/>
      <c r="O700" s="426"/>
      <c r="P700" s="426"/>
      <c r="Q700" s="426"/>
      <c r="R700" s="426"/>
      <c r="S700" s="426"/>
      <c r="T700" s="426"/>
      <c r="U700" s="77" t="s">
        <v>630</v>
      </c>
    </row>
    <row r="701" spans="2:21" ht="12" thickBot="1" x14ac:dyDescent="0.25">
      <c r="B701" s="79" t="str">
        <f>E694&amp;G694</f>
        <v>AĞRI GENÇLİK SPOR KULÜBÜ DERNEĞİAĞRI TENİS VE YÜZME SPOR KULÜBÜ</v>
      </c>
      <c r="G701" s="102"/>
      <c r="H701" s="102"/>
      <c r="O701" s="28">
        <f t="shared" ref="O701:T701" si="301">O696+O697+O698</f>
        <v>36</v>
      </c>
      <c r="P701" s="28">
        <f t="shared" si="301"/>
        <v>0</v>
      </c>
      <c r="Q701" s="29">
        <f t="shared" si="301"/>
        <v>6</v>
      </c>
      <c r="R701" s="28">
        <f t="shared" si="301"/>
        <v>0</v>
      </c>
      <c r="S701" s="28">
        <f t="shared" si="301"/>
        <v>3</v>
      </c>
      <c r="T701" s="28">
        <f t="shared" si="301"/>
        <v>0</v>
      </c>
      <c r="U701" s="77" t="s">
        <v>630</v>
      </c>
    </row>
    <row r="702" spans="2:21" x14ac:dyDescent="0.2">
      <c r="C702" s="427" t="s">
        <v>132</v>
      </c>
      <c r="D702" s="428"/>
      <c r="E702" s="428"/>
      <c r="F702" s="428"/>
      <c r="G702" s="428"/>
      <c r="H702" s="428"/>
      <c r="I702" s="428"/>
      <c r="J702" s="428"/>
      <c r="K702" s="428"/>
      <c r="L702" s="428"/>
      <c r="M702" s="429"/>
      <c r="U702" s="77" t="s">
        <v>630</v>
      </c>
    </row>
    <row r="703" spans="2:21" ht="12" thickBot="1" x14ac:dyDescent="0.25">
      <c r="C703" s="430"/>
      <c r="D703" s="431"/>
      <c r="E703" s="431"/>
      <c r="F703" s="431"/>
      <c r="G703" s="431"/>
      <c r="H703" s="431"/>
      <c r="I703" s="431"/>
      <c r="J703" s="431"/>
      <c r="K703" s="431"/>
      <c r="L703" s="431"/>
      <c r="M703" s="432"/>
      <c r="U703" s="77" t="s">
        <v>630</v>
      </c>
    </row>
    <row r="704" spans="2:21" ht="12" thickBot="1" x14ac:dyDescent="0.25">
      <c r="C704" s="444" t="s">
        <v>79</v>
      </c>
      <c r="D704" s="437"/>
      <c r="E704" s="445" t="s">
        <v>133</v>
      </c>
      <c r="F704" s="446"/>
      <c r="G704" s="80" t="s">
        <v>134</v>
      </c>
      <c r="H704" s="447" t="s">
        <v>135</v>
      </c>
      <c r="I704" s="448"/>
      <c r="J704" s="448"/>
      <c r="K704" s="448"/>
      <c r="L704" s="448"/>
      <c r="M704" s="449"/>
      <c r="R704" s="81"/>
      <c r="S704" s="82"/>
      <c r="T704" s="83"/>
      <c r="U704" s="77" t="s">
        <v>630</v>
      </c>
    </row>
    <row r="705" spans="2:21" ht="12" thickBot="1" x14ac:dyDescent="0.25">
      <c r="C705" s="433">
        <v>45090</v>
      </c>
      <c r="D705" s="434"/>
      <c r="E705" s="435"/>
      <c r="F705" s="409"/>
      <c r="G705" s="84"/>
      <c r="H705" s="435"/>
      <c r="I705" s="408"/>
      <c r="J705" s="408"/>
      <c r="K705" s="408"/>
      <c r="L705" s="408"/>
      <c r="M705" s="409"/>
      <c r="U705" s="77" t="s">
        <v>630</v>
      </c>
    </row>
    <row r="706" spans="2:21" ht="12" thickBot="1" x14ac:dyDescent="0.25">
      <c r="C706" s="435"/>
      <c r="D706" s="408"/>
      <c r="E706" s="408"/>
      <c r="F706" s="408"/>
      <c r="G706" s="408"/>
      <c r="H706" s="408"/>
      <c r="I706" s="408"/>
      <c r="J706" s="408"/>
      <c r="K706" s="408"/>
      <c r="L706" s="408"/>
      <c r="M706" s="409"/>
      <c r="U706" s="77" t="s">
        <v>630</v>
      </c>
    </row>
    <row r="707" spans="2:21" ht="12" thickBot="1" x14ac:dyDescent="0.25">
      <c r="C707" s="85" t="s">
        <v>87</v>
      </c>
      <c r="D707" s="86"/>
      <c r="E707" s="85" t="s">
        <v>136</v>
      </c>
      <c r="F707" s="86" t="s">
        <v>137</v>
      </c>
      <c r="G707" s="85" t="s">
        <v>136</v>
      </c>
      <c r="H707" s="436" t="s">
        <v>108</v>
      </c>
      <c r="I707" s="436"/>
      <c r="J707" s="436"/>
      <c r="K707" s="436"/>
      <c r="L707" s="436"/>
      <c r="M707" s="437"/>
      <c r="U707" s="77" t="s">
        <v>630</v>
      </c>
    </row>
    <row r="708" spans="2:21" ht="12" thickBot="1" x14ac:dyDescent="0.25">
      <c r="C708" s="87"/>
      <c r="D708" s="88">
        <v>12</v>
      </c>
      <c r="E708" s="103" t="s">
        <v>5</v>
      </c>
      <c r="F708" s="88"/>
      <c r="G708" s="103" t="s">
        <v>166</v>
      </c>
      <c r="H708" s="438">
        <f>S715</f>
        <v>3</v>
      </c>
      <c r="I708" s="439"/>
      <c r="J708" s="440"/>
      <c r="K708" s="441">
        <f>T715</f>
        <v>0</v>
      </c>
      <c r="L708" s="442"/>
      <c r="M708" s="443"/>
      <c r="U708" s="77" t="str">
        <f>IF(H708+K708=3,"BİTTİ","DEVAM")</f>
        <v>BİTTİ</v>
      </c>
    </row>
    <row r="709" spans="2:21" ht="12" thickBot="1" x14ac:dyDescent="0.25">
      <c r="C709" s="91" t="s">
        <v>80</v>
      </c>
      <c r="D709" s="92" t="s">
        <v>138</v>
      </c>
      <c r="E709" s="91" t="s">
        <v>139</v>
      </c>
      <c r="F709" s="92"/>
      <c r="G709" s="91" t="s">
        <v>139</v>
      </c>
      <c r="H709" s="408" t="s">
        <v>140</v>
      </c>
      <c r="I709" s="409"/>
      <c r="J709" s="408" t="s">
        <v>141</v>
      </c>
      <c r="K709" s="409"/>
      <c r="L709" s="410" t="s">
        <v>142</v>
      </c>
      <c r="M709" s="411"/>
      <c r="O709" s="412" t="s">
        <v>143</v>
      </c>
      <c r="P709" s="413"/>
      <c r="Q709" s="412" t="s">
        <v>144</v>
      </c>
      <c r="R709" s="413"/>
      <c r="S709" s="412" t="s">
        <v>138</v>
      </c>
      <c r="T709" s="413"/>
      <c r="U709" s="77" t="s">
        <v>630</v>
      </c>
    </row>
    <row r="710" spans="2:21" ht="12" thickBot="1" x14ac:dyDescent="0.25">
      <c r="C710" s="93" t="s">
        <v>152</v>
      </c>
      <c r="D710" s="94" t="s">
        <v>145</v>
      </c>
      <c r="E710" s="84" t="s">
        <v>713</v>
      </c>
      <c r="F710" s="94"/>
      <c r="G710" s="84" t="s">
        <v>715</v>
      </c>
      <c r="H710" s="95">
        <v>6</v>
      </c>
      <c r="I710" s="94">
        <v>1</v>
      </c>
      <c r="J710" s="95">
        <v>6</v>
      </c>
      <c r="K710" s="94">
        <v>0</v>
      </c>
      <c r="L710" s="95"/>
      <c r="M710" s="94"/>
      <c r="O710" s="96">
        <f t="shared" ref="O710:O712" si="302">H710+J710+L710</f>
        <v>12</v>
      </c>
      <c r="P710" s="96">
        <f t="shared" ref="P710:P712" si="303">I710+K710+M710</f>
        <v>1</v>
      </c>
      <c r="Q710" s="96">
        <f t="shared" ref="Q710:Q712" si="304">IF(H710&gt;I710,1,0)+IF(J710&gt;K710,1,0)+IF(L710&gt;M710,1,0)</f>
        <v>2</v>
      </c>
      <c r="R710" s="97">
        <f t="shared" ref="R710:R712" si="305">IF(H710&lt;I710,1,0)+IF(J710&lt;K710,1,0)+IF(L710&lt;M710,1,0)</f>
        <v>0</v>
      </c>
      <c r="S710" s="97">
        <f t="shared" ref="S710:S712" si="306">IF(Q710&gt;R710,1,0)</f>
        <v>1</v>
      </c>
      <c r="T710" s="97">
        <f t="shared" ref="T710:T712" si="307">IF(Q710&lt;R710,1,0)</f>
        <v>0</v>
      </c>
      <c r="U710" s="77" t="s">
        <v>630</v>
      </c>
    </row>
    <row r="711" spans="2:21" ht="12" thickBot="1" x14ac:dyDescent="0.25">
      <c r="C711" s="84"/>
      <c r="D711" s="94" t="s">
        <v>146</v>
      </c>
      <c r="E711" s="84" t="s">
        <v>714</v>
      </c>
      <c r="F711" s="94"/>
      <c r="G711" s="84" t="s">
        <v>716</v>
      </c>
      <c r="H711" s="95">
        <v>6</v>
      </c>
      <c r="I711" s="94">
        <v>4</v>
      </c>
      <c r="J711" s="95">
        <v>6</v>
      </c>
      <c r="K711" s="94">
        <v>4</v>
      </c>
      <c r="L711" s="95"/>
      <c r="M711" s="94"/>
      <c r="O711" s="29">
        <f t="shared" si="302"/>
        <v>12</v>
      </c>
      <c r="P711" s="29">
        <f t="shared" si="303"/>
        <v>8</v>
      </c>
      <c r="Q711" s="29">
        <f t="shared" si="304"/>
        <v>2</v>
      </c>
      <c r="R711" s="28">
        <f t="shared" si="305"/>
        <v>0</v>
      </c>
      <c r="S711" s="28">
        <f t="shared" si="306"/>
        <v>1</v>
      </c>
      <c r="T711" s="28">
        <f t="shared" si="307"/>
        <v>0</v>
      </c>
      <c r="U711" s="77" t="s">
        <v>630</v>
      </c>
    </row>
    <row r="712" spans="2:21" ht="12" customHeight="1" thickBot="1" x14ac:dyDescent="0.25">
      <c r="C712" s="414"/>
      <c r="D712" s="416" t="s">
        <v>147</v>
      </c>
      <c r="E712" s="84" t="s">
        <v>713</v>
      </c>
      <c r="F712" s="98"/>
      <c r="G712" s="84" t="s">
        <v>717</v>
      </c>
      <c r="H712" s="418">
        <v>6</v>
      </c>
      <c r="I712" s="421">
        <v>0</v>
      </c>
      <c r="J712" s="418">
        <v>6</v>
      </c>
      <c r="K712" s="421">
        <v>0</v>
      </c>
      <c r="L712" s="418"/>
      <c r="M712" s="421"/>
      <c r="O712" s="424">
        <f t="shared" si="302"/>
        <v>12</v>
      </c>
      <c r="P712" s="424">
        <f t="shared" si="303"/>
        <v>0</v>
      </c>
      <c r="Q712" s="424">
        <f t="shared" si="304"/>
        <v>2</v>
      </c>
      <c r="R712" s="424">
        <f t="shared" si="305"/>
        <v>0</v>
      </c>
      <c r="S712" s="424">
        <f t="shared" si="306"/>
        <v>1</v>
      </c>
      <c r="T712" s="424">
        <f t="shared" si="307"/>
        <v>0</v>
      </c>
      <c r="U712" s="77" t="s">
        <v>630</v>
      </c>
    </row>
    <row r="713" spans="2:21" ht="12" thickBot="1" x14ac:dyDescent="0.25">
      <c r="C713" s="414"/>
      <c r="D713" s="416"/>
      <c r="E713" s="99" t="s">
        <v>137</v>
      </c>
      <c r="F713" s="100"/>
      <c r="G713" s="99" t="s">
        <v>137</v>
      </c>
      <c r="H713" s="419"/>
      <c r="I713" s="422"/>
      <c r="J713" s="419"/>
      <c r="K713" s="422"/>
      <c r="L713" s="419"/>
      <c r="M713" s="422"/>
      <c r="O713" s="425"/>
      <c r="P713" s="425"/>
      <c r="Q713" s="425"/>
      <c r="R713" s="425"/>
      <c r="S713" s="425"/>
      <c r="T713" s="425"/>
      <c r="U713" s="77" t="s">
        <v>630</v>
      </c>
    </row>
    <row r="714" spans="2:21" ht="12" thickBot="1" x14ac:dyDescent="0.25">
      <c r="C714" s="415"/>
      <c r="D714" s="417"/>
      <c r="E714" s="84" t="s">
        <v>714</v>
      </c>
      <c r="F714" s="101"/>
      <c r="G714" s="84" t="s">
        <v>716</v>
      </c>
      <c r="H714" s="420"/>
      <c r="I714" s="423"/>
      <c r="J714" s="420"/>
      <c r="K714" s="423"/>
      <c r="L714" s="420"/>
      <c r="M714" s="423"/>
      <c r="O714" s="426"/>
      <c r="P714" s="426"/>
      <c r="Q714" s="426"/>
      <c r="R714" s="426"/>
      <c r="S714" s="426"/>
      <c r="T714" s="426"/>
      <c r="U714" s="77" t="s">
        <v>630</v>
      </c>
    </row>
    <row r="715" spans="2:21" ht="12" thickBot="1" x14ac:dyDescent="0.25">
      <c r="B715" s="79" t="str">
        <f>E708&amp;G708</f>
        <v>AĞRI DAĞI TENİS KULÜBÜAĞRI GENÇLİK HİZMETLERİ SPOR KULÜBÜ</v>
      </c>
      <c r="G715" s="102"/>
      <c r="H715" s="102"/>
      <c r="O715" s="28">
        <f t="shared" ref="O715:T715" si="308">O710+O711+O712</f>
        <v>36</v>
      </c>
      <c r="P715" s="28">
        <f t="shared" si="308"/>
        <v>9</v>
      </c>
      <c r="Q715" s="29">
        <f t="shared" si="308"/>
        <v>6</v>
      </c>
      <c r="R715" s="28">
        <f t="shared" si="308"/>
        <v>0</v>
      </c>
      <c r="S715" s="28">
        <f t="shared" si="308"/>
        <v>3</v>
      </c>
      <c r="T715" s="28">
        <f t="shared" si="308"/>
        <v>0</v>
      </c>
      <c r="U715" s="77" t="s">
        <v>630</v>
      </c>
    </row>
    <row r="716" spans="2:21" x14ac:dyDescent="0.2">
      <c r="C716" s="427" t="s">
        <v>132</v>
      </c>
      <c r="D716" s="428"/>
      <c r="E716" s="428"/>
      <c r="F716" s="428"/>
      <c r="G716" s="428"/>
      <c r="H716" s="428"/>
      <c r="I716" s="428"/>
      <c r="J716" s="428"/>
      <c r="K716" s="428"/>
      <c r="L716" s="428"/>
      <c r="M716" s="429"/>
      <c r="U716" s="77" t="s">
        <v>630</v>
      </c>
    </row>
    <row r="717" spans="2:21" ht="12" thickBot="1" x14ac:dyDescent="0.25">
      <c r="C717" s="430"/>
      <c r="D717" s="431"/>
      <c r="E717" s="431"/>
      <c r="F717" s="431"/>
      <c r="G717" s="431"/>
      <c r="H717" s="431"/>
      <c r="I717" s="431"/>
      <c r="J717" s="431"/>
      <c r="K717" s="431"/>
      <c r="L717" s="431"/>
      <c r="M717" s="432"/>
      <c r="U717" s="77" t="s">
        <v>630</v>
      </c>
    </row>
    <row r="718" spans="2:21" ht="12" thickBot="1" x14ac:dyDescent="0.25">
      <c r="C718" s="444" t="s">
        <v>79</v>
      </c>
      <c r="D718" s="437"/>
      <c r="E718" s="445" t="s">
        <v>133</v>
      </c>
      <c r="F718" s="446"/>
      <c r="G718" s="80" t="s">
        <v>134</v>
      </c>
      <c r="H718" s="447" t="s">
        <v>135</v>
      </c>
      <c r="I718" s="448"/>
      <c r="J718" s="448"/>
      <c r="K718" s="448"/>
      <c r="L718" s="448"/>
      <c r="M718" s="449"/>
      <c r="R718" s="81"/>
      <c r="S718" s="82"/>
      <c r="T718" s="83"/>
      <c r="U718" s="77" t="s">
        <v>630</v>
      </c>
    </row>
    <row r="719" spans="2:21" ht="12" thickBot="1" x14ac:dyDescent="0.25">
      <c r="C719" s="433">
        <v>45090</v>
      </c>
      <c r="D719" s="434"/>
      <c r="E719" s="435"/>
      <c r="F719" s="409"/>
      <c r="G719" s="84"/>
      <c r="H719" s="435"/>
      <c r="I719" s="408"/>
      <c r="J719" s="408"/>
      <c r="K719" s="408"/>
      <c r="L719" s="408"/>
      <c r="M719" s="409"/>
      <c r="U719" s="77" t="s">
        <v>630</v>
      </c>
    </row>
    <row r="720" spans="2:21" ht="12" thickBot="1" x14ac:dyDescent="0.25">
      <c r="C720" s="435"/>
      <c r="D720" s="408"/>
      <c r="E720" s="408"/>
      <c r="F720" s="408"/>
      <c r="G720" s="408"/>
      <c r="H720" s="408"/>
      <c r="I720" s="408"/>
      <c r="J720" s="408"/>
      <c r="K720" s="408"/>
      <c r="L720" s="408"/>
      <c r="M720" s="409"/>
      <c r="U720" s="77" t="s">
        <v>630</v>
      </c>
    </row>
    <row r="721" spans="2:21" ht="12" thickBot="1" x14ac:dyDescent="0.25">
      <c r="C721" s="85" t="s">
        <v>87</v>
      </c>
      <c r="D721" s="86"/>
      <c r="E721" s="85" t="s">
        <v>136</v>
      </c>
      <c r="F721" s="86" t="s">
        <v>137</v>
      </c>
      <c r="G721" s="85" t="s">
        <v>136</v>
      </c>
      <c r="H721" s="436" t="s">
        <v>108</v>
      </c>
      <c r="I721" s="436"/>
      <c r="J721" s="436"/>
      <c r="K721" s="436"/>
      <c r="L721" s="436"/>
      <c r="M721" s="437"/>
      <c r="U721" s="77" t="s">
        <v>630</v>
      </c>
    </row>
    <row r="722" spans="2:21" ht="12" thickBot="1" x14ac:dyDescent="0.25">
      <c r="C722" s="87"/>
      <c r="D722" s="88">
        <v>13</v>
      </c>
      <c r="E722" s="103" t="s">
        <v>15</v>
      </c>
      <c r="F722" s="88"/>
      <c r="G722" s="103" t="s">
        <v>0</v>
      </c>
      <c r="H722" s="438">
        <f>S729</f>
        <v>3</v>
      </c>
      <c r="I722" s="439"/>
      <c r="J722" s="440"/>
      <c r="K722" s="441">
        <f>T729</f>
        <v>0</v>
      </c>
      <c r="L722" s="442"/>
      <c r="M722" s="443"/>
      <c r="U722" s="77" t="str">
        <f>IF(H722+K722=3,"BİTTİ","DEVAM")</f>
        <v>BİTTİ</v>
      </c>
    </row>
    <row r="723" spans="2:21" ht="12" thickBot="1" x14ac:dyDescent="0.25">
      <c r="C723" s="91" t="s">
        <v>80</v>
      </c>
      <c r="D723" s="92" t="s">
        <v>138</v>
      </c>
      <c r="E723" s="91" t="s">
        <v>139</v>
      </c>
      <c r="F723" s="92"/>
      <c r="G723" s="91" t="s">
        <v>139</v>
      </c>
      <c r="H723" s="408" t="s">
        <v>140</v>
      </c>
      <c r="I723" s="409"/>
      <c r="J723" s="408" t="s">
        <v>141</v>
      </c>
      <c r="K723" s="409"/>
      <c r="L723" s="410" t="s">
        <v>142</v>
      </c>
      <c r="M723" s="411"/>
      <c r="O723" s="412" t="s">
        <v>143</v>
      </c>
      <c r="P723" s="413"/>
      <c r="Q723" s="412" t="s">
        <v>144</v>
      </c>
      <c r="R723" s="413"/>
      <c r="S723" s="412" t="s">
        <v>138</v>
      </c>
      <c r="T723" s="413"/>
      <c r="U723" s="77" t="s">
        <v>630</v>
      </c>
    </row>
    <row r="724" spans="2:21" ht="12" thickBot="1" x14ac:dyDescent="0.25">
      <c r="C724" s="93" t="s">
        <v>152</v>
      </c>
      <c r="D724" s="94" t="s">
        <v>145</v>
      </c>
      <c r="E724" s="84" t="s">
        <v>470</v>
      </c>
      <c r="F724" s="94"/>
      <c r="G724" s="84" t="s">
        <v>464</v>
      </c>
      <c r="H724" s="95">
        <v>6</v>
      </c>
      <c r="I724" s="94">
        <v>2</v>
      </c>
      <c r="J724" s="95">
        <v>6</v>
      </c>
      <c r="K724" s="94">
        <v>2</v>
      </c>
      <c r="L724" s="95"/>
      <c r="M724" s="94"/>
      <c r="O724" s="96">
        <f t="shared" ref="O724:O726" si="309">H724+J724+L724</f>
        <v>12</v>
      </c>
      <c r="P724" s="96">
        <f t="shared" ref="P724:P726" si="310">I724+K724+M724</f>
        <v>4</v>
      </c>
      <c r="Q724" s="96">
        <f t="shared" ref="Q724:Q726" si="311">IF(H724&gt;I724,1,0)+IF(J724&gt;K724,1,0)+IF(L724&gt;M724,1,0)</f>
        <v>2</v>
      </c>
      <c r="R724" s="97">
        <f t="shared" ref="R724:R726" si="312">IF(H724&lt;I724,1,0)+IF(J724&lt;K724,1,0)+IF(L724&lt;M724,1,0)</f>
        <v>0</v>
      </c>
      <c r="S724" s="97">
        <f t="shared" ref="S724:S726" si="313">IF(Q724&gt;R724,1,0)</f>
        <v>1</v>
      </c>
      <c r="T724" s="97">
        <f t="shared" ref="T724:T726" si="314">IF(Q724&lt;R724,1,0)</f>
        <v>0</v>
      </c>
      <c r="U724" s="77" t="s">
        <v>630</v>
      </c>
    </row>
    <row r="725" spans="2:21" ht="12" thickBot="1" x14ac:dyDescent="0.25">
      <c r="C725" s="84"/>
      <c r="D725" s="94" t="s">
        <v>146</v>
      </c>
      <c r="E725" s="84" t="s">
        <v>471</v>
      </c>
      <c r="F725" s="94"/>
      <c r="G725" s="84" t="s">
        <v>465</v>
      </c>
      <c r="H725" s="95">
        <v>6</v>
      </c>
      <c r="I725" s="94">
        <v>1</v>
      </c>
      <c r="J725" s="95">
        <v>6</v>
      </c>
      <c r="K725" s="94">
        <v>2</v>
      </c>
      <c r="L725" s="95"/>
      <c r="M725" s="94"/>
      <c r="O725" s="29">
        <f t="shared" si="309"/>
        <v>12</v>
      </c>
      <c r="P725" s="29">
        <f t="shared" si="310"/>
        <v>3</v>
      </c>
      <c r="Q725" s="29">
        <f t="shared" si="311"/>
        <v>2</v>
      </c>
      <c r="R725" s="28">
        <f t="shared" si="312"/>
        <v>0</v>
      </c>
      <c r="S725" s="28">
        <f t="shared" si="313"/>
        <v>1</v>
      </c>
      <c r="T725" s="28">
        <f t="shared" si="314"/>
        <v>0</v>
      </c>
      <c r="U725" s="77" t="s">
        <v>630</v>
      </c>
    </row>
    <row r="726" spans="2:21" ht="12" customHeight="1" thickBot="1" x14ac:dyDescent="0.25">
      <c r="C726" s="414"/>
      <c r="D726" s="416" t="s">
        <v>147</v>
      </c>
      <c r="E726" s="84" t="s">
        <v>472</v>
      </c>
      <c r="F726" s="98"/>
      <c r="G726" s="84" t="s">
        <v>465</v>
      </c>
      <c r="H726" s="418">
        <v>6</v>
      </c>
      <c r="I726" s="421">
        <v>1</v>
      </c>
      <c r="J726" s="418">
        <v>6</v>
      </c>
      <c r="K726" s="421">
        <v>1</v>
      </c>
      <c r="L726" s="418"/>
      <c r="M726" s="421"/>
      <c r="O726" s="424">
        <f t="shared" si="309"/>
        <v>12</v>
      </c>
      <c r="P726" s="424">
        <f t="shared" si="310"/>
        <v>2</v>
      </c>
      <c r="Q726" s="424">
        <f t="shared" si="311"/>
        <v>2</v>
      </c>
      <c r="R726" s="424">
        <f t="shared" si="312"/>
        <v>0</v>
      </c>
      <c r="S726" s="424">
        <f t="shared" si="313"/>
        <v>1</v>
      </c>
      <c r="T726" s="424">
        <f t="shared" si="314"/>
        <v>0</v>
      </c>
      <c r="U726" s="77" t="s">
        <v>630</v>
      </c>
    </row>
    <row r="727" spans="2:21" ht="12" thickBot="1" x14ac:dyDescent="0.25">
      <c r="C727" s="414"/>
      <c r="D727" s="416"/>
      <c r="E727" s="99" t="s">
        <v>137</v>
      </c>
      <c r="F727" s="100"/>
      <c r="G727" s="99" t="s">
        <v>137</v>
      </c>
      <c r="H727" s="419"/>
      <c r="I727" s="422"/>
      <c r="J727" s="419"/>
      <c r="K727" s="422"/>
      <c r="L727" s="419"/>
      <c r="M727" s="422"/>
      <c r="O727" s="425"/>
      <c r="P727" s="425"/>
      <c r="Q727" s="425"/>
      <c r="R727" s="425"/>
      <c r="S727" s="425"/>
      <c r="T727" s="425"/>
      <c r="U727" s="77" t="s">
        <v>630</v>
      </c>
    </row>
    <row r="728" spans="2:21" ht="12" thickBot="1" x14ac:dyDescent="0.25">
      <c r="C728" s="415"/>
      <c r="D728" s="417"/>
      <c r="E728" s="84" t="s">
        <v>471</v>
      </c>
      <c r="F728" s="101"/>
      <c r="G728" s="84" t="s">
        <v>750</v>
      </c>
      <c r="H728" s="420"/>
      <c r="I728" s="423"/>
      <c r="J728" s="420"/>
      <c r="K728" s="423"/>
      <c r="L728" s="420"/>
      <c r="M728" s="423"/>
      <c r="O728" s="426"/>
      <c r="P728" s="426"/>
      <c r="Q728" s="426"/>
      <c r="R728" s="426"/>
      <c r="S728" s="426"/>
      <c r="T728" s="426"/>
      <c r="U728" s="77" t="s">
        <v>630</v>
      </c>
    </row>
    <row r="729" spans="2:21" ht="12" thickBot="1" x14ac:dyDescent="0.25">
      <c r="B729" s="79" t="str">
        <f>E722&amp;G722</f>
        <v>BATMAN PETROL SPOR KULÜBÜ1955 BATMAN BELEDİYE SPOR KULÜBÜ</v>
      </c>
      <c r="G729" s="102"/>
      <c r="H729" s="102"/>
      <c r="O729" s="28">
        <f t="shared" ref="O729:T729" si="315">O724+O725+O726</f>
        <v>36</v>
      </c>
      <c r="P729" s="28">
        <f t="shared" si="315"/>
        <v>9</v>
      </c>
      <c r="Q729" s="29">
        <f t="shared" si="315"/>
        <v>6</v>
      </c>
      <c r="R729" s="28">
        <f t="shared" si="315"/>
        <v>0</v>
      </c>
      <c r="S729" s="28">
        <f t="shared" si="315"/>
        <v>3</v>
      </c>
      <c r="T729" s="28">
        <f t="shared" si="315"/>
        <v>0</v>
      </c>
      <c r="U729" s="77" t="s">
        <v>630</v>
      </c>
    </row>
    <row r="730" spans="2:21" x14ac:dyDescent="0.2">
      <c r="C730" s="427" t="s">
        <v>132</v>
      </c>
      <c r="D730" s="428"/>
      <c r="E730" s="428"/>
      <c r="F730" s="428"/>
      <c r="G730" s="428"/>
      <c r="H730" s="428"/>
      <c r="I730" s="428"/>
      <c r="J730" s="428"/>
      <c r="K730" s="428"/>
      <c r="L730" s="428"/>
      <c r="M730" s="429"/>
      <c r="U730" s="77" t="s">
        <v>630</v>
      </c>
    </row>
    <row r="731" spans="2:21" ht="12" thickBot="1" x14ac:dyDescent="0.25">
      <c r="C731" s="430"/>
      <c r="D731" s="431"/>
      <c r="E731" s="431"/>
      <c r="F731" s="431"/>
      <c r="G731" s="431"/>
      <c r="H731" s="431"/>
      <c r="I731" s="431"/>
      <c r="J731" s="431"/>
      <c r="K731" s="431"/>
      <c r="L731" s="431"/>
      <c r="M731" s="432"/>
      <c r="U731" s="77" t="s">
        <v>630</v>
      </c>
    </row>
    <row r="732" spans="2:21" ht="12" thickBot="1" x14ac:dyDescent="0.25">
      <c r="C732" s="444" t="s">
        <v>79</v>
      </c>
      <c r="D732" s="437"/>
      <c r="E732" s="445" t="s">
        <v>133</v>
      </c>
      <c r="F732" s="446"/>
      <c r="G732" s="80" t="s">
        <v>134</v>
      </c>
      <c r="H732" s="447" t="s">
        <v>135</v>
      </c>
      <c r="I732" s="448"/>
      <c r="J732" s="448"/>
      <c r="K732" s="448"/>
      <c r="L732" s="448"/>
      <c r="M732" s="449"/>
      <c r="R732" s="81"/>
      <c r="S732" s="82"/>
      <c r="T732" s="83"/>
      <c r="U732" s="83" t="s">
        <v>630</v>
      </c>
    </row>
    <row r="733" spans="2:21" ht="12" thickBot="1" x14ac:dyDescent="0.25">
      <c r="C733" s="433">
        <v>45090</v>
      </c>
      <c r="D733" s="434"/>
      <c r="E733" s="435"/>
      <c r="F733" s="409"/>
      <c r="G733" s="84"/>
      <c r="H733" s="435"/>
      <c r="I733" s="408"/>
      <c r="J733" s="408"/>
      <c r="K733" s="408"/>
      <c r="L733" s="408"/>
      <c r="M733" s="409"/>
      <c r="U733" s="77" t="s">
        <v>630</v>
      </c>
    </row>
    <row r="734" spans="2:21" ht="12" thickBot="1" x14ac:dyDescent="0.25">
      <c r="C734" s="435"/>
      <c r="D734" s="408"/>
      <c r="E734" s="408"/>
      <c r="F734" s="408"/>
      <c r="G734" s="408"/>
      <c r="H734" s="408"/>
      <c r="I734" s="408"/>
      <c r="J734" s="408"/>
      <c r="K734" s="408"/>
      <c r="L734" s="408"/>
      <c r="M734" s="409"/>
      <c r="U734" s="77" t="s">
        <v>630</v>
      </c>
    </row>
    <row r="735" spans="2:21" ht="12" thickBot="1" x14ac:dyDescent="0.25">
      <c r="C735" s="85" t="s">
        <v>87</v>
      </c>
      <c r="D735" s="86"/>
      <c r="E735" s="85" t="s">
        <v>136</v>
      </c>
      <c r="F735" s="86" t="s">
        <v>137</v>
      </c>
      <c r="G735" s="85" t="s">
        <v>136</v>
      </c>
      <c r="H735" s="436" t="s">
        <v>108</v>
      </c>
      <c r="I735" s="436"/>
      <c r="J735" s="436"/>
      <c r="K735" s="436"/>
      <c r="L735" s="436"/>
      <c r="M735" s="437"/>
      <c r="U735" s="77" t="s">
        <v>630</v>
      </c>
    </row>
    <row r="736" spans="2:21" ht="12" thickBot="1" x14ac:dyDescent="0.25">
      <c r="C736" s="87"/>
      <c r="D736" s="88">
        <v>14</v>
      </c>
      <c r="E736" s="103" t="s">
        <v>245</v>
      </c>
      <c r="F736" s="88"/>
      <c r="G736" s="103" t="s">
        <v>246</v>
      </c>
      <c r="H736" s="438">
        <f>S743</f>
        <v>3</v>
      </c>
      <c r="I736" s="439"/>
      <c r="J736" s="440"/>
      <c r="K736" s="441">
        <f>T743</f>
        <v>0</v>
      </c>
      <c r="L736" s="442"/>
      <c r="M736" s="443"/>
      <c r="U736" s="77" t="str">
        <f>IF(H736+K736=3,"BİTTİ","DEVAM")</f>
        <v>BİTTİ</v>
      </c>
    </row>
    <row r="737" spans="2:21" ht="12" thickBot="1" x14ac:dyDescent="0.25">
      <c r="C737" s="91" t="s">
        <v>80</v>
      </c>
      <c r="D737" s="92" t="s">
        <v>138</v>
      </c>
      <c r="E737" s="91" t="s">
        <v>139</v>
      </c>
      <c r="F737" s="92"/>
      <c r="G737" s="91" t="s">
        <v>139</v>
      </c>
      <c r="H737" s="408" t="s">
        <v>140</v>
      </c>
      <c r="I737" s="409"/>
      <c r="J737" s="408" t="s">
        <v>141</v>
      </c>
      <c r="K737" s="409"/>
      <c r="L737" s="410" t="s">
        <v>142</v>
      </c>
      <c r="M737" s="411"/>
      <c r="O737" s="412" t="s">
        <v>143</v>
      </c>
      <c r="P737" s="413"/>
      <c r="Q737" s="412" t="s">
        <v>144</v>
      </c>
      <c r="R737" s="413"/>
      <c r="S737" s="412" t="s">
        <v>138</v>
      </c>
      <c r="T737" s="413"/>
      <c r="U737" s="77" t="s">
        <v>630</v>
      </c>
    </row>
    <row r="738" spans="2:21" ht="12" thickBot="1" x14ac:dyDescent="0.25">
      <c r="C738" s="93" t="s">
        <v>152</v>
      </c>
      <c r="D738" s="94" t="s">
        <v>145</v>
      </c>
      <c r="E738" s="84" t="s">
        <v>748</v>
      </c>
      <c r="F738" s="94"/>
      <c r="G738" s="84" t="s">
        <v>467</v>
      </c>
      <c r="H738" s="95">
        <v>6</v>
      </c>
      <c r="I738" s="94">
        <v>3</v>
      </c>
      <c r="J738" s="95">
        <v>6</v>
      </c>
      <c r="K738" s="94">
        <v>2</v>
      </c>
      <c r="L738" s="95"/>
      <c r="M738" s="94"/>
      <c r="O738" s="96">
        <f t="shared" ref="O738:O740" si="316">H738+J738+L738</f>
        <v>12</v>
      </c>
      <c r="P738" s="96">
        <f t="shared" ref="P738:P740" si="317">I738+K738+M738</f>
        <v>5</v>
      </c>
      <c r="Q738" s="96">
        <f t="shared" ref="Q738:Q740" si="318">IF(H738&gt;I738,1,0)+IF(J738&gt;K738,1,0)+IF(L738&gt;M738,1,0)</f>
        <v>2</v>
      </c>
      <c r="R738" s="97">
        <f t="shared" ref="R738:R740" si="319">IF(H738&lt;I738,1,0)+IF(J738&lt;K738,1,0)+IF(L738&lt;M738,1,0)</f>
        <v>0</v>
      </c>
      <c r="S738" s="97">
        <f t="shared" ref="S738:S740" si="320">IF(Q738&gt;R738,1,0)</f>
        <v>1</v>
      </c>
      <c r="T738" s="97">
        <f t="shared" ref="T738:T740" si="321">IF(Q738&lt;R738,1,0)</f>
        <v>0</v>
      </c>
      <c r="U738" s="77" t="s">
        <v>630</v>
      </c>
    </row>
    <row r="739" spans="2:21" ht="12" thickBot="1" x14ac:dyDescent="0.25">
      <c r="C739" s="84"/>
      <c r="D739" s="94" t="s">
        <v>146</v>
      </c>
      <c r="E739" s="84" t="s">
        <v>462</v>
      </c>
      <c r="F739" s="94"/>
      <c r="G739" s="84" t="s">
        <v>468</v>
      </c>
      <c r="H739" s="95">
        <v>6</v>
      </c>
      <c r="I739" s="94">
        <v>2</v>
      </c>
      <c r="J739" s="95">
        <v>6</v>
      </c>
      <c r="K739" s="94">
        <v>2</v>
      </c>
      <c r="L739" s="95"/>
      <c r="M739" s="94"/>
      <c r="O739" s="29">
        <f t="shared" si="316"/>
        <v>12</v>
      </c>
      <c r="P739" s="29">
        <f t="shared" si="317"/>
        <v>4</v>
      </c>
      <c r="Q739" s="29">
        <f t="shared" si="318"/>
        <v>2</v>
      </c>
      <c r="R739" s="28">
        <f t="shared" si="319"/>
        <v>0</v>
      </c>
      <c r="S739" s="28">
        <f t="shared" si="320"/>
        <v>1</v>
      </c>
      <c r="T739" s="28">
        <f t="shared" si="321"/>
        <v>0</v>
      </c>
      <c r="U739" s="77" t="s">
        <v>630</v>
      </c>
    </row>
    <row r="740" spans="2:21" ht="12" customHeight="1" thickBot="1" x14ac:dyDescent="0.25">
      <c r="C740" s="414"/>
      <c r="D740" s="416" t="s">
        <v>147</v>
      </c>
      <c r="E740" s="84" t="s">
        <v>748</v>
      </c>
      <c r="F740" s="98"/>
      <c r="G740" s="84" t="s">
        <v>468</v>
      </c>
      <c r="H740" s="418">
        <v>6</v>
      </c>
      <c r="I740" s="421">
        <v>2</v>
      </c>
      <c r="J740" s="418">
        <v>6</v>
      </c>
      <c r="K740" s="421">
        <v>1</v>
      </c>
      <c r="L740" s="418"/>
      <c r="M740" s="421"/>
      <c r="O740" s="424">
        <f t="shared" si="316"/>
        <v>12</v>
      </c>
      <c r="P740" s="424">
        <f t="shared" si="317"/>
        <v>3</v>
      </c>
      <c r="Q740" s="424">
        <f t="shared" si="318"/>
        <v>2</v>
      </c>
      <c r="R740" s="424">
        <f t="shared" si="319"/>
        <v>0</v>
      </c>
      <c r="S740" s="424">
        <f t="shared" si="320"/>
        <v>1</v>
      </c>
      <c r="T740" s="424">
        <f t="shared" si="321"/>
        <v>0</v>
      </c>
      <c r="U740" s="77" t="s">
        <v>630</v>
      </c>
    </row>
    <row r="741" spans="2:21" ht="12" thickBot="1" x14ac:dyDescent="0.25">
      <c r="C741" s="414"/>
      <c r="D741" s="416"/>
      <c r="E741" s="99" t="s">
        <v>137</v>
      </c>
      <c r="F741" s="100"/>
      <c r="G741" s="99" t="s">
        <v>137</v>
      </c>
      <c r="H741" s="419"/>
      <c r="I741" s="422"/>
      <c r="J741" s="419"/>
      <c r="K741" s="422"/>
      <c r="L741" s="419"/>
      <c r="M741" s="422"/>
      <c r="O741" s="425"/>
      <c r="P741" s="425"/>
      <c r="Q741" s="425"/>
      <c r="R741" s="425"/>
      <c r="S741" s="425"/>
      <c r="T741" s="425"/>
      <c r="U741" s="77" t="s">
        <v>630</v>
      </c>
    </row>
    <row r="742" spans="2:21" ht="12" thickBot="1" x14ac:dyDescent="0.25">
      <c r="C742" s="415"/>
      <c r="D742" s="417"/>
      <c r="E742" s="84" t="s">
        <v>749</v>
      </c>
      <c r="F742" s="101"/>
      <c r="G742" s="84" t="s">
        <v>469</v>
      </c>
      <c r="H742" s="420"/>
      <c r="I742" s="423"/>
      <c r="J742" s="420"/>
      <c r="K742" s="423"/>
      <c r="L742" s="420"/>
      <c r="M742" s="423"/>
      <c r="O742" s="426"/>
      <c r="P742" s="426"/>
      <c r="Q742" s="426"/>
      <c r="R742" s="426"/>
      <c r="S742" s="426"/>
      <c r="T742" s="426"/>
      <c r="U742" s="77" t="s">
        <v>630</v>
      </c>
    </row>
    <row r="743" spans="2:21" ht="12" thickBot="1" x14ac:dyDescent="0.25">
      <c r="B743" s="79" t="str">
        <f>E736&amp;G736</f>
        <v>AİLE VE SOSYAL POLİTİKALARBATMAN 19 MAYIS GENÇLİK SK</v>
      </c>
      <c r="G743" s="102"/>
      <c r="H743" s="102"/>
      <c r="O743" s="28">
        <f t="shared" ref="O743:T743" si="322">O738+O739+O740</f>
        <v>36</v>
      </c>
      <c r="P743" s="28">
        <f t="shared" si="322"/>
        <v>12</v>
      </c>
      <c r="Q743" s="29">
        <f t="shared" si="322"/>
        <v>6</v>
      </c>
      <c r="R743" s="28">
        <f t="shared" si="322"/>
        <v>0</v>
      </c>
      <c r="S743" s="28">
        <f t="shared" si="322"/>
        <v>3</v>
      </c>
      <c r="T743" s="28">
        <f t="shared" si="322"/>
        <v>0</v>
      </c>
      <c r="U743" s="77" t="s">
        <v>630</v>
      </c>
    </row>
    <row r="744" spans="2:21" x14ac:dyDescent="0.2">
      <c r="C744" s="427" t="s">
        <v>132</v>
      </c>
      <c r="D744" s="428"/>
      <c r="E744" s="428"/>
      <c r="F744" s="428"/>
      <c r="G744" s="428"/>
      <c r="H744" s="428"/>
      <c r="I744" s="428"/>
      <c r="J744" s="428"/>
      <c r="K744" s="428"/>
      <c r="L744" s="428"/>
      <c r="M744" s="429"/>
      <c r="U744" s="77" t="s">
        <v>630</v>
      </c>
    </row>
    <row r="745" spans="2:21" ht="12" thickBot="1" x14ac:dyDescent="0.25">
      <c r="C745" s="430"/>
      <c r="D745" s="431"/>
      <c r="E745" s="431"/>
      <c r="F745" s="431"/>
      <c r="G745" s="431"/>
      <c r="H745" s="431"/>
      <c r="I745" s="431"/>
      <c r="J745" s="431"/>
      <c r="K745" s="431"/>
      <c r="L745" s="431"/>
      <c r="M745" s="432"/>
      <c r="U745" s="77" t="s">
        <v>630</v>
      </c>
    </row>
    <row r="746" spans="2:21" ht="12" thickBot="1" x14ac:dyDescent="0.25">
      <c r="C746" s="444" t="s">
        <v>79</v>
      </c>
      <c r="D746" s="437"/>
      <c r="E746" s="445" t="s">
        <v>133</v>
      </c>
      <c r="F746" s="446"/>
      <c r="G746" s="80" t="s">
        <v>134</v>
      </c>
      <c r="H746" s="447" t="s">
        <v>135</v>
      </c>
      <c r="I746" s="448"/>
      <c r="J746" s="448"/>
      <c r="K746" s="448"/>
      <c r="L746" s="448"/>
      <c r="M746" s="449"/>
      <c r="R746" s="81"/>
      <c r="S746" s="82"/>
      <c r="T746" s="83"/>
      <c r="U746" s="77" t="s">
        <v>630</v>
      </c>
    </row>
    <row r="747" spans="2:21" ht="12" thickBot="1" x14ac:dyDescent="0.25">
      <c r="C747" s="433">
        <v>45090</v>
      </c>
      <c r="D747" s="434"/>
      <c r="E747" s="435"/>
      <c r="F747" s="409"/>
      <c r="G747" s="84"/>
      <c r="H747" s="435"/>
      <c r="I747" s="408"/>
      <c r="J747" s="408"/>
      <c r="K747" s="408"/>
      <c r="L747" s="408"/>
      <c r="M747" s="409"/>
      <c r="U747" s="77" t="s">
        <v>630</v>
      </c>
    </row>
    <row r="748" spans="2:21" ht="12" thickBot="1" x14ac:dyDescent="0.25">
      <c r="C748" s="435"/>
      <c r="D748" s="408"/>
      <c r="E748" s="408"/>
      <c r="F748" s="408"/>
      <c r="G748" s="408"/>
      <c r="H748" s="408"/>
      <c r="I748" s="408"/>
      <c r="J748" s="408"/>
      <c r="K748" s="408"/>
      <c r="L748" s="408"/>
      <c r="M748" s="409"/>
      <c r="U748" s="77" t="s">
        <v>630</v>
      </c>
    </row>
    <row r="749" spans="2:21" ht="12" thickBot="1" x14ac:dyDescent="0.25">
      <c r="C749" s="85" t="s">
        <v>87</v>
      </c>
      <c r="D749" s="86"/>
      <c r="E749" s="85" t="s">
        <v>136</v>
      </c>
      <c r="F749" s="86" t="s">
        <v>137</v>
      </c>
      <c r="G749" s="85" t="s">
        <v>136</v>
      </c>
      <c r="H749" s="436" t="s">
        <v>108</v>
      </c>
      <c r="I749" s="436"/>
      <c r="J749" s="436"/>
      <c r="K749" s="436"/>
      <c r="L749" s="436"/>
      <c r="M749" s="437"/>
      <c r="U749" s="77" t="s">
        <v>630</v>
      </c>
    </row>
    <row r="750" spans="2:21" ht="12" thickBot="1" x14ac:dyDescent="0.25">
      <c r="C750" s="87"/>
      <c r="D750" s="88">
        <v>15</v>
      </c>
      <c r="E750" s="103" t="s">
        <v>168</v>
      </c>
      <c r="F750" s="88"/>
      <c r="G750" s="103" t="s">
        <v>14</v>
      </c>
      <c r="H750" s="438">
        <f>S757</f>
        <v>3</v>
      </c>
      <c r="I750" s="439"/>
      <c r="J750" s="440"/>
      <c r="K750" s="441">
        <f>T757</f>
        <v>0</v>
      </c>
      <c r="L750" s="442"/>
      <c r="M750" s="443"/>
      <c r="U750" s="77" t="str">
        <f>IF(H750+K750=3,"BİTTİ","DEVAM")</f>
        <v>BİTTİ</v>
      </c>
    </row>
    <row r="751" spans="2:21" ht="12" thickBot="1" x14ac:dyDescent="0.25">
      <c r="C751" s="91" t="s">
        <v>80</v>
      </c>
      <c r="D751" s="92" t="s">
        <v>138</v>
      </c>
      <c r="E751" s="91" t="s">
        <v>139</v>
      </c>
      <c r="F751" s="92"/>
      <c r="G751" s="91" t="s">
        <v>139</v>
      </c>
      <c r="H751" s="408" t="s">
        <v>140</v>
      </c>
      <c r="I751" s="409"/>
      <c r="J751" s="408" t="s">
        <v>141</v>
      </c>
      <c r="K751" s="409"/>
      <c r="L751" s="410" t="s">
        <v>142</v>
      </c>
      <c r="M751" s="411"/>
      <c r="O751" s="412" t="s">
        <v>143</v>
      </c>
      <c r="P751" s="413"/>
      <c r="Q751" s="412" t="s">
        <v>144</v>
      </c>
      <c r="R751" s="413"/>
      <c r="S751" s="412" t="s">
        <v>138</v>
      </c>
      <c r="T751" s="413"/>
      <c r="U751" s="77" t="s">
        <v>630</v>
      </c>
    </row>
    <row r="752" spans="2:21" ht="12" thickBot="1" x14ac:dyDescent="0.25">
      <c r="C752" s="93" t="s">
        <v>152</v>
      </c>
      <c r="D752" s="94" t="s">
        <v>145</v>
      </c>
      <c r="E752" s="84" t="s">
        <v>751</v>
      </c>
      <c r="F752" s="94"/>
      <c r="G752" s="84" t="s">
        <v>482</v>
      </c>
      <c r="H752" s="95">
        <v>6</v>
      </c>
      <c r="I752" s="94">
        <v>2</v>
      </c>
      <c r="J752" s="95">
        <v>6</v>
      </c>
      <c r="K752" s="94">
        <v>2</v>
      </c>
      <c r="L752" s="95"/>
      <c r="M752" s="94"/>
      <c r="O752" s="96">
        <f t="shared" ref="O752:O754" si="323">H752+J752+L752</f>
        <v>12</v>
      </c>
      <c r="P752" s="96">
        <f t="shared" ref="P752:P754" si="324">I752+K752+M752</f>
        <v>4</v>
      </c>
      <c r="Q752" s="96">
        <f t="shared" ref="Q752:Q754" si="325">IF(H752&gt;I752,1,0)+IF(J752&gt;K752,1,0)+IF(L752&gt;M752,1,0)</f>
        <v>2</v>
      </c>
      <c r="R752" s="97">
        <f t="shared" ref="R752:R754" si="326">IF(H752&lt;I752,1,0)+IF(J752&lt;K752,1,0)+IF(L752&lt;M752,1,0)</f>
        <v>0</v>
      </c>
      <c r="S752" s="97">
        <f t="shared" ref="S752:S754" si="327">IF(Q752&gt;R752,1,0)</f>
        <v>1</v>
      </c>
      <c r="T752" s="97">
        <f t="shared" ref="T752:T754" si="328">IF(Q752&lt;R752,1,0)</f>
        <v>0</v>
      </c>
      <c r="U752" s="77" t="s">
        <v>630</v>
      </c>
    </row>
    <row r="753" spans="2:21" ht="12" thickBot="1" x14ac:dyDescent="0.25">
      <c r="C753" s="84"/>
      <c r="D753" s="94" t="s">
        <v>146</v>
      </c>
      <c r="E753" s="84" t="s">
        <v>474</v>
      </c>
      <c r="F753" s="94"/>
      <c r="G753" s="84" t="s">
        <v>753</v>
      </c>
      <c r="H753" s="95">
        <v>6</v>
      </c>
      <c r="I753" s="94">
        <v>1</v>
      </c>
      <c r="J753" s="95">
        <v>6</v>
      </c>
      <c r="K753" s="94">
        <v>1</v>
      </c>
      <c r="L753" s="95"/>
      <c r="M753" s="94"/>
      <c r="O753" s="29">
        <f t="shared" si="323"/>
        <v>12</v>
      </c>
      <c r="P753" s="29">
        <f t="shared" si="324"/>
        <v>2</v>
      </c>
      <c r="Q753" s="29">
        <f t="shared" si="325"/>
        <v>2</v>
      </c>
      <c r="R753" s="28">
        <f t="shared" si="326"/>
        <v>0</v>
      </c>
      <c r="S753" s="28">
        <f t="shared" si="327"/>
        <v>1</v>
      </c>
      <c r="T753" s="28">
        <f t="shared" si="328"/>
        <v>0</v>
      </c>
      <c r="U753" s="77" t="s">
        <v>630</v>
      </c>
    </row>
    <row r="754" spans="2:21" ht="12" customHeight="1" thickBot="1" x14ac:dyDescent="0.25">
      <c r="C754" s="414"/>
      <c r="D754" s="416" t="s">
        <v>147</v>
      </c>
      <c r="E754" s="84" t="s">
        <v>474</v>
      </c>
      <c r="F754" s="98"/>
      <c r="G754" s="84" t="s">
        <v>753</v>
      </c>
      <c r="H754" s="418">
        <v>6</v>
      </c>
      <c r="I754" s="421">
        <v>1</v>
      </c>
      <c r="J754" s="418">
        <v>6</v>
      </c>
      <c r="K754" s="421">
        <v>2</v>
      </c>
      <c r="L754" s="418"/>
      <c r="M754" s="421"/>
      <c r="O754" s="424">
        <f t="shared" si="323"/>
        <v>12</v>
      </c>
      <c r="P754" s="424">
        <f t="shared" si="324"/>
        <v>3</v>
      </c>
      <c r="Q754" s="424">
        <f t="shared" si="325"/>
        <v>2</v>
      </c>
      <c r="R754" s="424">
        <f t="shared" si="326"/>
        <v>0</v>
      </c>
      <c r="S754" s="424">
        <f t="shared" si="327"/>
        <v>1</v>
      </c>
      <c r="T754" s="424">
        <f t="shared" si="328"/>
        <v>0</v>
      </c>
      <c r="U754" s="77" t="s">
        <v>630</v>
      </c>
    </row>
    <row r="755" spans="2:21" ht="12" thickBot="1" x14ac:dyDescent="0.25">
      <c r="C755" s="414"/>
      <c r="D755" s="416"/>
      <c r="E755" s="99" t="s">
        <v>137</v>
      </c>
      <c r="F755" s="100"/>
      <c r="G755" s="99" t="s">
        <v>137</v>
      </c>
      <c r="H755" s="419"/>
      <c r="I755" s="422"/>
      <c r="J755" s="419"/>
      <c r="K755" s="422"/>
      <c r="L755" s="419"/>
      <c r="M755" s="422"/>
      <c r="O755" s="425"/>
      <c r="P755" s="425"/>
      <c r="Q755" s="425"/>
      <c r="R755" s="425"/>
      <c r="S755" s="425"/>
      <c r="T755" s="425"/>
      <c r="U755" s="77" t="s">
        <v>630</v>
      </c>
    </row>
    <row r="756" spans="2:21" ht="12" thickBot="1" x14ac:dyDescent="0.25">
      <c r="C756" s="415"/>
      <c r="D756" s="417"/>
      <c r="E756" s="84" t="s">
        <v>752</v>
      </c>
      <c r="F756" s="101"/>
      <c r="G756" s="84" t="s">
        <v>484</v>
      </c>
      <c r="H756" s="420"/>
      <c r="I756" s="423"/>
      <c r="J756" s="420"/>
      <c r="K756" s="423"/>
      <c r="L756" s="420"/>
      <c r="M756" s="423"/>
      <c r="O756" s="426"/>
      <c r="P756" s="426"/>
      <c r="Q756" s="426"/>
      <c r="R756" s="426"/>
      <c r="S756" s="426"/>
      <c r="T756" s="426"/>
      <c r="U756" s="77" t="s">
        <v>630</v>
      </c>
    </row>
    <row r="757" spans="2:21" ht="12" thickBot="1" x14ac:dyDescent="0.25">
      <c r="B757" s="79" t="str">
        <f>E750&amp;G750</f>
        <v>BATMAN YURDUM GENÇLİK SPOR KULÜBÜBATMAN GENÇLİK SPOR KULÜBÜ DERNEĞİ</v>
      </c>
      <c r="G757" s="102"/>
      <c r="H757" s="102"/>
      <c r="O757" s="28">
        <f t="shared" ref="O757:T757" si="329">O752+O753+O754</f>
        <v>36</v>
      </c>
      <c r="P757" s="28">
        <f t="shared" si="329"/>
        <v>9</v>
      </c>
      <c r="Q757" s="29">
        <f t="shared" si="329"/>
        <v>6</v>
      </c>
      <c r="R757" s="28">
        <f t="shared" si="329"/>
        <v>0</v>
      </c>
      <c r="S757" s="28">
        <f t="shared" si="329"/>
        <v>3</v>
      </c>
      <c r="T757" s="28">
        <f t="shared" si="329"/>
        <v>0</v>
      </c>
      <c r="U757" s="77" t="s">
        <v>630</v>
      </c>
    </row>
    <row r="758" spans="2:21" x14ac:dyDescent="0.2">
      <c r="C758" s="427" t="s">
        <v>132</v>
      </c>
      <c r="D758" s="428"/>
      <c r="E758" s="428"/>
      <c r="F758" s="428"/>
      <c r="G758" s="428"/>
      <c r="H758" s="428"/>
      <c r="I758" s="428"/>
      <c r="J758" s="428"/>
      <c r="K758" s="428"/>
      <c r="L758" s="428"/>
      <c r="M758" s="429"/>
      <c r="U758" s="77" t="s">
        <v>630</v>
      </c>
    </row>
    <row r="759" spans="2:21" ht="12" thickBot="1" x14ac:dyDescent="0.25">
      <c r="C759" s="430"/>
      <c r="D759" s="431"/>
      <c r="E759" s="431"/>
      <c r="F759" s="431"/>
      <c r="G759" s="431"/>
      <c r="H759" s="431"/>
      <c r="I759" s="431"/>
      <c r="J759" s="431"/>
      <c r="K759" s="431"/>
      <c r="L759" s="431"/>
      <c r="M759" s="432"/>
      <c r="U759" s="77" t="s">
        <v>630</v>
      </c>
    </row>
    <row r="760" spans="2:21" ht="12" thickBot="1" x14ac:dyDescent="0.25">
      <c r="C760" s="444" t="s">
        <v>79</v>
      </c>
      <c r="D760" s="437"/>
      <c r="E760" s="445" t="s">
        <v>133</v>
      </c>
      <c r="F760" s="446"/>
      <c r="G760" s="80" t="s">
        <v>134</v>
      </c>
      <c r="H760" s="447" t="s">
        <v>135</v>
      </c>
      <c r="I760" s="448"/>
      <c r="J760" s="448"/>
      <c r="K760" s="448"/>
      <c r="L760" s="448"/>
      <c r="M760" s="449"/>
      <c r="R760" s="81"/>
      <c r="S760" s="82"/>
      <c r="T760" s="83"/>
      <c r="U760" s="77" t="s">
        <v>630</v>
      </c>
    </row>
    <row r="761" spans="2:21" ht="12" thickBot="1" x14ac:dyDescent="0.25">
      <c r="C761" s="433">
        <v>45090</v>
      </c>
      <c r="D761" s="434"/>
      <c r="E761" s="435"/>
      <c r="F761" s="409"/>
      <c r="G761" s="84"/>
      <c r="H761" s="435"/>
      <c r="I761" s="408"/>
      <c r="J761" s="408"/>
      <c r="K761" s="408"/>
      <c r="L761" s="408"/>
      <c r="M761" s="409"/>
      <c r="U761" s="77" t="s">
        <v>630</v>
      </c>
    </row>
    <row r="762" spans="2:21" ht="12" thickBot="1" x14ac:dyDescent="0.25">
      <c r="C762" s="435"/>
      <c r="D762" s="408"/>
      <c r="E762" s="408"/>
      <c r="F762" s="408"/>
      <c r="G762" s="408"/>
      <c r="H762" s="408"/>
      <c r="I762" s="408"/>
      <c r="J762" s="408"/>
      <c r="K762" s="408"/>
      <c r="L762" s="408"/>
      <c r="M762" s="409"/>
      <c r="U762" s="77" t="s">
        <v>630</v>
      </c>
    </row>
    <row r="763" spans="2:21" ht="12" thickBot="1" x14ac:dyDescent="0.25">
      <c r="C763" s="85" t="s">
        <v>87</v>
      </c>
      <c r="D763" s="86"/>
      <c r="E763" s="85" t="s">
        <v>136</v>
      </c>
      <c r="F763" s="86" t="s">
        <v>137</v>
      </c>
      <c r="G763" s="85" t="s">
        <v>136</v>
      </c>
      <c r="H763" s="436" t="s">
        <v>108</v>
      </c>
      <c r="I763" s="436"/>
      <c r="J763" s="436"/>
      <c r="K763" s="436"/>
      <c r="L763" s="436"/>
      <c r="M763" s="437"/>
      <c r="U763" s="77" t="s">
        <v>630</v>
      </c>
    </row>
    <row r="764" spans="2:21" ht="12" thickBot="1" x14ac:dyDescent="0.25">
      <c r="C764" s="87"/>
      <c r="D764" s="88">
        <v>16</v>
      </c>
      <c r="E764" s="103" t="s">
        <v>169</v>
      </c>
      <c r="F764" s="88"/>
      <c r="G764" s="103" t="s">
        <v>247</v>
      </c>
      <c r="H764" s="438">
        <f>S771</f>
        <v>3</v>
      </c>
      <c r="I764" s="439"/>
      <c r="J764" s="440"/>
      <c r="K764" s="441">
        <f>T771</f>
        <v>0</v>
      </c>
      <c r="L764" s="442"/>
      <c r="M764" s="443"/>
      <c r="U764" s="77" t="str">
        <f>IF(H764+K764=3,"BİTTİ","DEVAM")</f>
        <v>BİTTİ</v>
      </c>
    </row>
    <row r="765" spans="2:21" ht="12" thickBot="1" x14ac:dyDescent="0.25">
      <c r="C765" s="91" t="s">
        <v>80</v>
      </c>
      <c r="D765" s="92" t="s">
        <v>138</v>
      </c>
      <c r="E765" s="91" t="s">
        <v>139</v>
      </c>
      <c r="F765" s="92"/>
      <c r="G765" s="91" t="s">
        <v>139</v>
      </c>
      <c r="H765" s="408" t="s">
        <v>140</v>
      </c>
      <c r="I765" s="409"/>
      <c r="J765" s="408" t="s">
        <v>141</v>
      </c>
      <c r="K765" s="409"/>
      <c r="L765" s="410" t="s">
        <v>142</v>
      </c>
      <c r="M765" s="411"/>
      <c r="O765" s="412" t="s">
        <v>143</v>
      </c>
      <c r="P765" s="413"/>
      <c r="Q765" s="412" t="s">
        <v>144</v>
      </c>
      <c r="R765" s="413"/>
      <c r="S765" s="412" t="s">
        <v>138</v>
      </c>
      <c r="T765" s="413"/>
      <c r="U765" s="77" t="s">
        <v>630</v>
      </c>
    </row>
    <row r="766" spans="2:21" ht="12" thickBot="1" x14ac:dyDescent="0.25">
      <c r="C766" s="93" t="s">
        <v>152</v>
      </c>
      <c r="D766" s="94" t="s">
        <v>145</v>
      </c>
      <c r="E766" s="84" t="s">
        <v>746</v>
      </c>
      <c r="F766" s="94"/>
      <c r="G766" s="84" t="s">
        <v>476</v>
      </c>
      <c r="H766" s="95">
        <v>6</v>
      </c>
      <c r="I766" s="94">
        <v>2</v>
      </c>
      <c r="J766" s="95">
        <v>6</v>
      </c>
      <c r="K766" s="94">
        <v>3</v>
      </c>
      <c r="L766" s="95"/>
      <c r="M766" s="94"/>
      <c r="O766" s="96">
        <f t="shared" ref="O766:O768" si="330">H766+J766+L766</f>
        <v>12</v>
      </c>
      <c r="P766" s="96">
        <f t="shared" ref="P766:P768" si="331">I766+K766+M766</f>
        <v>5</v>
      </c>
      <c r="Q766" s="96">
        <f t="shared" ref="Q766:Q768" si="332">IF(H766&gt;I766,1,0)+IF(J766&gt;K766,1,0)+IF(L766&gt;M766,1,0)</f>
        <v>2</v>
      </c>
      <c r="R766" s="97">
        <f t="shared" ref="R766:R768" si="333">IF(H766&lt;I766,1,0)+IF(J766&lt;K766,1,0)+IF(L766&lt;M766,1,0)</f>
        <v>0</v>
      </c>
      <c r="S766" s="97">
        <f t="shared" ref="S766:S768" si="334">IF(Q766&gt;R766,1,0)</f>
        <v>1</v>
      </c>
      <c r="T766" s="97">
        <f t="shared" ref="T766:T768" si="335">IF(Q766&lt;R766,1,0)</f>
        <v>0</v>
      </c>
      <c r="U766" s="77" t="s">
        <v>630</v>
      </c>
    </row>
    <row r="767" spans="2:21" ht="12" thickBot="1" x14ac:dyDescent="0.25">
      <c r="C767" s="84"/>
      <c r="D767" s="94" t="s">
        <v>146</v>
      </c>
      <c r="E767" s="84" t="s">
        <v>480</v>
      </c>
      <c r="F767" s="94"/>
      <c r="G767" s="84" t="s">
        <v>477</v>
      </c>
      <c r="H767" s="95">
        <v>6</v>
      </c>
      <c r="I767" s="94">
        <v>1</v>
      </c>
      <c r="J767" s="95">
        <v>6</v>
      </c>
      <c r="K767" s="94">
        <v>2</v>
      </c>
      <c r="L767" s="95"/>
      <c r="M767" s="94"/>
      <c r="O767" s="29">
        <f t="shared" si="330"/>
        <v>12</v>
      </c>
      <c r="P767" s="29">
        <f t="shared" si="331"/>
        <v>3</v>
      </c>
      <c r="Q767" s="29">
        <f t="shared" si="332"/>
        <v>2</v>
      </c>
      <c r="R767" s="28">
        <f t="shared" si="333"/>
        <v>0</v>
      </c>
      <c r="S767" s="28">
        <f t="shared" si="334"/>
        <v>1</v>
      </c>
      <c r="T767" s="28">
        <f t="shared" si="335"/>
        <v>0</v>
      </c>
      <c r="U767" s="77" t="s">
        <v>630</v>
      </c>
    </row>
    <row r="768" spans="2:21" ht="12" customHeight="1" thickBot="1" x14ac:dyDescent="0.25">
      <c r="C768" s="414"/>
      <c r="D768" s="416" t="s">
        <v>147</v>
      </c>
      <c r="E768" s="84" t="s">
        <v>481</v>
      </c>
      <c r="F768" s="98"/>
      <c r="G768" s="84" t="s">
        <v>476</v>
      </c>
      <c r="H768" s="418">
        <v>6</v>
      </c>
      <c r="I768" s="421">
        <v>2</v>
      </c>
      <c r="J768" s="418">
        <v>6</v>
      </c>
      <c r="K768" s="421">
        <v>2</v>
      </c>
      <c r="L768" s="418"/>
      <c r="M768" s="421"/>
      <c r="O768" s="424">
        <f t="shared" si="330"/>
        <v>12</v>
      </c>
      <c r="P768" s="424">
        <f t="shared" si="331"/>
        <v>4</v>
      </c>
      <c r="Q768" s="424">
        <f t="shared" si="332"/>
        <v>2</v>
      </c>
      <c r="R768" s="424">
        <f t="shared" si="333"/>
        <v>0</v>
      </c>
      <c r="S768" s="424">
        <f t="shared" si="334"/>
        <v>1</v>
      </c>
      <c r="T768" s="424">
        <f t="shared" si="335"/>
        <v>0</v>
      </c>
      <c r="U768" s="77" t="s">
        <v>630</v>
      </c>
    </row>
    <row r="769" spans="2:21" ht="12" thickBot="1" x14ac:dyDescent="0.25">
      <c r="C769" s="414"/>
      <c r="D769" s="416"/>
      <c r="E769" s="99" t="s">
        <v>137</v>
      </c>
      <c r="F769" s="100"/>
      <c r="G769" s="99" t="s">
        <v>137</v>
      </c>
      <c r="H769" s="419"/>
      <c r="I769" s="422"/>
      <c r="J769" s="419"/>
      <c r="K769" s="422"/>
      <c r="L769" s="419"/>
      <c r="M769" s="422"/>
      <c r="O769" s="425"/>
      <c r="P769" s="425"/>
      <c r="Q769" s="425"/>
      <c r="R769" s="425"/>
      <c r="S769" s="425"/>
      <c r="T769" s="425"/>
      <c r="U769" s="77" t="s">
        <v>630</v>
      </c>
    </row>
    <row r="770" spans="2:21" ht="12" thickBot="1" x14ac:dyDescent="0.25">
      <c r="C770" s="415"/>
      <c r="D770" s="417"/>
      <c r="E770" s="84" t="s">
        <v>480</v>
      </c>
      <c r="F770" s="101"/>
      <c r="G770" s="84" t="s">
        <v>747</v>
      </c>
      <c r="H770" s="420"/>
      <c r="I770" s="423"/>
      <c r="J770" s="420"/>
      <c r="K770" s="423"/>
      <c r="L770" s="420"/>
      <c r="M770" s="423"/>
      <c r="O770" s="426"/>
      <c r="P770" s="426"/>
      <c r="Q770" s="426"/>
      <c r="R770" s="426"/>
      <c r="S770" s="426"/>
      <c r="T770" s="426"/>
      <c r="U770" s="77" t="s">
        <v>630</v>
      </c>
    </row>
    <row r="771" spans="2:21" ht="12" thickBot="1" x14ac:dyDescent="0.25">
      <c r="B771" s="79" t="str">
        <f>E764&amp;G764</f>
        <v>BATMAN BAŞAKŞEHİR SPOR KULÜBÜBATMAN MEZOPOTAMYA GENÇLİK SK</v>
      </c>
      <c r="G771" s="102"/>
      <c r="H771" s="102"/>
      <c r="O771" s="28">
        <f t="shared" ref="O771:T771" si="336">O766+O767+O768</f>
        <v>36</v>
      </c>
      <c r="P771" s="28">
        <f t="shared" si="336"/>
        <v>12</v>
      </c>
      <c r="Q771" s="29">
        <f t="shared" si="336"/>
        <v>6</v>
      </c>
      <c r="R771" s="28">
        <f t="shared" si="336"/>
        <v>0</v>
      </c>
      <c r="S771" s="28">
        <f t="shared" si="336"/>
        <v>3</v>
      </c>
      <c r="T771" s="28">
        <f t="shared" si="336"/>
        <v>0</v>
      </c>
      <c r="U771" s="77" t="s">
        <v>630</v>
      </c>
    </row>
    <row r="772" spans="2:21" x14ac:dyDescent="0.2">
      <c r="C772" s="427" t="s">
        <v>132</v>
      </c>
      <c r="D772" s="428"/>
      <c r="E772" s="428"/>
      <c r="F772" s="428"/>
      <c r="G772" s="428"/>
      <c r="H772" s="428"/>
      <c r="I772" s="428"/>
      <c r="J772" s="428"/>
      <c r="K772" s="428"/>
      <c r="L772" s="428"/>
      <c r="M772" s="429"/>
      <c r="U772" s="77" t="s">
        <v>630</v>
      </c>
    </row>
    <row r="773" spans="2:21" ht="12" thickBot="1" x14ac:dyDescent="0.25">
      <c r="C773" s="430"/>
      <c r="D773" s="431"/>
      <c r="E773" s="431"/>
      <c r="F773" s="431"/>
      <c r="G773" s="431"/>
      <c r="H773" s="431"/>
      <c r="I773" s="431"/>
      <c r="J773" s="431"/>
      <c r="K773" s="431"/>
      <c r="L773" s="431"/>
      <c r="M773" s="432"/>
      <c r="U773" s="77" t="s">
        <v>630</v>
      </c>
    </row>
    <row r="774" spans="2:21" ht="12" thickBot="1" x14ac:dyDescent="0.25">
      <c r="C774" s="444" t="s">
        <v>79</v>
      </c>
      <c r="D774" s="437"/>
      <c r="E774" s="445" t="s">
        <v>133</v>
      </c>
      <c r="F774" s="446"/>
      <c r="G774" s="80" t="s">
        <v>134</v>
      </c>
      <c r="H774" s="447" t="s">
        <v>135</v>
      </c>
      <c r="I774" s="448"/>
      <c r="J774" s="448"/>
      <c r="K774" s="448"/>
      <c r="L774" s="448"/>
      <c r="M774" s="449"/>
      <c r="R774" s="81"/>
      <c r="S774" s="82"/>
      <c r="T774" s="83"/>
      <c r="U774" s="83" t="s">
        <v>630</v>
      </c>
    </row>
    <row r="775" spans="2:21" ht="12" thickBot="1" x14ac:dyDescent="0.25">
      <c r="C775" s="433">
        <v>45090</v>
      </c>
      <c r="D775" s="434"/>
      <c r="E775" s="435"/>
      <c r="F775" s="409"/>
      <c r="G775" s="84"/>
      <c r="H775" s="435"/>
      <c r="I775" s="408"/>
      <c r="J775" s="408"/>
      <c r="K775" s="408"/>
      <c r="L775" s="408"/>
      <c r="M775" s="409"/>
      <c r="U775" s="77" t="s">
        <v>630</v>
      </c>
    </row>
    <row r="776" spans="2:21" ht="12" thickBot="1" x14ac:dyDescent="0.25">
      <c r="C776" s="435"/>
      <c r="D776" s="408"/>
      <c r="E776" s="408"/>
      <c r="F776" s="408"/>
      <c r="G776" s="408"/>
      <c r="H776" s="408"/>
      <c r="I776" s="408"/>
      <c r="J776" s="408"/>
      <c r="K776" s="408"/>
      <c r="L776" s="408"/>
      <c r="M776" s="409"/>
      <c r="U776" s="77" t="s">
        <v>630</v>
      </c>
    </row>
    <row r="777" spans="2:21" ht="12" thickBot="1" x14ac:dyDescent="0.25">
      <c r="C777" s="85" t="s">
        <v>87</v>
      </c>
      <c r="D777" s="86"/>
      <c r="E777" s="85" t="s">
        <v>136</v>
      </c>
      <c r="F777" s="86" t="s">
        <v>137</v>
      </c>
      <c r="G777" s="85" t="s">
        <v>136</v>
      </c>
      <c r="H777" s="436" t="s">
        <v>108</v>
      </c>
      <c r="I777" s="436"/>
      <c r="J777" s="436"/>
      <c r="K777" s="436"/>
      <c r="L777" s="436"/>
      <c r="M777" s="437"/>
      <c r="U777" s="77" t="s">
        <v>630</v>
      </c>
    </row>
    <row r="778" spans="2:21" ht="12" thickBot="1" x14ac:dyDescent="0.25">
      <c r="C778" s="87"/>
      <c r="D778" s="88">
        <v>17</v>
      </c>
      <c r="E778" s="103" t="s">
        <v>170</v>
      </c>
      <c r="F778" s="88"/>
      <c r="G778" s="103" t="s">
        <v>171</v>
      </c>
      <c r="H778" s="438">
        <f>S785</f>
        <v>3</v>
      </c>
      <c r="I778" s="439"/>
      <c r="J778" s="440"/>
      <c r="K778" s="441">
        <f>T785</f>
        <v>0</v>
      </c>
      <c r="L778" s="442"/>
      <c r="M778" s="443"/>
      <c r="U778" s="77" t="str">
        <f>IF(H778+K778=3,"BİTTİ","DEVAM")</f>
        <v>BİTTİ</v>
      </c>
    </row>
    <row r="779" spans="2:21" ht="12" thickBot="1" x14ac:dyDescent="0.25">
      <c r="C779" s="91" t="s">
        <v>80</v>
      </c>
      <c r="D779" s="92" t="s">
        <v>138</v>
      </c>
      <c r="E779" s="91" t="s">
        <v>139</v>
      </c>
      <c r="F779" s="92"/>
      <c r="G779" s="91" t="s">
        <v>139</v>
      </c>
      <c r="H779" s="408" t="s">
        <v>140</v>
      </c>
      <c r="I779" s="409"/>
      <c r="J779" s="408" t="s">
        <v>141</v>
      </c>
      <c r="K779" s="409"/>
      <c r="L779" s="410" t="s">
        <v>142</v>
      </c>
      <c r="M779" s="411"/>
      <c r="O779" s="412" t="s">
        <v>143</v>
      </c>
      <c r="P779" s="413"/>
      <c r="Q779" s="412" t="s">
        <v>144</v>
      </c>
      <c r="R779" s="413"/>
      <c r="S779" s="412" t="s">
        <v>138</v>
      </c>
      <c r="T779" s="413"/>
      <c r="U779" s="77" t="s">
        <v>630</v>
      </c>
    </row>
    <row r="780" spans="2:21" ht="12" thickBot="1" x14ac:dyDescent="0.25">
      <c r="C780" s="93" t="s">
        <v>152</v>
      </c>
      <c r="D780" s="94" t="s">
        <v>145</v>
      </c>
      <c r="E780" s="84" t="s">
        <v>585</v>
      </c>
      <c r="F780" s="94"/>
      <c r="G780" s="84" t="s">
        <v>581</v>
      </c>
      <c r="H780" s="95">
        <v>6</v>
      </c>
      <c r="I780" s="94">
        <v>2</v>
      </c>
      <c r="J780" s="95">
        <v>6</v>
      </c>
      <c r="K780" s="94">
        <v>3</v>
      </c>
      <c r="L780" s="95"/>
      <c r="M780" s="94"/>
      <c r="O780" s="96">
        <f t="shared" ref="O780:O782" si="337">H780+J780+L780</f>
        <v>12</v>
      </c>
      <c r="P780" s="96">
        <f t="shared" ref="P780:P782" si="338">I780+K780+M780</f>
        <v>5</v>
      </c>
      <c r="Q780" s="96">
        <f t="shared" ref="Q780:Q782" si="339">IF(H780&gt;I780,1,0)+IF(J780&gt;K780,1,0)+IF(L780&gt;M780,1,0)</f>
        <v>2</v>
      </c>
      <c r="R780" s="97">
        <f t="shared" ref="R780:R782" si="340">IF(H780&lt;I780,1,0)+IF(J780&lt;K780,1,0)+IF(L780&lt;M780,1,0)</f>
        <v>0</v>
      </c>
      <c r="S780" s="97">
        <f t="shared" ref="S780:S782" si="341">IF(Q780&gt;R780,1,0)</f>
        <v>1</v>
      </c>
      <c r="T780" s="97">
        <f t="shared" ref="T780:T782" si="342">IF(Q780&lt;R780,1,0)</f>
        <v>0</v>
      </c>
      <c r="U780" s="77" t="s">
        <v>630</v>
      </c>
    </row>
    <row r="781" spans="2:21" ht="12" thickBot="1" x14ac:dyDescent="0.25">
      <c r="C781" s="84"/>
      <c r="D781" s="94" t="s">
        <v>146</v>
      </c>
      <c r="E781" s="84" t="s">
        <v>586</v>
      </c>
      <c r="F781" s="94"/>
      <c r="G781" s="84" t="s">
        <v>851</v>
      </c>
      <c r="H781" s="95">
        <v>6</v>
      </c>
      <c r="I781" s="94">
        <v>2</v>
      </c>
      <c r="J781" s="95">
        <v>6</v>
      </c>
      <c r="K781" s="94">
        <v>2</v>
      </c>
      <c r="L781" s="95"/>
      <c r="M781" s="94"/>
      <c r="O781" s="29">
        <f t="shared" si="337"/>
        <v>12</v>
      </c>
      <c r="P781" s="29">
        <f t="shared" si="338"/>
        <v>4</v>
      </c>
      <c r="Q781" s="29">
        <f t="shared" si="339"/>
        <v>2</v>
      </c>
      <c r="R781" s="28">
        <f t="shared" si="340"/>
        <v>0</v>
      </c>
      <c r="S781" s="28">
        <f t="shared" si="341"/>
        <v>1</v>
      </c>
      <c r="T781" s="28">
        <f t="shared" si="342"/>
        <v>0</v>
      </c>
      <c r="U781" s="77" t="s">
        <v>630</v>
      </c>
    </row>
    <row r="782" spans="2:21" ht="12" customHeight="1" thickBot="1" x14ac:dyDescent="0.25">
      <c r="C782" s="414"/>
      <c r="D782" s="416" t="s">
        <v>147</v>
      </c>
      <c r="E782" s="84" t="s">
        <v>585</v>
      </c>
      <c r="F782" s="98"/>
      <c r="G782" s="84" t="s">
        <v>581</v>
      </c>
      <c r="H782" s="418">
        <v>6</v>
      </c>
      <c r="I782" s="421">
        <v>3</v>
      </c>
      <c r="J782" s="418">
        <v>6</v>
      </c>
      <c r="K782" s="421">
        <v>3</v>
      </c>
      <c r="L782" s="418"/>
      <c r="M782" s="421"/>
      <c r="O782" s="424">
        <f t="shared" si="337"/>
        <v>12</v>
      </c>
      <c r="P782" s="424">
        <f t="shared" si="338"/>
        <v>6</v>
      </c>
      <c r="Q782" s="424">
        <f t="shared" si="339"/>
        <v>2</v>
      </c>
      <c r="R782" s="424">
        <f t="shared" si="340"/>
        <v>0</v>
      </c>
      <c r="S782" s="424">
        <f t="shared" si="341"/>
        <v>1</v>
      </c>
      <c r="T782" s="424">
        <f t="shared" si="342"/>
        <v>0</v>
      </c>
      <c r="U782" s="77" t="s">
        <v>630</v>
      </c>
    </row>
    <row r="783" spans="2:21" ht="12" thickBot="1" x14ac:dyDescent="0.25">
      <c r="C783" s="414"/>
      <c r="D783" s="416"/>
      <c r="E783" s="99" t="s">
        <v>137</v>
      </c>
      <c r="F783" s="100"/>
      <c r="G783" s="99" t="s">
        <v>137</v>
      </c>
      <c r="H783" s="419"/>
      <c r="I783" s="422"/>
      <c r="J783" s="419"/>
      <c r="K783" s="422"/>
      <c r="L783" s="419"/>
      <c r="M783" s="422"/>
      <c r="O783" s="425"/>
      <c r="P783" s="425"/>
      <c r="Q783" s="425"/>
      <c r="R783" s="425"/>
      <c r="S783" s="425"/>
      <c r="T783" s="425"/>
      <c r="U783" s="77" t="s">
        <v>630</v>
      </c>
    </row>
    <row r="784" spans="2:21" ht="12" thickBot="1" x14ac:dyDescent="0.25">
      <c r="C784" s="415"/>
      <c r="D784" s="417"/>
      <c r="E784" s="84" t="s">
        <v>586</v>
      </c>
      <c r="F784" s="101"/>
      <c r="G784" s="84" t="s">
        <v>851</v>
      </c>
      <c r="H784" s="420"/>
      <c r="I784" s="423"/>
      <c r="J784" s="420"/>
      <c r="K784" s="423"/>
      <c r="L784" s="420"/>
      <c r="M784" s="423"/>
      <c r="O784" s="426"/>
      <c r="P784" s="426"/>
      <c r="Q784" s="426"/>
      <c r="R784" s="426"/>
      <c r="S784" s="426"/>
      <c r="T784" s="426"/>
      <c r="U784" s="77" t="s">
        <v>630</v>
      </c>
    </row>
    <row r="785" spans="2:21" ht="12" thickBot="1" x14ac:dyDescent="0.25">
      <c r="B785" s="79" t="str">
        <f>E778&amp;G778</f>
        <v>DİCLE TENİS KULÜBÜDİYARBAKIR TENİS KULÜBÜ</v>
      </c>
      <c r="G785" s="102"/>
      <c r="H785" s="102"/>
      <c r="O785" s="28">
        <f t="shared" ref="O785:T785" si="343">O780+O781+O782</f>
        <v>36</v>
      </c>
      <c r="P785" s="28">
        <f t="shared" si="343"/>
        <v>15</v>
      </c>
      <c r="Q785" s="29">
        <f t="shared" si="343"/>
        <v>6</v>
      </c>
      <c r="R785" s="28">
        <f t="shared" si="343"/>
        <v>0</v>
      </c>
      <c r="S785" s="28">
        <f t="shared" si="343"/>
        <v>3</v>
      </c>
      <c r="T785" s="28">
        <f t="shared" si="343"/>
        <v>0</v>
      </c>
      <c r="U785" s="77" t="s">
        <v>630</v>
      </c>
    </row>
    <row r="786" spans="2:21" x14ac:dyDescent="0.2">
      <c r="C786" s="427" t="s">
        <v>132</v>
      </c>
      <c r="D786" s="428"/>
      <c r="E786" s="428"/>
      <c r="F786" s="428"/>
      <c r="G786" s="428"/>
      <c r="H786" s="428"/>
      <c r="I786" s="428"/>
      <c r="J786" s="428"/>
      <c r="K786" s="428"/>
      <c r="L786" s="428"/>
      <c r="M786" s="429"/>
      <c r="U786" s="77" t="s">
        <v>630</v>
      </c>
    </row>
    <row r="787" spans="2:21" ht="12" thickBot="1" x14ac:dyDescent="0.25">
      <c r="C787" s="430"/>
      <c r="D787" s="431"/>
      <c r="E787" s="431"/>
      <c r="F787" s="431"/>
      <c r="G787" s="431"/>
      <c r="H787" s="431"/>
      <c r="I787" s="431"/>
      <c r="J787" s="431"/>
      <c r="K787" s="431"/>
      <c r="L787" s="431"/>
      <c r="M787" s="432"/>
      <c r="U787" s="77" t="s">
        <v>630</v>
      </c>
    </row>
    <row r="788" spans="2:21" ht="12" thickBot="1" x14ac:dyDescent="0.25">
      <c r="C788" s="444" t="s">
        <v>79</v>
      </c>
      <c r="D788" s="437"/>
      <c r="E788" s="445" t="s">
        <v>133</v>
      </c>
      <c r="F788" s="446"/>
      <c r="G788" s="80" t="s">
        <v>134</v>
      </c>
      <c r="H788" s="447" t="s">
        <v>135</v>
      </c>
      <c r="I788" s="448"/>
      <c r="J788" s="448"/>
      <c r="K788" s="448"/>
      <c r="L788" s="448"/>
      <c r="M788" s="449"/>
      <c r="R788" s="81"/>
      <c r="S788" s="82"/>
      <c r="T788" s="83"/>
      <c r="U788" s="77" t="s">
        <v>630</v>
      </c>
    </row>
    <row r="789" spans="2:21" ht="12" thickBot="1" x14ac:dyDescent="0.25">
      <c r="C789" s="433">
        <v>45090</v>
      </c>
      <c r="D789" s="434"/>
      <c r="E789" s="435"/>
      <c r="F789" s="409"/>
      <c r="G789" s="84"/>
      <c r="H789" s="435"/>
      <c r="I789" s="408"/>
      <c r="J789" s="408"/>
      <c r="K789" s="408"/>
      <c r="L789" s="408"/>
      <c r="M789" s="409"/>
      <c r="U789" s="77" t="s">
        <v>630</v>
      </c>
    </row>
    <row r="790" spans="2:21" ht="12" thickBot="1" x14ac:dyDescent="0.25">
      <c r="C790" s="435"/>
      <c r="D790" s="408"/>
      <c r="E790" s="408"/>
      <c r="F790" s="408"/>
      <c r="G790" s="408"/>
      <c r="H790" s="408"/>
      <c r="I790" s="408"/>
      <c r="J790" s="408"/>
      <c r="K790" s="408"/>
      <c r="L790" s="408"/>
      <c r="M790" s="409"/>
      <c r="U790" s="77" t="s">
        <v>630</v>
      </c>
    </row>
    <row r="791" spans="2:21" ht="12" thickBot="1" x14ac:dyDescent="0.25">
      <c r="C791" s="85" t="s">
        <v>87</v>
      </c>
      <c r="D791" s="86"/>
      <c r="E791" s="85" t="s">
        <v>136</v>
      </c>
      <c r="F791" s="86" t="s">
        <v>137</v>
      </c>
      <c r="G791" s="85" t="s">
        <v>136</v>
      </c>
      <c r="H791" s="436" t="s">
        <v>108</v>
      </c>
      <c r="I791" s="436"/>
      <c r="J791" s="436"/>
      <c r="K791" s="436"/>
      <c r="L791" s="436"/>
      <c r="M791" s="437"/>
      <c r="U791" s="77" t="s">
        <v>630</v>
      </c>
    </row>
    <row r="792" spans="2:21" ht="12" thickBot="1" x14ac:dyDescent="0.25">
      <c r="C792" s="87"/>
      <c r="D792" s="88">
        <v>18</v>
      </c>
      <c r="E792" s="103" t="s">
        <v>10</v>
      </c>
      <c r="F792" s="88"/>
      <c r="G792" s="103" t="s">
        <v>172</v>
      </c>
      <c r="H792" s="438">
        <f>S799</f>
        <v>3</v>
      </c>
      <c r="I792" s="439"/>
      <c r="J792" s="440"/>
      <c r="K792" s="441">
        <f>T799</f>
        <v>0</v>
      </c>
      <c r="L792" s="442"/>
      <c r="M792" s="443"/>
      <c r="U792" s="77" t="str">
        <f>IF(H792+K792=3,"BİTTİ","DEVAM")</f>
        <v>BİTTİ</v>
      </c>
    </row>
    <row r="793" spans="2:21" ht="12" thickBot="1" x14ac:dyDescent="0.25">
      <c r="C793" s="91" t="s">
        <v>80</v>
      </c>
      <c r="D793" s="92" t="s">
        <v>138</v>
      </c>
      <c r="E793" s="91" t="s">
        <v>139</v>
      </c>
      <c r="F793" s="92"/>
      <c r="G793" s="91" t="s">
        <v>139</v>
      </c>
      <c r="H793" s="408" t="s">
        <v>140</v>
      </c>
      <c r="I793" s="409"/>
      <c r="J793" s="408" t="s">
        <v>141</v>
      </c>
      <c r="K793" s="409"/>
      <c r="L793" s="410" t="s">
        <v>142</v>
      </c>
      <c r="M793" s="411"/>
      <c r="O793" s="412" t="s">
        <v>143</v>
      </c>
      <c r="P793" s="413"/>
      <c r="Q793" s="412" t="s">
        <v>144</v>
      </c>
      <c r="R793" s="413"/>
      <c r="S793" s="412" t="s">
        <v>138</v>
      </c>
      <c r="T793" s="413"/>
      <c r="U793" s="77" t="s">
        <v>630</v>
      </c>
    </row>
    <row r="794" spans="2:21" ht="12" thickBot="1" x14ac:dyDescent="0.25">
      <c r="C794" s="93" t="s">
        <v>152</v>
      </c>
      <c r="D794" s="94" t="s">
        <v>145</v>
      </c>
      <c r="E794" s="84" t="s">
        <v>845</v>
      </c>
      <c r="F794" s="94"/>
      <c r="G794" s="84" t="s">
        <v>846</v>
      </c>
      <c r="H794" s="95">
        <v>6</v>
      </c>
      <c r="I794" s="94">
        <v>0</v>
      </c>
      <c r="J794" s="95">
        <v>6</v>
      </c>
      <c r="K794" s="94">
        <v>3</v>
      </c>
      <c r="L794" s="95"/>
      <c r="M794" s="94"/>
      <c r="O794" s="96">
        <f t="shared" ref="O794:O796" si="344">H794+J794+L794</f>
        <v>12</v>
      </c>
      <c r="P794" s="96">
        <f t="shared" ref="P794:P796" si="345">I794+K794+M794</f>
        <v>3</v>
      </c>
      <c r="Q794" s="96">
        <f t="shared" ref="Q794:Q796" si="346">IF(H794&gt;I794,1,0)+IF(J794&gt;K794,1,0)+IF(L794&gt;M794,1,0)</f>
        <v>2</v>
      </c>
      <c r="R794" s="97">
        <f t="shared" ref="R794:R796" si="347">IF(H794&lt;I794,1,0)+IF(J794&lt;K794,1,0)+IF(L794&lt;M794,1,0)</f>
        <v>0</v>
      </c>
      <c r="S794" s="97">
        <f t="shared" ref="S794:S796" si="348">IF(Q794&gt;R794,1,0)</f>
        <v>1</v>
      </c>
      <c r="T794" s="97">
        <f t="shared" ref="T794:T796" si="349">IF(Q794&lt;R794,1,0)</f>
        <v>0</v>
      </c>
      <c r="U794" s="77" t="s">
        <v>630</v>
      </c>
    </row>
    <row r="795" spans="2:21" ht="12" thickBot="1" x14ac:dyDescent="0.25">
      <c r="C795" s="84"/>
      <c r="D795" s="94" t="s">
        <v>146</v>
      </c>
      <c r="E795" s="84" t="s">
        <v>582</v>
      </c>
      <c r="F795" s="94"/>
      <c r="G795" s="84" t="s">
        <v>588</v>
      </c>
      <c r="H795" s="95">
        <v>6</v>
      </c>
      <c r="I795" s="94">
        <v>1</v>
      </c>
      <c r="J795" s="95">
        <v>6</v>
      </c>
      <c r="K795" s="94">
        <v>2</v>
      </c>
      <c r="L795" s="95"/>
      <c r="M795" s="94"/>
      <c r="O795" s="29">
        <f t="shared" si="344"/>
        <v>12</v>
      </c>
      <c r="P795" s="29">
        <f t="shared" si="345"/>
        <v>3</v>
      </c>
      <c r="Q795" s="29">
        <f t="shared" si="346"/>
        <v>2</v>
      </c>
      <c r="R795" s="28">
        <f t="shared" si="347"/>
        <v>0</v>
      </c>
      <c r="S795" s="28">
        <f t="shared" si="348"/>
        <v>1</v>
      </c>
      <c r="T795" s="28">
        <f t="shared" si="349"/>
        <v>0</v>
      </c>
      <c r="U795" s="77" t="s">
        <v>630</v>
      </c>
    </row>
    <row r="796" spans="2:21" ht="12" customHeight="1" thickBot="1" x14ac:dyDescent="0.25">
      <c r="C796" s="414"/>
      <c r="D796" s="416" t="s">
        <v>147</v>
      </c>
      <c r="E796" s="84" t="s">
        <v>845</v>
      </c>
      <c r="F796" s="98"/>
      <c r="G796" s="84" t="s">
        <v>847</v>
      </c>
      <c r="H796" s="418">
        <v>6</v>
      </c>
      <c r="I796" s="421">
        <v>2</v>
      </c>
      <c r="J796" s="418">
        <v>6</v>
      </c>
      <c r="K796" s="421">
        <v>1</v>
      </c>
      <c r="L796" s="418"/>
      <c r="M796" s="421"/>
      <c r="O796" s="424">
        <f t="shared" si="344"/>
        <v>12</v>
      </c>
      <c r="P796" s="424">
        <f t="shared" si="345"/>
        <v>3</v>
      </c>
      <c r="Q796" s="424">
        <f t="shared" si="346"/>
        <v>2</v>
      </c>
      <c r="R796" s="424">
        <f t="shared" si="347"/>
        <v>0</v>
      </c>
      <c r="S796" s="424">
        <f t="shared" si="348"/>
        <v>1</v>
      </c>
      <c r="T796" s="424">
        <f t="shared" si="349"/>
        <v>0</v>
      </c>
      <c r="U796" s="77" t="s">
        <v>630</v>
      </c>
    </row>
    <row r="797" spans="2:21" ht="12" thickBot="1" x14ac:dyDescent="0.25">
      <c r="C797" s="414"/>
      <c r="D797" s="416"/>
      <c r="E797" s="99" t="s">
        <v>137</v>
      </c>
      <c r="F797" s="100"/>
      <c r="G797" s="99" t="s">
        <v>137</v>
      </c>
      <c r="H797" s="419"/>
      <c r="I797" s="422"/>
      <c r="J797" s="419"/>
      <c r="K797" s="422"/>
      <c r="L797" s="419"/>
      <c r="M797" s="422"/>
      <c r="O797" s="425"/>
      <c r="P797" s="425"/>
      <c r="Q797" s="425"/>
      <c r="R797" s="425"/>
      <c r="S797" s="425"/>
      <c r="T797" s="425"/>
      <c r="U797" s="77" t="s">
        <v>630</v>
      </c>
    </row>
    <row r="798" spans="2:21" ht="12" thickBot="1" x14ac:dyDescent="0.25">
      <c r="C798" s="415"/>
      <c r="D798" s="417"/>
      <c r="E798" s="84" t="s">
        <v>582</v>
      </c>
      <c r="F798" s="101"/>
      <c r="G798" s="84" t="s">
        <v>846</v>
      </c>
      <c r="H798" s="420"/>
      <c r="I798" s="423"/>
      <c r="J798" s="420"/>
      <c r="K798" s="423"/>
      <c r="L798" s="420"/>
      <c r="M798" s="423"/>
      <c r="O798" s="426"/>
      <c r="P798" s="426"/>
      <c r="Q798" s="426"/>
      <c r="R798" s="426"/>
      <c r="S798" s="426"/>
      <c r="T798" s="426"/>
      <c r="U798" s="77" t="s">
        <v>630</v>
      </c>
    </row>
    <row r="799" spans="2:21" ht="12" thickBot="1" x14ac:dyDescent="0.25">
      <c r="B799" s="79" t="str">
        <f>E792&amp;G792</f>
        <v>AMİDA AKADEMİ GENÇLİK VE SPOR KULÜBÜDİYARBAKIR TENİS VE YÜZME KULÜBÜ</v>
      </c>
      <c r="G799" s="102"/>
      <c r="H799" s="102"/>
      <c r="O799" s="28">
        <f t="shared" ref="O799:T799" si="350">O794+O795+O796</f>
        <v>36</v>
      </c>
      <c r="P799" s="28">
        <f t="shared" si="350"/>
        <v>9</v>
      </c>
      <c r="Q799" s="29">
        <f t="shared" si="350"/>
        <v>6</v>
      </c>
      <c r="R799" s="28">
        <f t="shared" si="350"/>
        <v>0</v>
      </c>
      <c r="S799" s="28">
        <f t="shared" si="350"/>
        <v>3</v>
      </c>
      <c r="T799" s="28">
        <f t="shared" si="350"/>
        <v>0</v>
      </c>
      <c r="U799" s="77" t="s">
        <v>630</v>
      </c>
    </row>
    <row r="800" spans="2:21" x14ac:dyDescent="0.2">
      <c r="C800" s="427" t="s">
        <v>132</v>
      </c>
      <c r="D800" s="428"/>
      <c r="E800" s="428"/>
      <c r="F800" s="428"/>
      <c r="G800" s="428"/>
      <c r="H800" s="428"/>
      <c r="I800" s="428"/>
      <c r="J800" s="428"/>
      <c r="K800" s="428"/>
      <c r="L800" s="428"/>
      <c r="M800" s="429"/>
      <c r="U800" s="77" t="s">
        <v>630</v>
      </c>
    </row>
    <row r="801" spans="2:21" ht="12" thickBot="1" x14ac:dyDescent="0.25">
      <c r="C801" s="430"/>
      <c r="D801" s="431"/>
      <c r="E801" s="431"/>
      <c r="F801" s="431"/>
      <c r="G801" s="431"/>
      <c r="H801" s="431"/>
      <c r="I801" s="431"/>
      <c r="J801" s="431"/>
      <c r="K801" s="431"/>
      <c r="L801" s="431"/>
      <c r="M801" s="432"/>
      <c r="U801" s="77" t="s">
        <v>630</v>
      </c>
    </row>
    <row r="802" spans="2:21" ht="12" thickBot="1" x14ac:dyDescent="0.25">
      <c r="C802" s="444" t="s">
        <v>79</v>
      </c>
      <c r="D802" s="437"/>
      <c r="E802" s="445" t="s">
        <v>133</v>
      </c>
      <c r="F802" s="446"/>
      <c r="G802" s="80" t="s">
        <v>134</v>
      </c>
      <c r="H802" s="447" t="s">
        <v>135</v>
      </c>
      <c r="I802" s="448"/>
      <c r="J802" s="448"/>
      <c r="K802" s="448"/>
      <c r="L802" s="448"/>
      <c r="M802" s="449"/>
      <c r="R802" s="81"/>
      <c r="S802" s="82"/>
      <c r="T802" s="83"/>
      <c r="U802" s="77" t="s">
        <v>630</v>
      </c>
    </row>
    <row r="803" spans="2:21" ht="12" thickBot="1" x14ac:dyDescent="0.25">
      <c r="C803" s="433">
        <v>45090</v>
      </c>
      <c r="D803" s="434"/>
      <c r="E803" s="435"/>
      <c r="F803" s="409"/>
      <c r="G803" s="84"/>
      <c r="H803" s="435"/>
      <c r="I803" s="408"/>
      <c r="J803" s="408"/>
      <c r="K803" s="408"/>
      <c r="L803" s="408"/>
      <c r="M803" s="409"/>
      <c r="U803" s="77" t="s">
        <v>630</v>
      </c>
    </row>
    <row r="804" spans="2:21" ht="12" thickBot="1" x14ac:dyDescent="0.25">
      <c r="C804" s="435"/>
      <c r="D804" s="408"/>
      <c r="E804" s="408"/>
      <c r="F804" s="408"/>
      <c r="G804" s="408"/>
      <c r="H804" s="408"/>
      <c r="I804" s="408"/>
      <c r="J804" s="408"/>
      <c r="K804" s="408"/>
      <c r="L804" s="408"/>
      <c r="M804" s="409"/>
      <c r="U804" s="77" t="s">
        <v>630</v>
      </c>
    </row>
    <row r="805" spans="2:21" ht="12" thickBot="1" x14ac:dyDescent="0.25">
      <c r="C805" s="85" t="s">
        <v>87</v>
      </c>
      <c r="D805" s="86"/>
      <c r="E805" s="85" t="s">
        <v>136</v>
      </c>
      <c r="F805" s="86" t="s">
        <v>137</v>
      </c>
      <c r="G805" s="85" t="s">
        <v>136</v>
      </c>
      <c r="H805" s="436" t="s">
        <v>108</v>
      </c>
      <c r="I805" s="436"/>
      <c r="J805" s="436"/>
      <c r="K805" s="436"/>
      <c r="L805" s="436"/>
      <c r="M805" s="437"/>
      <c r="U805" s="77" t="s">
        <v>630</v>
      </c>
    </row>
    <row r="806" spans="2:21" ht="12" thickBot="1" x14ac:dyDescent="0.25">
      <c r="C806" s="87"/>
      <c r="D806" s="88">
        <v>19</v>
      </c>
      <c r="E806" s="103" t="s">
        <v>175</v>
      </c>
      <c r="F806" s="88"/>
      <c r="G806" s="103" t="s">
        <v>176</v>
      </c>
      <c r="H806" s="438">
        <f>S813</f>
        <v>0</v>
      </c>
      <c r="I806" s="439"/>
      <c r="J806" s="440"/>
      <c r="K806" s="441">
        <f>T813</f>
        <v>3</v>
      </c>
      <c r="L806" s="442"/>
      <c r="M806" s="443"/>
      <c r="U806" s="77" t="str">
        <f>IF(H806+K806=3,"BİTTİ","DEVAM")</f>
        <v>BİTTİ</v>
      </c>
    </row>
    <row r="807" spans="2:21" ht="12" thickBot="1" x14ac:dyDescent="0.25">
      <c r="C807" s="91" t="s">
        <v>80</v>
      </c>
      <c r="D807" s="92" t="s">
        <v>138</v>
      </c>
      <c r="E807" s="91" t="s">
        <v>139</v>
      </c>
      <c r="F807" s="92"/>
      <c r="G807" s="91" t="s">
        <v>139</v>
      </c>
      <c r="H807" s="408" t="s">
        <v>140</v>
      </c>
      <c r="I807" s="409"/>
      <c r="J807" s="408" t="s">
        <v>141</v>
      </c>
      <c r="K807" s="409"/>
      <c r="L807" s="410" t="s">
        <v>142</v>
      </c>
      <c r="M807" s="411"/>
      <c r="O807" s="412" t="s">
        <v>143</v>
      </c>
      <c r="P807" s="413"/>
      <c r="Q807" s="412" t="s">
        <v>144</v>
      </c>
      <c r="R807" s="413"/>
      <c r="S807" s="412" t="s">
        <v>138</v>
      </c>
      <c r="T807" s="413"/>
      <c r="U807" s="77" t="s">
        <v>630</v>
      </c>
    </row>
    <row r="808" spans="2:21" ht="12" thickBot="1" x14ac:dyDescent="0.25">
      <c r="C808" s="93" t="s">
        <v>152</v>
      </c>
      <c r="D808" s="94" t="s">
        <v>145</v>
      </c>
      <c r="E808" s="84" t="s">
        <v>835</v>
      </c>
      <c r="F808" s="94"/>
      <c r="G808" s="84" t="s">
        <v>836</v>
      </c>
      <c r="H808" s="95">
        <v>2</v>
      </c>
      <c r="I808" s="94">
        <v>6</v>
      </c>
      <c r="J808" s="95">
        <v>3</v>
      </c>
      <c r="K808" s="94">
        <v>6</v>
      </c>
      <c r="L808" s="95"/>
      <c r="M808" s="94"/>
      <c r="O808" s="96">
        <f t="shared" ref="O808:O810" si="351">H808+J808+L808</f>
        <v>5</v>
      </c>
      <c r="P808" s="96">
        <f t="shared" ref="P808:P810" si="352">I808+K808+M808</f>
        <v>12</v>
      </c>
      <c r="Q808" s="96">
        <f t="shared" ref="Q808:Q810" si="353">IF(H808&gt;I808,1,0)+IF(J808&gt;K808,1,0)+IF(L808&gt;M808,1,0)</f>
        <v>0</v>
      </c>
      <c r="R808" s="97">
        <f t="shared" ref="R808:R810" si="354">IF(H808&lt;I808,1,0)+IF(J808&lt;K808,1,0)+IF(L808&lt;M808,1,0)</f>
        <v>2</v>
      </c>
      <c r="S808" s="97">
        <f t="shared" ref="S808:S810" si="355">IF(Q808&gt;R808,1,0)</f>
        <v>0</v>
      </c>
      <c r="T808" s="97">
        <f t="shared" ref="T808:T810" si="356">IF(Q808&lt;R808,1,0)</f>
        <v>1</v>
      </c>
      <c r="U808" s="77" t="s">
        <v>630</v>
      </c>
    </row>
    <row r="809" spans="2:21" ht="12" thickBot="1" x14ac:dyDescent="0.25">
      <c r="C809" s="84"/>
      <c r="D809" s="94" t="s">
        <v>146</v>
      </c>
      <c r="E809" s="84" t="s">
        <v>837</v>
      </c>
      <c r="F809" s="94"/>
      <c r="G809" s="84" t="s">
        <v>616</v>
      </c>
      <c r="H809" s="95">
        <v>0</v>
      </c>
      <c r="I809" s="94">
        <v>6</v>
      </c>
      <c r="J809" s="95">
        <v>2</v>
      </c>
      <c r="K809" s="94">
        <v>6</v>
      </c>
      <c r="L809" s="95"/>
      <c r="M809" s="94"/>
      <c r="O809" s="29">
        <f t="shared" si="351"/>
        <v>2</v>
      </c>
      <c r="P809" s="29">
        <f t="shared" si="352"/>
        <v>12</v>
      </c>
      <c r="Q809" s="29">
        <f t="shared" si="353"/>
        <v>0</v>
      </c>
      <c r="R809" s="28">
        <f t="shared" si="354"/>
        <v>2</v>
      </c>
      <c r="S809" s="28">
        <f t="shared" si="355"/>
        <v>0</v>
      </c>
      <c r="T809" s="28">
        <f t="shared" si="356"/>
        <v>1</v>
      </c>
      <c r="U809" s="77" t="s">
        <v>630</v>
      </c>
    </row>
    <row r="810" spans="2:21" ht="12" customHeight="1" thickBot="1" x14ac:dyDescent="0.25">
      <c r="C810" s="414"/>
      <c r="D810" s="416" t="s">
        <v>147</v>
      </c>
      <c r="E810" s="84" t="s">
        <v>838</v>
      </c>
      <c r="F810" s="98"/>
      <c r="G810" s="84" t="s">
        <v>839</v>
      </c>
      <c r="H810" s="418">
        <v>4</v>
      </c>
      <c r="I810" s="421">
        <v>6</v>
      </c>
      <c r="J810" s="418">
        <v>3</v>
      </c>
      <c r="K810" s="421">
        <v>6</v>
      </c>
      <c r="L810" s="418"/>
      <c r="M810" s="421"/>
      <c r="O810" s="424">
        <f t="shared" si="351"/>
        <v>7</v>
      </c>
      <c r="P810" s="424">
        <f t="shared" si="352"/>
        <v>12</v>
      </c>
      <c r="Q810" s="424">
        <f t="shared" si="353"/>
        <v>0</v>
      </c>
      <c r="R810" s="424">
        <f t="shared" si="354"/>
        <v>2</v>
      </c>
      <c r="S810" s="424">
        <f t="shared" si="355"/>
        <v>0</v>
      </c>
      <c r="T810" s="424">
        <f t="shared" si="356"/>
        <v>1</v>
      </c>
      <c r="U810" s="77" t="s">
        <v>630</v>
      </c>
    </row>
    <row r="811" spans="2:21" ht="12" thickBot="1" x14ac:dyDescent="0.25">
      <c r="C811" s="414"/>
      <c r="D811" s="416"/>
      <c r="E811" s="99" t="s">
        <v>137</v>
      </c>
      <c r="F811" s="100"/>
      <c r="G811" s="99" t="s">
        <v>137</v>
      </c>
      <c r="H811" s="419"/>
      <c r="I811" s="422"/>
      <c r="J811" s="419"/>
      <c r="K811" s="422"/>
      <c r="L811" s="419"/>
      <c r="M811" s="422"/>
      <c r="O811" s="425"/>
      <c r="P811" s="425"/>
      <c r="Q811" s="425"/>
      <c r="R811" s="425"/>
      <c r="S811" s="425"/>
      <c r="T811" s="425"/>
      <c r="U811" s="77" t="s">
        <v>630</v>
      </c>
    </row>
    <row r="812" spans="2:21" ht="12" thickBot="1" x14ac:dyDescent="0.25">
      <c r="C812" s="415"/>
      <c r="D812" s="417"/>
      <c r="E812" s="84" t="s">
        <v>835</v>
      </c>
      <c r="F812" s="101"/>
      <c r="G812" s="84" t="s">
        <v>616</v>
      </c>
      <c r="H812" s="420"/>
      <c r="I812" s="423"/>
      <c r="J812" s="420"/>
      <c r="K812" s="423"/>
      <c r="L812" s="420"/>
      <c r="M812" s="423"/>
      <c r="O812" s="426"/>
      <c r="P812" s="426"/>
      <c r="Q812" s="426"/>
      <c r="R812" s="426"/>
      <c r="S812" s="426"/>
      <c r="T812" s="426"/>
      <c r="U812" s="77" t="s">
        <v>630</v>
      </c>
    </row>
    <row r="813" spans="2:21" ht="12" thickBot="1" x14ac:dyDescent="0.25">
      <c r="B813" s="79" t="str">
        <f>E806&amp;G806</f>
        <v>CİMİN SİYAH İNCİ SPOR KULÜBÜMOLLAKÖY BELEDİYESİ SPOR KULÜBÜ</v>
      </c>
      <c r="G813" s="102"/>
      <c r="H813" s="102"/>
      <c r="O813" s="28">
        <f t="shared" ref="O813:T813" si="357">O808+O809+O810</f>
        <v>14</v>
      </c>
      <c r="P813" s="28">
        <f t="shared" si="357"/>
        <v>36</v>
      </c>
      <c r="Q813" s="29">
        <f t="shared" si="357"/>
        <v>0</v>
      </c>
      <c r="R813" s="28">
        <f t="shared" si="357"/>
        <v>6</v>
      </c>
      <c r="S813" s="28">
        <f t="shared" si="357"/>
        <v>0</v>
      </c>
      <c r="T813" s="28">
        <f t="shared" si="357"/>
        <v>3</v>
      </c>
      <c r="U813" s="77" t="s">
        <v>630</v>
      </c>
    </row>
    <row r="814" spans="2:21" x14ac:dyDescent="0.2">
      <c r="C814" s="427" t="s">
        <v>132</v>
      </c>
      <c r="D814" s="428"/>
      <c r="E814" s="428"/>
      <c r="F814" s="428"/>
      <c r="G814" s="428"/>
      <c r="H814" s="428"/>
      <c r="I814" s="428"/>
      <c r="J814" s="428"/>
      <c r="K814" s="428"/>
      <c r="L814" s="428"/>
      <c r="M814" s="429"/>
      <c r="U814" s="77" t="s">
        <v>630</v>
      </c>
    </row>
    <row r="815" spans="2:21" ht="12" thickBot="1" x14ac:dyDescent="0.25">
      <c r="C815" s="430"/>
      <c r="D815" s="431"/>
      <c r="E815" s="431"/>
      <c r="F815" s="431"/>
      <c r="G815" s="431"/>
      <c r="H815" s="431"/>
      <c r="I815" s="431"/>
      <c r="J815" s="431"/>
      <c r="K815" s="431"/>
      <c r="L815" s="431"/>
      <c r="M815" s="432"/>
      <c r="U815" s="77" t="s">
        <v>630</v>
      </c>
    </row>
    <row r="816" spans="2:21" ht="12" thickBot="1" x14ac:dyDescent="0.25">
      <c r="C816" s="444" t="s">
        <v>79</v>
      </c>
      <c r="D816" s="437"/>
      <c r="E816" s="445" t="s">
        <v>133</v>
      </c>
      <c r="F816" s="446"/>
      <c r="G816" s="80" t="s">
        <v>134</v>
      </c>
      <c r="H816" s="447" t="s">
        <v>135</v>
      </c>
      <c r="I816" s="448"/>
      <c r="J816" s="448"/>
      <c r="K816" s="448"/>
      <c r="L816" s="448"/>
      <c r="M816" s="449"/>
      <c r="R816" s="81"/>
      <c r="S816" s="82"/>
      <c r="T816" s="83"/>
      <c r="U816" s="83" t="s">
        <v>630</v>
      </c>
    </row>
    <row r="817" spans="2:21" ht="12" thickBot="1" x14ac:dyDescent="0.25">
      <c r="C817" s="433">
        <v>45090</v>
      </c>
      <c r="D817" s="434"/>
      <c r="E817" s="435"/>
      <c r="F817" s="409"/>
      <c r="G817" s="84"/>
      <c r="H817" s="435"/>
      <c r="I817" s="408"/>
      <c r="J817" s="408"/>
      <c r="K817" s="408"/>
      <c r="L817" s="408"/>
      <c r="M817" s="409"/>
      <c r="U817" s="77" t="s">
        <v>630</v>
      </c>
    </row>
    <row r="818" spans="2:21" ht="12" thickBot="1" x14ac:dyDescent="0.25">
      <c r="C818" s="435"/>
      <c r="D818" s="408"/>
      <c r="E818" s="408"/>
      <c r="F818" s="408"/>
      <c r="G818" s="408"/>
      <c r="H818" s="408"/>
      <c r="I818" s="408"/>
      <c r="J818" s="408"/>
      <c r="K818" s="408"/>
      <c r="L818" s="408"/>
      <c r="M818" s="409"/>
      <c r="U818" s="77" t="s">
        <v>630</v>
      </c>
    </row>
    <row r="819" spans="2:21" ht="12" thickBot="1" x14ac:dyDescent="0.25">
      <c r="C819" s="85" t="s">
        <v>87</v>
      </c>
      <c r="D819" s="86"/>
      <c r="E819" s="85" t="s">
        <v>136</v>
      </c>
      <c r="F819" s="86" t="s">
        <v>137</v>
      </c>
      <c r="G819" s="85" t="s">
        <v>136</v>
      </c>
      <c r="H819" s="436" t="s">
        <v>108</v>
      </c>
      <c r="I819" s="436"/>
      <c r="J819" s="436"/>
      <c r="K819" s="436"/>
      <c r="L819" s="436"/>
      <c r="M819" s="437"/>
      <c r="U819" s="77" t="s">
        <v>630</v>
      </c>
    </row>
    <row r="820" spans="2:21" ht="12" thickBot="1" x14ac:dyDescent="0.25">
      <c r="C820" s="87"/>
      <c r="D820" s="88">
        <v>20</v>
      </c>
      <c r="E820" s="103" t="s">
        <v>174</v>
      </c>
      <c r="F820" s="88"/>
      <c r="G820" s="103" t="s">
        <v>173</v>
      </c>
      <c r="H820" s="438">
        <f>S827</f>
        <v>0</v>
      </c>
      <c r="I820" s="439"/>
      <c r="J820" s="440"/>
      <c r="K820" s="441">
        <f>T827</f>
        <v>3</v>
      </c>
      <c r="L820" s="442"/>
      <c r="M820" s="443"/>
      <c r="U820" s="77" t="str">
        <f>IF(H820+K820=3,"BİTTİ","DEVAM")</f>
        <v>BİTTİ</v>
      </c>
    </row>
    <row r="821" spans="2:21" ht="12" thickBot="1" x14ac:dyDescent="0.25">
      <c r="C821" s="91" t="s">
        <v>80</v>
      </c>
      <c r="D821" s="92" t="s">
        <v>138</v>
      </c>
      <c r="E821" s="91" t="s">
        <v>139</v>
      </c>
      <c r="F821" s="92"/>
      <c r="G821" s="91" t="s">
        <v>139</v>
      </c>
      <c r="H821" s="408" t="s">
        <v>140</v>
      </c>
      <c r="I821" s="409"/>
      <c r="J821" s="408" t="s">
        <v>141</v>
      </c>
      <c r="K821" s="409"/>
      <c r="L821" s="410" t="s">
        <v>142</v>
      </c>
      <c r="M821" s="411"/>
      <c r="O821" s="412" t="s">
        <v>143</v>
      </c>
      <c r="P821" s="413"/>
      <c r="Q821" s="412" t="s">
        <v>144</v>
      </c>
      <c r="R821" s="413"/>
      <c r="S821" s="412" t="s">
        <v>138</v>
      </c>
      <c r="T821" s="413"/>
      <c r="U821" s="77" t="s">
        <v>630</v>
      </c>
    </row>
    <row r="822" spans="2:21" ht="12" thickBot="1" x14ac:dyDescent="0.25">
      <c r="C822" s="93" t="s">
        <v>152</v>
      </c>
      <c r="D822" s="94" t="s">
        <v>145</v>
      </c>
      <c r="E822" s="84" t="s">
        <v>643</v>
      </c>
      <c r="F822" s="94"/>
      <c r="G822" s="84" t="s">
        <v>627</v>
      </c>
      <c r="H822" s="95">
        <v>3</v>
      </c>
      <c r="I822" s="94">
        <v>6</v>
      </c>
      <c r="J822" s="95">
        <v>2</v>
      </c>
      <c r="K822" s="94">
        <v>6</v>
      </c>
      <c r="L822" s="95"/>
      <c r="M822" s="94"/>
      <c r="O822" s="96">
        <f t="shared" ref="O822:O824" si="358">H822+J822+L822</f>
        <v>5</v>
      </c>
      <c r="P822" s="96">
        <f t="shared" ref="P822:P824" si="359">I822+K822+M822</f>
        <v>12</v>
      </c>
      <c r="Q822" s="96">
        <f t="shared" ref="Q822:Q824" si="360">IF(H822&gt;I822,1,0)+IF(J822&gt;K822,1,0)+IF(L822&gt;M822,1,0)</f>
        <v>0</v>
      </c>
      <c r="R822" s="97">
        <f t="shared" ref="R822:R824" si="361">IF(H822&lt;I822,1,0)+IF(J822&lt;K822,1,0)+IF(L822&lt;M822,1,0)</f>
        <v>2</v>
      </c>
      <c r="S822" s="97">
        <f t="shared" ref="S822:S824" si="362">IF(Q822&gt;R822,1,0)</f>
        <v>0</v>
      </c>
      <c r="T822" s="97">
        <f t="shared" ref="T822:T824" si="363">IF(Q822&lt;R822,1,0)</f>
        <v>1</v>
      </c>
      <c r="U822" s="77" t="s">
        <v>630</v>
      </c>
    </row>
    <row r="823" spans="2:21" ht="12" thickBot="1" x14ac:dyDescent="0.25">
      <c r="C823" s="84"/>
      <c r="D823" s="94" t="s">
        <v>146</v>
      </c>
      <c r="E823" s="84" t="s">
        <v>644</v>
      </c>
      <c r="F823" s="94"/>
      <c r="G823" s="84" t="s">
        <v>840</v>
      </c>
      <c r="H823" s="95">
        <v>4</v>
      </c>
      <c r="I823" s="94">
        <v>6</v>
      </c>
      <c r="J823" s="95">
        <v>3</v>
      </c>
      <c r="K823" s="94">
        <v>6</v>
      </c>
      <c r="L823" s="95"/>
      <c r="M823" s="94"/>
      <c r="O823" s="29">
        <f t="shared" si="358"/>
        <v>7</v>
      </c>
      <c r="P823" s="29">
        <f t="shared" si="359"/>
        <v>12</v>
      </c>
      <c r="Q823" s="29">
        <f t="shared" si="360"/>
        <v>0</v>
      </c>
      <c r="R823" s="28">
        <f t="shared" si="361"/>
        <v>2</v>
      </c>
      <c r="S823" s="28">
        <f t="shared" si="362"/>
        <v>0</v>
      </c>
      <c r="T823" s="28">
        <f t="shared" si="363"/>
        <v>1</v>
      </c>
      <c r="U823" s="77" t="s">
        <v>630</v>
      </c>
    </row>
    <row r="824" spans="2:21" ht="12" customHeight="1" thickBot="1" x14ac:dyDescent="0.25">
      <c r="C824" s="414"/>
      <c r="D824" s="416" t="s">
        <v>147</v>
      </c>
      <c r="E824" s="84" t="s">
        <v>645</v>
      </c>
      <c r="F824" s="98"/>
      <c r="G824" s="84" t="s">
        <v>841</v>
      </c>
      <c r="H824" s="418">
        <v>2</v>
      </c>
      <c r="I824" s="421">
        <v>6</v>
      </c>
      <c r="J824" s="418">
        <v>4</v>
      </c>
      <c r="K824" s="421">
        <v>6</v>
      </c>
      <c r="L824" s="418"/>
      <c r="M824" s="421"/>
      <c r="O824" s="424">
        <f t="shared" si="358"/>
        <v>6</v>
      </c>
      <c r="P824" s="424">
        <f t="shared" si="359"/>
        <v>12</v>
      </c>
      <c r="Q824" s="424">
        <f t="shared" si="360"/>
        <v>0</v>
      </c>
      <c r="R824" s="424">
        <f t="shared" si="361"/>
        <v>2</v>
      </c>
      <c r="S824" s="424">
        <f t="shared" si="362"/>
        <v>0</v>
      </c>
      <c r="T824" s="424">
        <f t="shared" si="363"/>
        <v>1</v>
      </c>
      <c r="U824" s="77" t="s">
        <v>630</v>
      </c>
    </row>
    <row r="825" spans="2:21" ht="12" thickBot="1" x14ac:dyDescent="0.25">
      <c r="C825" s="414"/>
      <c r="D825" s="416"/>
      <c r="E825" s="99" t="s">
        <v>137</v>
      </c>
      <c r="F825" s="100"/>
      <c r="G825" s="99" t="s">
        <v>137</v>
      </c>
      <c r="H825" s="419"/>
      <c r="I825" s="422"/>
      <c r="J825" s="419"/>
      <c r="K825" s="422"/>
      <c r="L825" s="419"/>
      <c r="M825" s="422"/>
      <c r="O825" s="425"/>
      <c r="P825" s="425"/>
      <c r="Q825" s="425"/>
      <c r="R825" s="425"/>
      <c r="S825" s="425"/>
      <c r="T825" s="425"/>
      <c r="U825" s="77" t="s">
        <v>630</v>
      </c>
    </row>
    <row r="826" spans="2:21" ht="12" thickBot="1" x14ac:dyDescent="0.25">
      <c r="C826" s="415"/>
      <c r="D826" s="417"/>
      <c r="E826" s="84" t="s">
        <v>643</v>
      </c>
      <c r="F826" s="101"/>
      <c r="G826" s="84" t="s">
        <v>627</v>
      </c>
      <c r="H826" s="420"/>
      <c r="I826" s="423"/>
      <c r="J826" s="420"/>
      <c r="K826" s="423"/>
      <c r="L826" s="420"/>
      <c r="M826" s="423"/>
      <c r="O826" s="426"/>
      <c r="P826" s="426"/>
      <c r="Q826" s="426"/>
      <c r="R826" s="426"/>
      <c r="S826" s="426"/>
      <c r="T826" s="426"/>
      <c r="U826" s="77" t="s">
        <v>630</v>
      </c>
    </row>
    <row r="827" spans="2:21" ht="12" thickBot="1" x14ac:dyDescent="0.25">
      <c r="B827" s="79" t="str">
        <f>E820&amp;G820</f>
        <v>ERZİNCAN GENÇLER BİRLİĞİ GENÇLİK SPOR KULÜBÜERZİNCAN YURDUM GENÇLİK SPOR KULÜBÜ</v>
      </c>
      <c r="G827" s="102"/>
      <c r="H827" s="102"/>
      <c r="O827" s="28">
        <f t="shared" ref="O827:T827" si="364">O822+O823+O824</f>
        <v>18</v>
      </c>
      <c r="P827" s="28">
        <f t="shared" si="364"/>
        <v>36</v>
      </c>
      <c r="Q827" s="29">
        <f t="shared" si="364"/>
        <v>0</v>
      </c>
      <c r="R827" s="28">
        <f t="shared" si="364"/>
        <v>6</v>
      </c>
      <c r="S827" s="28">
        <f t="shared" si="364"/>
        <v>0</v>
      </c>
      <c r="T827" s="28">
        <f t="shared" si="364"/>
        <v>3</v>
      </c>
      <c r="U827" s="77" t="s">
        <v>630</v>
      </c>
    </row>
    <row r="828" spans="2:21" x14ac:dyDescent="0.2">
      <c r="C828" s="427" t="s">
        <v>132</v>
      </c>
      <c r="D828" s="428"/>
      <c r="E828" s="428"/>
      <c r="F828" s="428"/>
      <c r="G828" s="428"/>
      <c r="H828" s="428"/>
      <c r="I828" s="428"/>
      <c r="J828" s="428"/>
      <c r="K828" s="428"/>
      <c r="L828" s="428"/>
      <c r="M828" s="429"/>
      <c r="U828" s="77" t="s">
        <v>630</v>
      </c>
    </row>
    <row r="829" spans="2:21" ht="12" thickBot="1" x14ac:dyDescent="0.25">
      <c r="C829" s="430"/>
      <c r="D829" s="431"/>
      <c r="E829" s="431"/>
      <c r="F829" s="431"/>
      <c r="G829" s="431"/>
      <c r="H829" s="431"/>
      <c r="I829" s="431"/>
      <c r="J829" s="431"/>
      <c r="K829" s="431"/>
      <c r="L829" s="431"/>
      <c r="M829" s="432"/>
      <c r="U829" s="77" t="s">
        <v>630</v>
      </c>
    </row>
    <row r="830" spans="2:21" ht="12" thickBot="1" x14ac:dyDescent="0.25">
      <c r="C830" s="444" t="s">
        <v>79</v>
      </c>
      <c r="D830" s="437"/>
      <c r="E830" s="445" t="s">
        <v>133</v>
      </c>
      <c r="F830" s="446"/>
      <c r="G830" s="80" t="s">
        <v>134</v>
      </c>
      <c r="H830" s="447" t="s">
        <v>135</v>
      </c>
      <c r="I830" s="448"/>
      <c r="J830" s="448"/>
      <c r="K830" s="448"/>
      <c r="L830" s="448"/>
      <c r="M830" s="449"/>
      <c r="R830" s="81"/>
      <c r="S830" s="82"/>
      <c r="T830" s="83"/>
      <c r="U830" s="77" t="s">
        <v>630</v>
      </c>
    </row>
    <row r="831" spans="2:21" ht="12" thickBot="1" x14ac:dyDescent="0.25">
      <c r="C831" s="433">
        <v>45090</v>
      </c>
      <c r="D831" s="434"/>
      <c r="E831" s="435"/>
      <c r="F831" s="409"/>
      <c r="G831" s="84"/>
      <c r="H831" s="435"/>
      <c r="I831" s="408"/>
      <c r="J831" s="408"/>
      <c r="K831" s="408"/>
      <c r="L831" s="408"/>
      <c r="M831" s="409"/>
      <c r="U831" s="77" t="s">
        <v>630</v>
      </c>
    </row>
    <row r="832" spans="2:21" ht="12" thickBot="1" x14ac:dyDescent="0.25">
      <c r="C832" s="435"/>
      <c r="D832" s="408"/>
      <c r="E832" s="408"/>
      <c r="F832" s="408"/>
      <c r="G832" s="408"/>
      <c r="H832" s="408"/>
      <c r="I832" s="408"/>
      <c r="J832" s="408"/>
      <c r="K832" s="408"/>
      <c r="L832" s="408"/>
      <c r="M832" s="409"/>
      <c r="U832" s="77" t="s">
        <v>630</v>
      </c>
    </row>
    <row r="833" spans="2:21" ht="12" thickBot="1" x14ac:dyDescent="0.25">
      <c r="C833" s="85" t="s">
        <v>87</v>
      </c>
      <c r="D833" s="86"/>
      <c r="E833" s="85" t="s">
        <v>136</v>
      </c>
      <c r="F833" s="86" t="s">
        <v>137</v>
      </c>
      <c r="G833" s="85" t="s">
        <v>136</v>
      </c>
      <c r="H833" s="436" t="s">
        <v>108</v>
      </c>
      <c r="I833" s="436"/>
      <c r="J833" s="436"/>
      <c r="K833" s="436"/>
      <c r="L833" s="436"/>
      <c r="M833" s="437"/>
      <c r="U833" s="77" t="s">
        <v>630</v>
      </c>
    </row>
    <row r="834" spans="2:21" ht="12" thickBot="1" x14ac:dyDescent="0.25">
      <c r="C834" s="87"/>
      <c r="D834" s="88">
        <v>21</v>
      </c>
      <c r="E834" s="103" t="s">
        <v>92</v>
      </c>
      <c r="F834" s="88"/>
      <c r="G834" s="103" t="s">
        <v>177</v>
      </c>
      <c r="H834" s="438">
        <f>S841</f>
        <v>3</v>
      </c>
      <c r="I834" s="439"/>
      <c r="J834" s="440"/>
      <c r="K834" s="441">
        <f>T841</f>
        <v>0</v>
      </c>
      <c r="L834" s="442"/>
      <c r="M834" s="443"/>
      <c r="U834" s="77" t="str">
        <f>IF(H834+K834=3,"BİTTİ","DEVAM")</f>
        <v>BİTTİ</v>
      </c>
    </row>
    <row r="835" spans="2:21" ht="12" thickBot="1" x14ac:dyDescent="0.25">
      <c r="C835" s="91" t="s">
        <v>80</v>
      </c>
      <c r="D835" s="92" t="s">
        <v>138</v>
      </c>
      <c r="E835" s="91" t="s">
        <v>139</v>
      </c>
      <c r="F835" s="92"/>
      <c r="G835" s="91" t="s">
        <v>139</v>
      </c>
      <c r="H835" s="408" t="s">
        <v>140</v>
      </c>
      <c r="I835" s="409"/>
      <c r="J835" s="408" t="s">
        <v>141</v>
      </c>
      <c r="K835" s="409"/>
      <c r="L835" s="410" t="s">
        <v>142</v>
      </c>
      <c r="M835" s="411"/>
      <c r="O835" s="412" t="s">
        <v>143</v>
      </c>
      <c r="P835" s="413"/>
      <c r="Q835" s="412" t="s">
        <v>144</v>
      </c>
      <c r="R835" s="413"/>
      <c r="S835" s="412" t="s">
        <v>138</v>
      </c>
      <c r="T835" s="413"/>
      <c r="U835" s="77" t="s">
        <v>630</v>
      </c>
    </row>
    <row r="836" spans="2:21" ht="12" thickBot="1" x14ac:dyDescent="0.25">
      <c r="C836" s="93" t="s">
        <v>152</v>
      </c>
      <c r="D836" s="94" t="s">
        <v>145</v>
      </c>
      <c r="E836" s="84" t="s">
        <v>624</v>
      </c>
      <c r="F836" s="94"/>
      <c r="G836" s="84" t="s">
        <v>842</v>
      </c>
      <c r="H836" s="95">
        <v>6</v>
      </c>
      <c r="I836" s="94">
        <v>0</v>
      </c>
      <c r="J836" s="95">
        <v>6</v>
      </c>
      <c r="K836" s="94">
        <v>0</v>
      </c>
      <c r="L836" s="95"/>
      <c r="M836" s="94"/>
      <c r="O836" s="96">
        <f t="shared" ref="O836:O838" si="365">H836+J836+L836</f>
        <v>12</v>
      </c>
      <c r="P836" s="96">
        <f t="shared" ref="P836:P838" si="366">I836+K836+M836</f>
        <v>0</v>
      </c>
      <c r="Q836" s="96">
        <f t="shared" ref="Q836:Q838" si="367">IF(H836&gt;I836,1,0)+IF(J836&gt;K836,1,0)+IF(L836&gt;M836,1,0)</f>
        <v>2</v>
      </c>
      <c r="R836" s="97">
        <f t="shared" ref="R836:R838" si="368">IF(H836&lt;I836,1,0)+IF(J836&lt;K836,1,0)+IF(L836&lt;M836,1,0)</f>
        <v>0</v>
      </c>
      <c r="S836" s="97">
        <f t="shared" ref="S836:S838" si="369">IF(Q836&gt;R836,1,0)</f>
        <v>1</v>
      </c>
      <c r="T836" s="97">
        <f t="shared" ref="T836:T838" si="370">IF(Q836&lt;R836,1,0)</f>
        <v>0</v>
      </c>
      <c r="U836" s="77" t="s">
        <v>630</v>
      </c>
    </row>
    <row r="837" spans="2:21" ht="12" thickBot="1" x14ac:dyDescent="0.25">
      <c r="C837" s="84"/>
      <c r="D837" s="94" t="s">
        <v>146</v>
      </c>
      <c r="E837" s="84" t="s">
        <v>625</v>
      </c>
      <c r="F837" s="94"/>
      <c r="G837" s="84" t="s">
        <v>647</v>
      </c>
      <c r="H837" s="95">
        <v>6</v>
      </c>
      <c r="I837" s="94">
        <v>0</v>
      </c>
      <c r="J837" s="95">
        <v>6</v>
      </c>
      <c r="K837" s="94">
        <v>0</v>
      </c>
      <c r="L837" s="95"/>
      <c r="M837" s="94"/>
      <c r="O837" s="29">
        <f t="shared" si="365"/>
        <v>12</v>
      </c>
      <c r="P837" s="29">
        <f t="shared" si="366"/>
        <v>0</v>
      </c>
      <c r="Q837" s="29">
        <f t="shared" si="367"/>
        <v>2</v>
      </c>
      <c r="R837" s="28">
        <f t="shared" si="368"/>
        <v>0</v>
      </c>
      <c r="S837" s="28">
        <f t="shared" si="369"/>
        <v>1</v>
      </c>
      <c r="T837" s="28">
        <f t="shared" si="370"/>
        <v>0</v>
      </c>
      <c r="U837" s="77" t="s">
        <v>630</v>
      </c>
    </row>
    <row r="838" spans="2:21" ht="12" customHeight="1" thickBot="1" x14ac:dyDescent="0.25">
      <c r="C838" s="414"/>
      <c r="D838" s="416" t="s">
        <v>147</v>
      </c>
      <c r="E838" s="84" t="s">
        <v>843</v>
      </c>
      <c r="F838" s="98"/>
      <c r="G838" s="84" t="s">
        <v>844</v>
      </c>
      <c r="H838" s="418">
        <v>6</v>
      </c>
      <c r="I838" s="421">
        <v>1</v>
      </c>
      <c r="J838" s="418">
        <v>6</v>
      </c>
      <c r="K838" s="421">
        <v>1</v>
      </c>
      <c r="L838" s="418"/>
      <c r="M838" s="421"/>
      <c r="O838" s="424">
        <f t="shared" si="365"/>
        <v>12</v>
      </c>
      <c r="P838" s="424">
        <f t="shared" si="366"/>
        <v>2</v>
      </c>
      <c r="Q838" s="424">
        <f t="shared" si="367"/>
        <v>2</v>
      </c>
      <c r="R838" s="424">
        <f t="shared" si="368"/>
        <v>0</v>
      </c>
      <c r="S838" s="424">
        <f t="shared" si="369"/>
        <v>1</v>
      </c>
      <c r="T838" s="424">
        <f t="shared" si="370"/>
        <v>0</v>
      </c>
      <c r="U838" s="77" t="s">
        <v>630</v>
      </c>
    </row>
    <row r="839" spans="2:21" ht="12" thickBot="1" x14ac:dyDescent="0.25">
      <c r="C839" s="414"/>
      <c r="D839" s="416"/>
      <c r="E839" s="99" t="s">
        <v>137</v>
      </c>
      <c r="F839" s="100"/>
      <c r="G839" s="99" t="s">
        <v>137</v>
      </c>
      <c r="H839" s="419"/>
      <c r="I839" s="422"/>
      <c r="J839" s="419"/>
      <c r="K839" s="422"/>
      <c r="L839" s="419"/>
      <c r="M839" s="422"/>
      <c r="O839" s="425"/>
      <c r="P839" s="425"/>
      <c r="Q839" s="425"/>
      <c r="R839" s="425"/>
      <c r="S839" s="425"/>
      <c r="T839" s="425"/>
      <c r="U839" s="77" t="s">
        <v>630</v>
      </c>
    </row>
    <row r="840" spans="2:21" ht="12" thickBot="1" x14ac:dyDescent="0.25">
      <c r="C840" s="415"/>
      <c r="D840" s="417"/>
      <c r="E840" s="84" t="s">
        <v>624</v>
      </c>
      <c r="F840" s="101"/>
      <c r="G840" s="84" t="s">
        <v>842</v>
      </c>
      <c r="H840" s="420"/>
      <c r="I840" s="423"/>
      <c r="J840" s="420"/>
      <c r="K840" s="423"/>
      <c r="L840" s="420"/>
      <c r="M840" s="423"/>
      <c r="O840" s="426"/>
      <c r="P840" s="426"/>
      <c r="Q840" s="426"/>
      <c r="R840" s="426"/>
      <c r="S840" s="426"/>
      <c r="T840" s="426"/>
      <c r="U840" s="77" t="s">
        <v>630</v>
      </c>
    </row>
    <row r="841" spans="2:21" ht="12" thickBot="1" x14ac:dyDescent="0.25">
      <c r="B841" s="79" t="str">
        <f>E834&amp;G834</f>
        <v>ERZİNCAN GENÇLİK SPOR KULÜBÜÜZÜMLÜ BELEDİYESİ SPOR KULÜBÜ</v>
      </c>
      <c r="G841" s="102"/>
      <c r="H841" s="102"/>
      <c r="O841" s="28">
        <f t="shared" ref="O841:T841" si="371">O836+O837+O838</f>
        <v>36</v>
      </c>
      <c r="P841" s="28">
        <f t="shared" si="371"/>
        <v>2</v>
      </c>
      <c r="Q841" s="29">
        <f t="shared" si="371"/>
        <v>6</v>
      </c>
      <c r="R841" s="28">
        <f t="shared" si="371"/>
        <v>0</v>
      </c>
      <c r="S841" s="28">
        <f t="shared" si="371"/>
        <v>3</v>
      </c>
      <c r="T841" s="28">
        <f t="shared" si="371"/>
        <v>0</v>
      </c>
      <c r="U841" s="77" t="s">
        <v>630</v>
      </c>
    </row>
    <row r="842" spans="2:21" x14ac:dyDescent="0.2">
      <c r="C842" s="427" t="s">
        <v>132</v>
      </c>
      <c r="D842" s="428"/>
      <c r="E842" s="428"/>
      <c r="F842" s="428"/>
      <c r="G842" s="428"/>
      <c r="H842" s="428"/>
      <c r="I842" s="428"/>
      <c r="J842" s="428"/>
      <c r="K842" s="428"/>
      <c r="L842" s="428"/>
      <c r="M842" s="429"/>
      <c r="U842" s="77" t="s">
        <v>630</v>
      </c>
    </row>
    <row r="843" spans="2:21" ht="12" thickBot="1" x14ac:dyDescent="0.25">
      <c r="C843" s="430"/>
      <c r="D843" s="431"/>
      <c r="E843" s="431"/>
      <c r="F843" s="431"/>
      <c r="G843" s="431"/>
      <c r="H843" s="431"/>
      <c r="I843" s="431"/>
      <c r="J843" s="431"/>
      <c r="K843" s="431"/>
      <c r="L843" s="431"/>
      <c r="M843" s="432"/>
      <c r="U843" s="77" t="s">
        <v>630</v>
      </c>
    </row>
    <row r="844" spans="2:21" ht="12" thickBot="1" x14ac:dyDescent="0.25">
      <c r="C844" s="444" t="s">
        <v>79</v>
      </c>
      <c r="D844" s="437"/>
      <c r="E844" s="445" t="s">
        <v>133</v>
      </c>
      <c r="F844" s="446"/>
      <c r="G844" s="80" t="s">
        <v>134</v>
      </c>
      <c r="H844" s="447" t="s">
        <v>135</v>
      </c>
      <c r="I844" s="448"/>
      <c r="J844" s="448"/>
      <c r="K844" s="448"/>
      <c r="L844" s="448"/>
      <c r="M844" s="449"/>
      <c r="R844" s="81"/>
      <c r="S844" s="82"/>
      <c r="T844" s="83"/>
      <c r="U844" s="77" t="s">
        <v>630</v>
      </c>
    </row>
    <row r="845" spans="2:21" ht="12" thickBot="1" x14ac:dyDescent="0.25">
      <c r="C845" s="433">
        <v>45090</v>
      </c>
      <c r="D845" s="434"/>
      <c r="E845" s="435"/>
      <c r="F845" s="409"/>
      <c r="G845" s="84"/>
      <c r="H845" s="435"/>
      <c r="I845" s="408"/>
      <c r="J845" s="408"/>
      <c r="K845" s="408"/>
      <c r="L845" s="408"/>
      <c r="M845" s="409"/>
      <c r="U845" s="77" t="s">
        <v>630</v>
      </c>
    </row>
    <row r="846" spans="2:21" ht="12" thickBot="1" x14ac:dyDescent="0.25">
      <c r="C846" s="435"/>
      <c r="D846" s="408"/>
      <c r="E846" s="408"/>
      <c r="F846" s="408"/>
      <c r="G846" s="408"/>
      <c r="H846" s="408"/>
      <c r="I846" s="408"/>
      <c r="J846" s="408"/>
      <c r="K846" s="408"/>
      <c r="L846" s="408"/>
      <c r="M846" s="409"/>
      <c r="U846" s="77" t="s">
        <v>630</v>
      </c>
    </row>
    <row r="847" spans="2:21" ht="12" thickBot="1" x14ac:dyDescent="0.25">
      <c r="C847" s="85" t="s">
        <v>87</v>
      </c>
      <c r="D847" s="86"/>
      <c r="E847" s="85" t="s">
        <v>136</v>
      </c>
      <c r="F847" s="86" t="s">
        <v>137</v>
      </c>
      <c r="G847" s="85" t="s">
        <v>136</v>
      </c>
      <c r="H847" s="436" t="s">
        <v>108</v>
      </c>
      <c r="I847" s="436"/>
      <c r="J847" s="436"/>
      <c r="K847" s="436"/>
      <c r="L847" s="436"/>
      <c r="M847" s="437"/>
      <c r="U847" s="77" t="s">
        <v>630</v>
      </c>
    </row>
    <row r="848" spans="2:21" ht="12" thickBot="1" x14ac:dyDescent="0.25">
      <c r="C848" s="87"/>
      <c r="D848" s="88">
        <v>22</v>
      </c>
      <c r="E848" s="103" t="s">
        <v>96</v>
      </c>
      <c r="F848" s="88"/>
      <c r="G848" s="103" t="s">
        <v>200</v>
      </c>
      <c r="H848" s="438">
        <f>S855</f>
        <v>3</v>
      </c>
      <c r="I848" s="439"/>
      <c r="J848" s="440"/>
      <c r="K848" s="441">
        <f>T855</f>
        <v>0</v>
      </c>
      <c r="L848" s="442"/>
      <c r="M848" s="443"/>
      <c r="U848" s="77" t="str">
        <f>IF(H848+K848=3,"BİTTİ","DEVAM")</f>
        <v>BİTTİ</v>
      </c>
    </row>
    <row r="849" spans="2:21" ht="12" thickBot="1" x14ac:dyDescent="0.25">
      <c r="C849" s="91" t="s">
        <v>80</v>
      </c>
      <c r="D849" s="92" t="s">
        <v>138</v>
      </c>
      <c r="E849" s="91" t="s">
        <v>139</v>
      </c>
      <c r="F849" s="92"/>
      <c r="G849" s="91" t="s">
        <v>139</v>
      </c>
      <c r="H849" s="408" t="s">
        <v>140</v>
      </c>
      <c r="I849" s="409"/>
      <c r="J849" s="408" t="s">
        <v>141</v>
      </c>
      <c r="K849" s="409"/>
      <c r="L849" s="410" t="s">
        <v>142</v>
      </c>
      <c r="M849" s="411"/>
      <c r="O849" s="412" t="s">
        <v>143</v>
      </c>
      <c r="P849" s="413"/>
      <c r="Q849" s="412" t="s">
        <v>144</v>
      </c>
      <c r="R849" s="413"/>
      <c r="S849" s="412" t="s">
        <v>138</v>
      </c>
      <c r="T849" s="413"/>
      <c r="U849" s="77" t="s">
        <v>630</v>
      </c>
    </row>
    <row r="850" spans="2:21" ht="12" thickBot="1" x14ac:dyDescent="0.25">
      <c r="C850" s="93" t="s">
        <v>152</v>
      </c>
      <c r="D850" s="94" t="s">
        <v>145</v>
      </c>
      <c r="E850" s="84" t="s">
        <v>778</v>
      </c>
      <c r="F850" s="94"/>
      <c r="G850" s="84" t="s">
        <v>384</v>
      </c>
      <c r="H850" s="95">
        <v>6</v>
      </c>
      <c r="I850" s="94">
        <v>2</v>
      </c>
      <c r="J850" s="95">
        <v>6</v>
      </c>
      <c r="K850" s="94">
        <v>4</v>
      </c>
      <c r="L850" s="95"/>
      <c r="M850" s="94"/>
      <c r="O850" s="96">
        <f t="shared" ref="O850:O852" si="372">H850+J850+L850</f>
        <v>12</v>
      </c>
      <c r="P850" s="96">
        <f t="shared" ref="P850:P852" si="373">I850+K850+M850</f>
        <v>6</v>
      </c>
      <c r="Q850" s="96">
        <f t="shared" ref="Q850:Q852" si="374">IF(H850&gt;I850,1,0)+IF(J850&gt;K850,1,0)+IF(L850&gt;M850,1,0)</f>
        <v>2</v>
      </c>
      <c r="R850" s="97">
        <f t="shared" ref="R850:R852" si="375">IF(H850&lt;I850,1,0)+IF(J850&lt;K850,1,0)+IF(L850&lt;M850,1,0)</f>
        <v>0</v>
      </c>
      <c r="S850" s="97">
        <f t="shared" ref="S850:S852" si="376">IF(Q850&gt;R850,1,0)</f>
        <v>1</v>
      </c>
      <c r="T850" s="97">
        <f t="shared" ref="T850:T852" si="377">IF(Q850&lt;R850,1,0)</f>
        <v>0</v>
      </c>
      <c r="U850" s="77" t="s">
        <v>630</v>
      </c>
    </row>
    <row r="851" spans="2:21" ht="12" thickBot="1" x14ac:dyDescent="0.25">
      <c r="C851" s="84"/>
      <c r="D851" s="94" t="s">
        <v>146</v>
      </c>
      <c r="E851" s="84" t="s">
        <v>779</v>
      </c>
      <c r="F851" s="94"/>
      <c r="G851" s="84" t="s">
        <v>780</v>
      </c>
      <c r="H851" s="95">
        <v>6</v>
      </c>
      <c r="I851" s="94">
        <v>0</v>
      </c>
      <c r="J851" s="95">
        <v>7</v>
      </c>
      <c r="K851" s="94">
        <v>5</v>
      </c>
      <c r="L851" s="95"/>
      <c r="M851" s="94"/>
      <c r="O851" s="29">
        <f t="shared" si="372"/>
        <v>13</v>
      </c>
      <c r="P851" s="29">
        <f t="shared" si="373"/>
        <v>5</v>
      </c>
      <c r="Q851" s="29">
        <f t="shared" si="374"/>
        <v>2</v>
      </c>
      <c r="R851" s="28">
        <f t="shared" si="375"/>
        <v>0</v>
      </c>
      <c r="S851" s="28">
        <f t="shared" si="376"/>
        <v>1</v>
      </c>
      <c r="T851" s="28">
        <f t="shared" si="377"/>
        <v>0</v>
      </c>
      <c r="U851" s="77" t="s">
        <v>630</v>
      </c>
    </row>
    <row r="852" spans="2:21" ht="12" customHeight="1" thickBot="1" x14ac:dyDescent="0.25">
      <c r="C852" s="414"/>
      <c r="D852" s="416" t="s">
        <v>147</v>
      </c>
      <c r="E852" s="84" t="s">
        <v>781</v>
      </c>
      <c r="F852" s="98"/>
      <c r="G852" s="84" t="s">
        <v>782</v>
      </c>
      <c r="H852" s="418">
        <v>6</v>
      </c>
      <c r="I852" s="421">
        <v>4</v>
      </c>
      <c r="J852" s="418">
        <v>6</v>
      </c>
      <c r="K852" s="421">
        <v>3</v>
      </c>
      <c r="L852" s="418"/>
      <c r="M852" s="421"/>
      <c r="O852" s="424">
        <f t="shared" si="372"/>
        <v>12</v>
      </c>
      <c r="P852" s="424">
        <f t="shared" si="373"/>
        <v>7</v>
      </c>
      <c r="Q852" s="424">
        <f t="shared" si="374"/>
        <v>2</v>
      </c>
      <c r="R852" s="424">
        <f t="shared" si="375"/>
        <v>0</v>
      </c>
      <c r="S852" s="424">
        <f t="shared" si="376"/>
        <v>1</v>
      </c>
      <c r="T852" s="424">
        <f t="shared" si="377"/>
        <v>0</v>
      </c>
      <c r="U852" s="77" t="s">
        <v>630</v>
      </c>
    </row>
    <row r="853" spans="2:21" ht="12" thickBot="1" x14ac:dyDescent="0.25">
      <c r="C853" s="414"/>
      <c r="D853" s="416"/>
      <c r="E853" s="99" t="s">
        <v>137</v>
      </c>
      <c r="F853" s="100"/>
      <c r="G853" s="99" t="s">
        <v>137</v>
      </c>
      <c r="H853" s="419"/>
      <c r="I853" s="422"/>
      <c r="J853" s="419"/>
      <c r="K853" s="422"/>
      <c r="L853" s="419"/>
      <c r="M853" s="422"/>
      <c r="O853" s="425"/>
      <c r="P853" s="425"/>
      <c r="Q853" s="425"/>
      <c r="R853" s="425"/>
      <c r="S853" s="425"/>
      <c r="T853" s="425"/>
      <c r="U853" s="77" t="s">
        <v>630</v>
      </c>
    </row>
    <row r="854" spans="2:21" ht="12" thickBot="1" x14ac:dyDescent="0.25">
      <c r="C854" s="415"/>
      <c r="D854" s="417"/>
      <c r="E854" s="84" t="s">
        <v>778</v>
      </c>
      <c r="F854" s="101"/>
      <c r="G854" s="84" t="s">
        <v>780</v>
      </c>
      <c r="H854" s="420"/>
      <c r="I854" s="423"/>
      <c r="J854" s="420"/>
      <c r="K854" s="423"/>
      <c r="L854" s="420"/>
      <c r="M854" s="423"/>
      <c r="O854" s="426"/>
      <c r="P854" s="426"/>
      <c r="Q854" s="426"/>
      <c r="R854" s="426"/>
      <c r="S854" s="426"/>
      <c r="T854" s="426"/>
      <c r="U854" s="77" t="s">
        <v>630</v>
      </c>
    </row>
    <row r="855" spans="2:21" ht="12" thickBot="1" x14ac:dyDescent="0.25">
      <c r="B855" s="79" t="str">
        <f>E848&amp;G848</f>
        <v>YÜKSEKOVA AKADEMİ SPOR KULÜBÜATİK AKADEMİ GENÇLİK SPOR KULÜBÜ</v>
      </c>
      <c r="G855" s="102"/>
      <c r="H855" s="102"/>
      <c r="O855" s="28">
        <f t="shared" ref="O855:T855" si="378">O850+O851+O852</f>
        <v>37</v>
      </c>
      <c r="P855" s="28">
        <f t="shared" si="378"/>
        <v>18</v>
      </c>
      <c r="Q855" s="29">
        <f t="shared" si="378"/>
        <v>6</v>
      </c>
      <c r="R855" s="28">
        <f t="shared" si="378"/>
        <v>0</v>
      </c>
      <c r="S855" s="28">
        <f t="shared" si="378"/>
        <v>3</v>
      </c>
      <c r="T855" s="28">
        <f t="shared" si="378"/>
        <v>0</v>
      </c>
      <c r="U855" s="77" t="s">
        <v>630</v>
      </c>
    </row>
    <row r="856" spans="2:21" x14ac:dyDescent="0.2">
      <c r="C856" s="427" t="s">
        <v>132</v>
      </c>
      <c r="D856" s="428"/>
      <c r="E856" s="428"/>
      <c r="F856" s="428"/>
      <c r="G856" s="428"/>
      <c r="H856" s="428"/>
      <c r="I856" s="428"/>
      <c r="J856" s="428"/>
      <c r="K856" s="428"/>
      <c r="L856" s="428"/>
      <c r="M856" s="429"/>
      <c r="U856" s="77" t="s">
        <v>630</v>
      </c>
    </row>
    <row r="857" spans="2:21" ht="12" thickBot="1" x14ac:dyDescent="0.25">
      <c r="C857" s="430"/>
      <c r="D857" s="431"/>
      <c r="E857" s="431"/>
      <c r="F857" s="431"/>
      <c r="G857" s="431"/>
      <c r="H857" s="431"/>
      <c r="I857" s="431"/>
      <c r="J857" s="431"/>
      <c r="K857" s="431"/>
      <c r="L857" s="431"/>
      <c r="M857" s="432"/>
      <c r="U857" s="77" t="s">
        <v>630</v>
      </c>
    </row>
    <row r="858" spans="2:21" ht="12" thickBot="1" x14ac:dyDescent="0.25">
      <c r="C858" s="444" t="s">
        <v>79</v>
      </c>
      <c r="D858" s="437"/>
      <c r="E858" s="445" t="s">
        <v>133</v>
      </c>
      <c r="F858" s="446"/>
      <c r="G858" s="80" t="s">
        <v>134</v>
      </c>
      <c r="H858" s="447" t="s">
        <v>135</v>
      </c>
      <c r="I858" s="448"/>
      <c r="J858" s="448"/>
      <c r="K858" s="448"/>
      <c r="L858" s="448"/>
      <c r="M858" s="449"/>
      <c r="R858" s="81"/>
      <c r="S858" s="82"/>
      <c r="T858" s="83"/>
      <c r="U858" s="83" t="s">
        <v>630</v>
      </c>
    </row>
    <row r="859" spans="2:21" ht="12" thickBot="1" x14ac:dyDescent="0.25">
      <c r="C859" s="433">
        <v>45090</v>
      </c>
      <c r="D859" s="434"/>
      <c r="E859" s="435"/>
      <c r="F859" s="409"/>
      <c r="G859" s="84"/>
      <c r="H859" s="435"/>
      <c r="I859" s="408"/>
      <c r="J859" s="408"/>
      <c r="K859" s="408"/>
      <c r="L859" s="408"/>
      <c r="M859" s="409"/>
      <c r="U859" s="77" t="s">
        <v>630</v>
      </c>
    </row>
    <row r="860" spans="2:21" ht="12" thickBot="1" x14ac:dyDescent="0.25">
      <c r="C860" s="435"/>
      <c r="D860" s="408"/>
      <c r="E860" s="408"/>
      <c r="F860" s="408"/>
      <c r="G860" s="408"/>
      <c r="H860" s="408"/>
      <c r="I860" s="408"/>
      <c r="J860" s="408"/>
      <c r="K860" s="408"/>
      <c r="L860" s="408"/>
      <c r="M860" s="409"/>
      <c r="U860" s="77" t="s">
        <v>630</v>
      </c>
    </row>
    <row r="861" spans="2:21" ht="12" thickBot="1" x14ac:dyDescent="0.25">
      <c r="C861" s="85" t="s">
        <v>87</v>
      </c>
      <c r="D861" s="86"/>
      <c r="E861" s="85" t="s">
        <v>136</v>
      </c>
      <c r="F861" s="86" t="s">
        <v>137</v>
      </c>
      <c r="G861" s="85" t="s">
        <v>136</v>
      </c>
      <c r="H861" s="436" t="s">
        <v>108</v>
      </c>
      <c r="I861" s="436"/>
      <c r="J861" s="436"/>
      <c r="K861" s="436"/>
      <c r="L861" s="436"/>
      <c r="M861" s="437"/>
      <c r="U861" s="77" t="s">
        <v>630</v>
      </c>
    </row>
    <row r="862" spans="2:21" ht="12" thickBot="1" x14ac:dyDescent="0.25">
      <c r="C862" s="87"/>
      <c r="D862" s="88">
        <v>23</v>
      </c>
      <c r="E862" s="103" t="s">
        <v>25</v>
      </c>
      <c r="F862" s="88"/>
      <c r="G862" s="103" t="s">
        <v>18</v>
      </c>
      <c r="H862" s="438">
        <f>S869</f>
        <v>3</v>
      </c>
      <c r="I862" s="439"/>
      <c r="J862" s="440"/>
      <c r="K862" s="441">
        <f>T869</f>
        <v>0</v>
      </c>
      <c r="L862" s="442"/>
      <c r="M862" s="443"/>
      <c r="U862" s="77" t="str">
        <f>IF(H862+K862=3,"BİTTİ","DEVAM")</f>
        <v>BİTTİ</v>
      </c>
    </row>
    <row r="863" spans="2:21" ht="12" thickBot="1" x14ac:dyDescent="0.25">
      <c r="C863" s="91" t="s">
        <v>80</v>
      </c>
      <c r="D863" s="92" t="s">
        <v>138</v>
      </c>
      <c r="E863" s="91" t="s">
        <v>139</v>
      </c>
      <c r="F863" s="92"/>
      <c r="G863" s="91" t="s">
        <v>139</v>
      </c>
      <c r="H863" s="408" t="s">
        <v>140</v>
      </c>
      <c r="I863" s="409"/>
      <c r="J863" s="408" t="s">
        <v>141</v>
      </c>
      <c r="K863" s="409"/>
      <c r="L863" s="410" t="s">
        <v>142</v>
      </c>
      <c r="M863" s="411"/>
      <c r="O863" s="412" t="s">
        <v>143</v>
      </c>
      <c r="P863" s="413"/>
      <c r="Q863" s="412" t="s">
        <v>144</v>
      </c>
      <c r="R863" s="413"/>
      <c r="S863" s="412" t="s">
        <v>138</v>
      </c>
      <c r="T863" s="413"/>
      <c r="U863" s="77" t="s">
        <v>630</v>
      </c>
    </row>
    <row r="864" spans="2:21" ht="12" thickBot="1" x14ac:dyDescent="0.25">
      <c r="C864" s="93" t="s">
        <v>152</v>
      </c>
      <c r="D864" s="94" t="s">
        <v>145</v>
      </c>
      <c r="E864" s="84" t="s">
        <v>387</v>
      </c>
      <c r="F864" s="94"/>
      <c r="G864" s="84" t="s">
        <v>381</v>
      </c>
      <c r="H864" s="95">
        <v>6</v>
      </c>
      <c r="I864" s="94">
        <v>4</v>
      </c>
      <c r="J864" s="95">
        <v>6</v>
      </c>
      <c r="K864" s="94">
        <v>1</v>
      </c>
      <c r="L864" s="95"/>
      <c r="M864" s="94"/>
      <c r="O864" s="96">
        <f t="shared" ref="O864:O866" si="379">H864+J864+L864</f>
        <v>12</v>
      </c>
      <c r="P864" s="96">
        <f t="shared" ref="P864:P866" si="380">I864+K864+M864</f>
        <v>5</v>
      </c>
      <c r="Q864" s="96">
        <f t="shared" ref="Q864:Q866" si="381">IF(H864&gt;I864,1,0)+IF(J864&gt;K864,1,0)+IF(L864&gt;M864,1,0)</f>
        <v>2</v>
      </c>
      <c r="R864" s="97">
        <f t="shared" ref="R864:R866" si="382">IF(H864&lt;I864,1,0)+IF(J864&lt;K864,1,0)+IF(L864&lt;M864,1,0)</f>
        <v>0</v>
      </c>
      <c r="S864" s="97">
        <f t="shared" ref="S864:S866" si="383">IF(Q864&gt;R864,1,0)</f>
        <v>1</v>
      </c>
      <c r="T864" s="97">
        <f t="shared" ref="T864:T866" si="384">IF(Q864&lt;R864,1,0)</f>
        <v>0</v>
      </c>
      <c r="U864" s="77" t="s">
        <v>630</v>
      </c>
    </row>
    <row r="865" spans="2:21" ht="12" thickBot="1" x14ac:dyDescent="0.25">
      <c r="C865" s="84"/>
      <c r="D865" s="94" t="s">
        <v>146</v>
      </c>
      <c r="E865" s="84" t="s">
        <v>388</v>
      </c>
      <c r="F865" s="94"/>
      <c r="G865" s="84" t="s">
        <v>382</v>
      </c>
      <c r="H865" s="95">
        <v>6</v>
      </c>
      <c r="I865" s="94">
        <v>0</v>
      </c>
      <c r="J865" s="95">
        <v>6</v>
      </c>
      <c r="K865" s="94">
        <v>4</v>
      </c>
      <c r="L865" s="95"/>
      <c r="M865" s="94"/>
      <c r="O865" s="29">
        <f t="shared" si="379"/>
        <v>12</v>
      </c>
      <c r="P865" s="29">
        <f t="shared" si="380"/>
        <v>4</v>
      </c>
      <c r="Q865" s="29">
        <f t="shared" si="381"/>
        <v>2</v>
      </c>
      <c r="R865" s="28">
        <f t="shared" si="382"/>
        <v>0</v>
      </c>
      <c r="S865" s="28">
        <f t="shared" si="383"/>
        <v>1</v>
      </c>
      <c r="T865" s="28">
        <f t="shared" si="384"/>
        <v>0</v>
      </c>
      <c r="U865" s="77" t="s">
        <v>630</v>
      </c>
    </row>
    <row r="866" spans="2:21" ht="12" customHeight="1" thickBot="1" x14ac:dyDescent="0.25">
      <c r="C866" s="414"/>
      <c r="D866" s="416" t="s">
        <v>147</v>
      </c>
      <c r="E866" s="84" t="s">
        <v>389</v>
      </c>
      <c r="F866" s="98"/>
      <c r="G866" s="84" t="s">
        <v>381</v>
      </c>
      <c r="H866" s="418">
        <v>7</v>
      </c>
      <c r="I866" s="421">
        <v>5</v>
      </c>
      <c r="J866" s="418">
        <v>7</v>
      </c>
      <c r="K866" s="421">
        <v>5</v>
      </c>
      <c r="L866" s="418"/>
      <c r="M866" s="421"/>
      <c r="O866" s="424">
        <f t="shared" si="379"/>
        <v>14</v>
      </c>
      <c r="P866" s="424">
        <f t="shared" si="380"/>
        <v>10</v>
      </c>
      <c r="Q866" s="424">
        <f t="shared" si="381"/>
        <v>2</v>
      </c>
      <c r="R866" s="424">
        <f t="shared" si="382"/>
        <v>0</v>
      </c>
      <c r="S866" s="424">
        <f t="shared" si="383"/>
        <v>1</v>
      </c>
      <c r="T866" s="424">
        <f t="shared" si="384"/>
        <v>0</v>
      </c>
      <c r="U866" s="77" t="s">
        <v>630</v>
      </c>
    </row>
    <row r="867" spans="2:21" ht="12" thickBot="1" x14ac:dyDescent="0.25">
      <c r="C867" s="414"/>
      <c r="D867" s="416"/>
      <c r="E867" s="99" t="s">
        <v>137</v>
      </c>
      <c r="F867" s="100"/>
      <c r="G867" s="99" t="s">
        <v>137</v>
      </c>
      <c r="H867" s="419"/>
      <c r="I867" s="422"/>
      <c r="J867" s="419"/>
      <c r="K867" s="422"/>
      <c r="L867" s="419"/>
      <c r="M867" s="422"/>
      <c r="O867" s="425"/>
      <c r="P867" s="425"/>
      <c r="Q867" s="425"/>
      <c r="R867" s="425"/>
      <c r="S867" s="425"/>
      <c r="T867" s="425"/>
      <c r="U867" s="77" t="s">
        <v>630</v>
      </c>
    </row>
    <row r="868" spans="2:21" ht="12" thickBot="1" x14ac:dyDescent="0.25">
      <c r="C868" s="415"/>
      <c r="D868" s="417"/>
      <c r="E868" s="84" t="s">
        <v>387</v>
      </c>
      <c r="F868" s="101"/>
      <c r="G868" s="84" t="s">
        <v>783</v>
      </c>
      <c r="H868" s="420"/>
      <c r="I868" s="423"/>
      <c r="J868" s="420"/>
      <c r="K868" s="423"/>
      <c r="L868" s="420"/>
      <c r="M868" s="423"/>
      <c r="O868" s="426"/>
      <c r="P868" s="426"/>
      <c r="Q868" s="426"/>
      <c r="R868" s="426"/>
      <c r="S868" s="426"/>
      <c r="T868" s="426"/>
      <c r="U868" s="77" t="s">
        <v>630</v>
      </c>
    </row>
    <row r="869" spans="2:21" ht="12" thickBot="1" x14ac:dyDescent="0.25">
      <c r="B869" s="79" t="str">
        <f>E862&amp;G862</f>
        <v>HAKKARİ AMATÖR GENÇLİK VE SPOR KULÜBÜEMEK SPOR KULÜBÜ</v>
      </c>
      <c r="G869" s="102"/>
      <c r="H869" s="102"/>
      <c r="O869" s="28">
        <f t="shared" ref="O869:T869" si="385">O864+O865+O866</f>
        <v>38</v>
      </c>
      <c r="P869" s="28">
        <f t="shared" si="385"/>
        <v>19</v>
      </c>
      <c r="Q869" s="29">
        <f t="shared" si="385"/>
        <v>6</v>
      </c>
      <c r="R869" s="28">
        <f t="shared" si="385"/>
        <v>0</v>
      </c>
      <c r="S869" s="28">
        <f t="shared" si="385"/>
        <v>3</v>
      </c>
      <c r="T869" s="28">
        <f t="shared" si="385"/>
        <v>0</v>
      </c>
      <c r="U869" s="77" t="s">
        <v>630</v>
      </c>
    </row>
    <row r="870" spans="2:21" x14ac:dyDescent="0.2">
      <c r="C870" s="427" t="s">
        <v>132</v>
      </c>
      <c r="D870" s="428"/>
      <c r="E870" s="428"/>
      <c r="F870" s="428"/>
      <c r="G870" s="428"/>
      <c r="H870" s="428"/>
      <c r="I870" s="428"/>
      <c r="J870" s="428"/>
      <c r="K870" s="428"/>
      <c r="L870" s="428"/>
      <c r="M870" s="429"/>
      <c r="U870" s="77" t="s">
        <v>630</v>
      </c>
    </row>
    <row r="871" spans="2:21" ht="12" thickBot="1" x14ac:dyDescent="0.25">
      <c r="C871" s="430"/>
      <c r="D871" s="431"/>
      <c r="E871" s="431"/>
      <c r="F871" s="431"/>
      <c r="G871" s="431"/>
      <c r="H871" s="431"/>
      <c r="I871" s="431"/>
      <c r="J871" s="431"/>
      <c r="K871" s="431"/>
      <c r="L871" s="431"/>
      <c r="M871" s="432"/>
      <c r="U871" s="77" t="s">
        <v>630</v>
      </c>
    </row>
    <row r="872" spans="2:21" ht="12" thickBot="1" x14ac:dyDescent="0.25">
      <c r="C872" s="444" t="s">
        <v>79</v>
      </c>
      <c r="D872" s="437"/>
      <c r="E872" s="445" t="s">
        <v>133</v>
      </c>
      <c r="F872" s="446"/>
      <c r="G872" s="80" t="s">
        <v>134</v>
      </c>
      <c r="H872" s="447" t="s">
        <v>135</v>
      </c>
      <c r="I872" s="448"/>
      <c r="J872" s="448"/>
      <c r="K872" s="448"/>
      <c r="L872" s="448"/>
      <c r="M872" s="449"/>
      <c r="R872" s="81"/>
      <c r="S872" s="82"/>
      <c r="T872" s="83"/>
      <c r="U872" s="77" t="s">
        <v>630</v>
      </c>
    </row>
    <row r="873" spans="2:21" ht="12" thickBot="1" x14ac:dyDescent="0.25">
      <c r="C873" s="433">
        <v>45090</v>
      </c>
      <c r="D873" s="434"/>
      <c r="E873" s="435"/>
      <c r="F873" s="409"/>
      <c r="G873" s="84"/>
      <c r="H873" s="435"/>
      <c r="I873" s="408"/>
      <c r="J873" s="408"/>
      <c r="K873" s="408"/>
      <c r="L873" s="408"/>
      <c r="M873" s="409"/>
      <c r="U873" s="77" t="s">
        <v>630</v>
      </c>
    </row>
    <row r="874" spans="2:21" ht="12" thickBot="1" x14ac:dyDescent="0.25">
      <c r="C874" s="435"/>
      <c r="D874" s="408"/>
      <c r="E874" s="408"/>
      <c r="F874" s="408"/>
      <c r="G874" s="408"/>
      <c r="H874" s="408"/>
      <c r="I874" s="408"/>
      <c r="J874" s="408"/>
      <c r="K874" s="408"/>
      <c r="L874" s="408"/>
      <c r="M874" s="409"/>
      <c r="U874" s="77" t="s">
        <v>630</v>
      </c>
    </row>
    <row r="875" spans="2:21" ht="12" thickBot="1" x14ac:dyDescent="0.25">
      <c r="C875" s="85" t="s">
        <v>87</v>
      </c>
      <c r="D875" s="86"/>
      <c r="E875" s="85" t="s">
        <v>136</v>
      </c>
      <c r="F875" s="86" t="s">
        <v>137</v>
      </c>
      <c r="G875" s="85" t="s">
        <v>136</v>
      </c>
      <c r="H875" s="436" t="s">
        <v>108</v>
      </c>
      <c r="I875" s="436"/>
      <c r="J875" s="436"/>
      <c r="K875" s="436"/>
      <c r="L875" s="436"/>
      <c r="M875" s="437"/>
      <c r="U875" s="77" t="s">
        <v>630</v>
      </c>
    </row>
    <row r="876" spans="2:21" ht="12" thickBot="1" x14ac:dyDescent="0.25">
      <c r="C876" s="87"/>
      <c r="D876" s="88">
        <v>24</v>
      </c>
      <c r="E876" s="103" t="s">
        <v>27</v>
      </c>
      <c r="F876" s="88"/>
      <c r="G876" s="103" t="s">
        <v>181</v>
      </c>
      <c r="H876" s="438">
        <f>S883</f>
        <v>3</v>
      </c>
      <c r="I876" s="439"/>
      <c r="J876" s="440"/>
      <c r="K876" s="441">
        <f>T883</f>
        <v>0</v>
      </c>
      <c r="L876" s="442"/>
      <c r="M876" s="443"/>
      <c r="U876" s="77" t="str">
        <f>IF(H876+K876=3,"BİTTİ","DEVAM")</f>
        <v>BİTTİ</v>
      </c>
    </row>
    <row r="877" spans="2:21" ht="12" thickBot="1" x14ac:dyDescent="0.25">
      <c r="C877" s="91" t="s">
        <v>80</v>
      </c>
      <c r="D877" s="92" t="s">
        <v>138</v>
      </c>
      <c r="E877" s="91" t="s">
        <v>139</v>
      </c>
      <c r="F877" s="92"/>
      <c r="G877" s="91" t="s">
        <v>139</v>
      </c>
      <c r="H877" s="408" t="s">
        <v>140</v>
      </c>
      <c r="I877" s="409"/>
      <c r="J877" s="408" t="s">
        <v>141</v>
      </c>
      <c r="K877" s="409"/>
      <c r="L877" s="410" t="s">
        <v>142</v>
      </c>
      <c r="M877" s="411"/>
      <c r="O877" s="412" t="s">
        <v>143</v>
      </c>
      <c r="P877" s="413"/>
      <c r="Q877" s="412" t="s">
        <v>144</v>
      </c>
      <c r="R877" s="413"/>
      <c r="S877" s="412" t="s">
        <v>138</v>
      </c>
      <c r="T877" s="413"/>
      <c r="U877" s="77" t="s">
        <v>630</v>
      </c>
    </row>
    <row r="878" spans="2:21" ht="12" thickBot="1" x14ac:dyDescent="0.25">
      <c r="C878" s="93" t="s">
        <v>152</v>
      </c>
      <c r="D878" s="94" t="s">
        <v>145</v>
      </c>
      <c r="E878" s="84" t="s">
        <v>681</v>
      </c>
      <c r="F878" s="94"/>
      <c r="G878" s="84" t="s">
        <v>332</v>
      </c>
      <c r="H878" s="95">
        <v>6</v>
      </c>
      <c r="I878" s="94">
        <v>0</v>
      </c>
      <c r="J878" s="95">
        <v>6</v>
      </c>
      <c r="K878" s="94">
        <v>0</v>
      </c>
      <c r="L878" s="95"/>
      <c r="M878" s="94"/>
      <c r="O878" s="96">
        <f t="shared" ref="O878:O880" si="386">H878+J878+L878</f>
        <v>12</v>
      </c>
      <c r="P878" s="96">
        <f t="shared" ref="P878:P880" si="387">I878+K878+M878</f>
        <v>0</v>
      </c>
      <c r="Q878" s="96">
        <f t="shared" ref="Q878:Q880" si="388">IF(H878&gt;I878,1,0)+IF(J878&gt;K878,1,0)+IF(L878&gt;M878,1,0)</f>
        <v>2</v>
      </c>
      <c r="R878" s="97">
        <f t="shared" ref="R878:R880" si="389">IF(H878&lt;I878,1,0)+IF(J878&lt;K878,1,0)+IF(L878&lt;M878,1,0)</f>
        <v>0</v>
      </c>
      <c r="S878" s="97">
        <f t="shared" ref="S878:S880" si="390">IF(Q878&gt;R878,1,0)</f>
        <v>1</v>
      </c>
      <c r="T878" s="97">
        <f t="shared" ref="T878:T880" si="391">IF(Q878&lt;R878,1,0)</f>
        <v>0</v>
      </c>
      <c r="U878" s="77" t="s">
        <v>630</v>
      </c>
    </row>
    <row r="879" spans="2:21" ht="12" thickBot="1" x14ac:dyDescent="0.25">
      <c r="C879" s="84"/>
      <c r="D879" s="94" t="s">
        <v>146</v>
      </c>
      <c r="E879" s="84" t="s">
        <v>682</v>
      </c>
      <c r="F879" s="94"/>
      <c r="G879" s="84" t="s">
        <v>679</v>
      </c>
      <c r="H879" s="95">
        <v>6</v>
      </c>
      <c r="I879" s="94">
        <v>0</v>
      </c>
      <c r="J879" s="95">
        <v>6</v>
      </c>
      <c r="K879" s="94">
        <v>0</v>
      </c>
      <c r="L879" s="95"/>
      <c r="M879" s="94"/>
      <c r="O879" s="29">
        <f t="shared" si="386"/>
        <v>12</v>
      </c>
      <c r="P879" s="29">
        <f t="shared" si="387"/>
        <v>0</v>
      </c>
      <c r="Q879" s="29">
        <f t="shared" si="388"/>
        <v>2</v>
      </c>
      <c r="R879" s="28">
        <f t="shared" si="389"/>
        <v>0</v>
      </c>
      <c r="S879" s="28">
        <f t="shared" si="390"/>
        <v>1</v>
      </c>
      <c r="T879" s="28">
        <f t="shared" si="391"/>
        <v>0</v>
      </c>
      <c r="U879" s="77" t="s">
        <v>630</v>
      </c>
    </row>
    <row r="880" spans="2:21" ht="12" customHeight="1" thickBot="1" x14ac:dyDescent="0.25">
      <c r="C880" s="414"/>
      <c r="D880" s="416" t="s">
        <v>147</v>
      </c>
      <c r="E880" s="84" t="s">
        <v>683</v>
      </c>
      <c r="F880" s="98"/>
      <c r="G880" s="84" t="s">
        <v>334</v>
      </c>
      <c r="H880" s="418">
        <v>6</v>
      </c>
      <c r="I880" s="421">
        <v>0</v>
      </c>
      <c r="J880" s="418">
        <v>6</v>
      </c>
      <c r="K880" s="421">
        <v>0</v>
      </c>
      <c r="L880" s="418"/>
      <c r="M880" s="421"/>
      <c r="O880" s="424">
        <f t="shared" si="386"/>
        <v>12</v>
      </c>
      <c r="P880" s="424">
        <f t="shared" si="387"/>
        <v>0</v>
      </c>
      <c r="Q880" s="424">
        <f t="shared" si="388"/>
        <v>2</v>
      </c>
      <c r="R880" s="424">
        <f t="shared" si="389"/>
        <v>0</v>
      </c>
      <c r="S880" s="424">
        <f t="shared" si="390"/>
        <v>1</v>
      </c>
      <c r="T880" s="424">
        <f t="shared" si="391"/>
        <v>0</v>
      </c>
      <c r="U880" s="77" t="s">
        <v>630</v>
      </c>
    </row>
    <row r="881" spans="2:21" ht="12" thickBot="1" x14ac:dyDescent="0.25">
      <c r="C881" s="414"/>
      <c r="D881" s="416"/>
      <c r="E881" s="99" t="s">
        <v>684</v>
      </c>
      <c r="F881" s="100"/>
      <c r="G881" s="99" t="s">
        <v>137</v>
      </c>
      <c r="H881" s="419"/>
      <c r="I881" s="422"/>
      <c r="J881" s="419"/>
      <c r="K881" s="422"/>
      <c r="L881" s="419"/>
      <c r="M881" s="422"/>
      <c r="O881" s="425"/>
      <c r="P881" s="425"/>
      <c r="Q881" s="425"/>
      <c r="R881" s="425"/>
      <c r="S881" s="425"/>
      <c r="T881" s="425"/>
      <c r="U881" s="77" t="s">
        <v>630</v>
      </c>
    </row>
    <row r="882" spans="2:21" ht="12" thickBot="1" x14ac:dyDescent="0.25">
      <c r="C882" s="415"/>
      <c r="D882" s="417"/>
      <c r="E882" s="84"/>
      <c r="F882" s="101"/>
      <c r="G882" s="84" t="s">
        <v>680</v>
      </c>
      <c r="H882" s="420"/>
      <c r="I882" s="423"/>
      <c r="J882" s="420"/>
      <c r="K882" s="423"/>
      <c r="L882" s="420"/>
      <c r="M882" s="423"/>
      <c r="O882" s="426"/>
      <c r="P882" s="426"/>
      <c r="Q882" s="426"/>
      <c r="R882" s="426"/>
      <c r="S882" s="426"/>
      <c r="T882" s="426"/>
      <c r="U882" s="77" t="s">
        <v>630</v>
      </c>
    </row>
    <row r="883" spans="2:21" ht="12" thickBot="1" x14ac:dyDescent="0.25">
      <c r="B883" s="79" t="str">
        <f>E876&amp;G876</f>
        <v>IĞDIR GENÇLİK VE SPOR KULÜBÜKEY KOLEJİ SPOR KULÜBÜ</v>
      </c>
      <c r="G883" s="102"/>
      <c r="H883" s="102"/>
      <c r="O883" s="28">
        <f t="shared" ref="O883:T883" si="392">O878+O879+O880</f>
        <v>36</v>
      </c>
      <c r="P883" s="28">
        <f t="shared" si="392"/>
        <v>0</v>
      </c>
      <c r="Q883" s="29">
        <f t="shared" si="392"/>
        <v>6</v>
      </c>
      <c r="R883" s="28">
        <f t="shared" si="392"/>
        <v>0</v>
      </c>
      <c r="S883" s="28">
        <f t="shared" si="392"/>
        <v>3</v>
      </c>
      <c r="T883" s="28">
        <f t="shared" si="392"/>
        <v>0</v>
      </c>
      <c r="U883" s="77" t="s">
        <v>630</v>
      </c>
    </row>
    <row r="884" spans="2:21" x14ac:dyDescent="0.2">
      <c r="C884" s="427" t="s">
        <v>132</v>
      </c>
      <c r="D884" s="428"/>
      <c r="E884" s="428"/>
      <c r="F884" s="428"/>
      <c r="G884" s="428"/>
      <c r="H884" s="428"/>
      <c r="I884" s="428"/>
      <c r="J884" s="428"/>
      <c r="K884" s="428"/>
      <c r="L884" s="428"/>
      <c r="M884" s="429"/>
      <c r="U884" s="77" t="s">
        <v>630</v>
      </c>
    </row>
    <row r="885" spans="2:21" ht="12" thickBot="1" x14ac:dyDescent="0.25">
      <c r="C885" s="430"/>
      <c r="D885" s="431"/>
      <c r="E885" s="431"/>
      <c r="F885" s="431"/>
      <c r="G885" s="431"/>
      <c r="H885" s="431"/>
      <c r="I885" s="431"/>
      <c r="J885" s="431"/>
      <c r="K885" s="431"/>
      <c r="L885" s="431"/>
      <c r="M885" s="432"/>
      <c r="U885" s="77" t="s">
        <v>630</v>
      </c>
    </row>
    <row r="886" spans="2:21" ht="12" thickBot="1" x14ac:dyDescent="0.25">
      <c r="C886" s="444" t="s">
        <v>79</v>
      </c>
      <c r="D886" s="437"/>
      <c r="E886" s="445" t="s">
        <v>133</v>
      </c>
      <c r="F886" s="446"/>
      <c r="G886" s="80" t="s">
        <v>134</v>
      </c>
      <c r="H886" s="447" t="s">
        <v>135</v>
      </c>
      <c r="I886" s="448"/>
      <c r="J886" s="448"/>
      <c r="K886" s="448"/>
      <c r="L886" s="448"/>
      <c r="M886" s="449"/>
      <c r="R886" s="81"/>
      <c r="S886" s="82"/>
      <c r="T886" s="83"/>
      <c r="U886" s="77" t="s">
        <v>630</v>
      </c>
    </row>
    <row r="887" spans="2:21" ht="12" thickBot="1" x14ac:dyDescent="0.25">
      <c r="C887" s="433">
        <v>45090</v>
      </c>
      <c r="D887" s="434"/>
      <c r="E887" s="435"/>
      <c r="F887" s="409"/>
      <c r="G887" s="84"/>
      <c r="H887" s="435"/>
      <c r="I887" s="408"/>
      <c r="J887" s="408"/>
      <c r="K887" s="408"/>
      <c r="L887" s="408"/>
      <c r="M887" s="409"/>
      <c r="U887" s="77" t="s">
        <v>630</v>
      </c>
    </row>
    <row r="888" spans="2:21" ht="12" thickBot="1" x14ac:dyDescent="0.25">
      <c r="C888" s="435"/>
      <c r="D888" s="408"/>
      <c r="E888" s="408"/>
      <c r="F888" s="408"/>
      <c r="G888" s="408"/>
      <c r="H888" s="408"/>
      <c r="I888" s="408"/>
      <c r="J888" s="408"/>
      <c r="K888" s="408"/>
      <c r="L888" s="408"/>
      <c r="M888" s="409"/>
      <c r="U888" s="77" t="s">
        <v>630</v>
      </c>
    </row>
    <row r="889" spans="2:21" ht="12" thickBot="1" x14ac:dyDescent="0.25">
      <c r="C889" s="85" t="s">
        <v>87</v>
      </c>
      <c r="D889" s="86"/>
      <c r="E889" s="85" t="s">
        <v>136</v>
      </c>
      <c r="F889" s="86" t="s">
        <v>137</v>
      </c>
      <c r="G889" s="85" t="s">
        <v>136</v>
      </c>
      <c r="H889" s="436" t="s">
        <v>108</v>
      </c>
      <c r="I889" s="436"/>
      <c r="J889" s="436"/>
      <c r="K889" s="436"/>
      <c r="L889" s="436"/>
      <c r="M889" s="437"/>
      <c r="U889" s="77" t="s">
        <v>630</v>
      </c>
    </row>
    <row r="890" spans="2:21" ht="12" thickBot="1" x14ac:dyDescent="0.25">
      <c r="C890" s="87"/>
      <c r="D890" s="88">
        <v>25</v>
      </c>
      <c r="E890" s="103" t="s">
        <v>215</v>
      </c>
      <c r="F890" s="88"/>
      <c r="G890" s="103" t="s">
        <v>216</v>
      </c>
      <c r="H890" s="438">
        <f>S897</f>
        <v>3</v>
      </c>
      <c r="I890" s="439"/>
      <c r="J890" s="440"/>
      <c r="K890" s="441">
        <f>T897</f>
        <v>0</v>
      </c>
      <c r="L890" s="442"/>
      <c r="M890" s="443"/>
      <c r="U890" s="77" t="str">
        <f>IF(H890+K890=3,"BİTTİ","DEVAM")</f>
        <v>BİTTİ</v>
      </c>
    </row>
    <row r="891" spans="2:21" ht="12" thickBot="1" x14ac:dyDescent="0.25">
      <c r="C891" s="91" t="s">
        <v>80</v>
      </c>
      <c r="D891" s="92" t="s">
        <v>138</v>
      </c>
      <c r="E891" s="91" t="s">
        <v>139</v>
      </c>
      <c r="F891" s="92"/>
      <c r="G891" s="91" t="s">
        <v>139</v>
      </c>
      <c r="H891" s="408" t="s">
        <v>140</v>
      </c>
      <c r="I891" s="409"/>
      <c r="J891" s="408" t="s">
        <v>141</v>
      </c>
      <c r="K891" s="409"/>
      <c r="L891" s="410" t="s">
        <v>142</v>
      </c>
      <c r="M891" s="411"/>
      <c r="O891" s="412" t="s">
        <v>143</v>
      </c>
      <c r="P891" s="413"/>
      <c r="Q891" s="412" t="s">
        <v>144</v>
      </c>
      <c r="R891" s="413"/>
      <c r="S891" s="412" t="s">
        <v>138</v>
      </c>
      <c r="T891" s="413"/>
      <c r="U891" s="77" t="s">
        <v>630</v>
      </c>
    </row>
    <row r="892" spans="2:21" ht="12" thickBot="1" x14ac:dyDescent="0.25">
      <c r="C892" s="93" t="s">
        <v>152</v>
      </c>
      <c r="D892" s="94" t="s">
        <v>145</v>
      </c>
      <c r="E892" s="84" t="s">
        <v>649</v>
      </c>
      <c r="F892" s="94"/>
      <c r="G892" s="84" t="s">
        <v>658</v>
      </c>
      <c r="H892" s="95">
        <v>6</v>
      </c>
      <c r="I892" s="94">
        <v>0</v>
      </c>
      <c r="J892" s="95">
        <v>6</v>
      </c>
      <c r="K892" s="94">
        <v>0</v>
      </c>
      <c r="L892" s="95"/>
      <c r="M892" s="94"/>
      <c r="O892" s="96">
        <f t="shared" ref="O892:O894" si="393">H892+J892+L892</f>
        <v>12</v>
      </c>
      <c r="P892" s="96">
        <f t="shared" ref="P892:P894" si="394">I892+K892+M892</f>
        <v>0</v>
      </c>
      <c r="Q892" s="96">
        <f t="shared" ref="Q892:Q894" si="395">IF(H892&gt;I892,1,0)+IF(J892&gt;K892,1,0)+IF(L892&gt;M892,1,0)</f>
        <v>2</v>
      </c>
      <c r="R892" s="97">
        <f t="shared" ref="R892:R894" si="396">IF(H892&lt;I892,1,0)+IF(J892&lt;K892,1,0)+IF(L892&lt;M892,1,0)</f>
        <v>0</v>
      </c>
      <c r="S892" s="97">
        <f t="shared" ref="S892:S894" si="397">IF(Q892&gt;R892,1,0)</f>
        <v>1</v>
      </c>
      <c r="T892" s="97">
        <f t="shared" ref="T892:T894" si="398">IF(Q892&lt;R892,1,0)</f>
        <v>0</v>
      </c>
      <c r="U892" s="77" t="s">
        <v>630</v>
      </c>
    </row>
    <row r="893" spans="2:21" ht="12" thickBot="1" x14ac:dyDescent="0.25">
      <c r="C893" s="84"/>
      <c r="D893" s="94" t="s">
        <v>146</v>
      </c>
      <c r="E893" s="84" t="s">
        <v>828</v>
      </c>
      <c r="F893" s="94"/>
      <c r="G893" s="84" t="s">
        <v>659</v>
      </c>
      <c r="H893" s="95">
        <v>6</v>
      </c>
      <c r="I893" s="94">
        <v>0</v>
      </c>
      <c r="J893" s="95">
        <v>6</v>
      </c>
      <c r="K893" s="94">
        <v>0</v>
      </c>
      <c r="L893" s="95"/>
      <c r="M893" s="94"/>
      <c r="O893" s="29">
        <f t="shared" si="393"/>
        <v>12</v>
      </c>
      <c r="P893" s="29">
        <f t="shared" si="394"/>
        <v>0</v>
      </c>
      <c r="Q893" s="29">
        <f t="shared" si="395"/>
        <v>2</v>
      </c>
      <c r="R893" s="28">
        <f t="shared" si="396"/>
        <v>0</v>
      </c>
      <c r="S893" s="28">
        <f t="shared" si="397"/>
        <v>1</v>
      </c>
      <c r="T893" s="28">
        <f t="shared" si="398"/>
        <v>0</v>
      </c>
      <c r="U893" s="77" t="s">
        <v>630</v>
      </c>
    </row>
    <row r="894" spans="2:21" ht="12" customHeight="1" thickBot="1" x14ac:dyDescent="0.25">
      <c r="C894" s="414"/>
      <c r="D894" s="416" t="s">
        <v>147</v>
      </c>
      <c r="E894" s="84" t="s">
        <v>649</v>
      </c>
      <c r="F894" s="98"/>
      <c r="G894" s="84" t="s">
        <v>658</v>
      </c>
      <c r="H894" s="418">
        <v>6</v>
      </c>
      <c r="I894" s="421">
        <v>0</v>
      </c>
      <c r="J894" s="418">
        <v>6</v>
      </c>
      <c r="K894" s="421">
        <v>0</v>
      </c>
      <c r="L894" s="418"/>
      <c r="M894" s="421"/>
      <c r="O894" s="424">
        <f t="shared" si="393"/>
        <v>12</v>
      </c>
      <c r="P894" s="424">
        <f t="shared" si="394"/>
        <v>0</v>
      </c>
      <c r="Q894" s="424">
        <f t="shared" si="395"/>
        <v>2</v>
      </c>
      <c r="R894" s="424">
        <f t="shared" si="396"/>
        <v>0</v>
      </c>
      <c r="S894" s="424">
        <f t="shared" si="397"/>
        <v>1</v>
      </c>
      <c r="T894" s="424">
        <f t="shared" si="398"/>
        <v>0</v>
      </c>
      <c r="U894" s="77" t="s">
        <v>630</v>
      </c>
    </row>
    <row r="895" spans="2:21" ht="12" thickBot="1" x14ac:dyDescent="0.25">
      <c r="C895" s="414"/>
      <c r="D895" s="416"/>
      <c r="E895" s="99" t="s">
        <v>137</v>
      </c>
      <c r="F895" s="100"/>
      <c r="G895" s="99" t="s">
        <v>137</v>
      </c>
      <c r="H895" s="419"/>
      <c r="I895" s="422"/>
      <c r="J895" s="419"/>
      <c r="K895" s="422"/>
      <c r="L895" s="419"/>
      <c r="M895" s="422"/>
      <c r="O895" s="425"/>
      <c r="P895" s="425"/>
      <c r="Q895" s="425"/>
      <c r="R895" s="425"/>
      <c r="S895" s="425"/>
      <c r="T895" s="425"/>
      <c r="U895" s="77" t="s">
        <v>630</v>
      </c>
    </row>
    <row r="896" spans="2:21" ht="12" thickBot="1" x14ac:dyDescent="0.25">
      <c r="C896" s="415"/>
      <c r="D896" s="417"/>
      <c r="E896" s="84" t="s">
        <v>828</v>
      </c>
      <c r="F896" s="101"/>
      <c r="G896" s="84" t="s">
        <v>659</v>
      </c>
      <c r="H896" s="420"/>
      <c r="I896" s="423"/>
      <c r="J896" s="420"/>
      <c r="K896" s="423"/>
      <c r="L896" s="420"/>
      <c r="M896" s="423"/>
      <c r="O896" s="426"/>
      <c r="P896" s="426"/>
      <c r="Q896" s="426"/>
      <c r="R896" s="426"/>
      <c r="S896" s="426"/>
      <c r="T896" s="426"/>
      <c r="U896" s="77" t="s">
        <v>630</v>
      </c>
    </row>
    <row r="897" spans="2:21" ht="12" thickBot="1" x14ac:dyDescent="0.25">
      <c r="B897" s="79" t="str">
        <f>E890&amp;G890</f>
        <v>MİDYAT BELEDİYESİ SPOR KULÜBÜMARİNA SPOR KULÜBÜ</v>
      </c>
      <c r="G897" s="102"/>
      <c r="H897" s="102"/>
      <c r="O897" s="28">
        <f t="shared" ref="O897:T897" si="399">O892+O893+O894</f>
        <v>36</v>
      </c>
      <c r="P897" s="28">
        <f t="shared" si="399"/>
        <v>0</v>
      </c>
      <c r="Q897" s="29">
        <f t="shared" si="399"/>
        <v>6</v>
      </c>
      <c r="R897" s="28">
        <f t="shared" si="399"/>
        <v>0</v>
      </c>
      <c r="S897" s="28">
        <f t="shared" si="399"/>
        <v>3</v>
      </c>
      <c r="T897" s="28">
        <f t="shared" si="399"/>
        <v>0</v>
      </c>
      <c r="U897" s="77" t="s">
        <v>630</v>
      </c>
    </row>
    <row r="898" spans="2:21" x14ac:dyDescent="0.2">
      <c r="C898" s="427" t="s">
        <v>132</v>
      </c>
      <c r="D898" s="428"/>
      <c r="E898" s="428"/>
      <c r="F898" s="428"/>
      <c r="G898" s="428"/>
      <c r="H898" s="428"/>
      <c r="I898" s="428"/>
      <c r="J898" s="428"/>
      <c r="K898" s="428"/>
      <c r="L898" s="428"/>
      <c r="M898" s="429"/>
      <c r="U898" s="77" t="s">
        <v>630</v>
      </c>
    </row>
    <row r="899" spans="2:21" ht="12" thickBot="1" x14ac:dyDescent="0.25">
      <c r="C899" s="430"/>
      <c r="D899" s="431"/>
      <c r="E899" s="431"/>
      <c r="F899" s="431"/>
      <c r="G899" s="431"/>
      <c r="H899" s="431"/>
      <c r="I899" s="431"/>
      <c r="J899" s="431"/>
      <c r="K899" s="431"/>
      <c r="L899" s="431"/>
      <c r="M899" s="432"/>
      <c r="U899" s="77" t="s">
        <v>630</v>
      </c>
    </row>
    <row r="900" spans="2:21" ht="12" thickBot="1" x14ac:dyDescent="0.25">
      <c r="C900" s="444" t="s">
        <v>79</v>
      </c>
      <c r="D900" s="437"/>
      <c r="E900" s="445" t="s">
        <v>133</v>
      </c>
      <c r="F900" s="446"/>
      <c r="G900" s="80" t="s">
        <v>134</v>
      </c>
      <c r="H900" s="447" t="s">
        <v>135</v>
      </c>
      <c r="I900" s="448"/>
      <c r="J900" s="448"/>
      <c r="K900" s="448"/>
      <c r="L900" s="448"/>
      <c r="M900" s="449"/>
      <c r="R900" s="81"/>
      <c r="S900" s="82"/>
      <c r="T900" s="83"/>
      <c r="U900" s="83" t="s">
        <v>630</v>
      </c>
    </row>
    <row r="901" spans="2:21" ht="12" thickBot="1" x14ac:dyDescent="0.25">
      <c r="C901" s="433">
        <v>45090</v>
      </c>
      <c r="D901" s="434"/>
      <c r="E901" s="435"/>
      <c r="F901" s="409"/>
      <c r="G901" s="84"/>
      <c r="H901" s="435"/>
      <c r="I901" s="408"/>
      <c r="J901" s="408"/>
      <c r="K901" s="408"/>
      <c r="L901" s="408"/>
      <c r="M901" s="409"/>
      <c r="U901" s="77" t="s">
        <v>630</v>
      </c>
    </row>
    <row r="902" spans="2:21" ht="12" thickBot="1" x14ac:dyDescent="0.25">
      <c r="C902" s="435"/>
      <c r="D902" s="408"/>
      <c r="E902" s="408"/>
      <c r="F902" s="408"/>
      <c r="G902" s="408"/>
      <c r="H902" s="408"/>
      <c r="I902" s="408"/>
      <c r="J902" s="408"/>
      <c r="K902" s="408"/>
      <c r="L902" s="408"/>
      <c r="M902" s="409"/>
      <c r="U902" s="77" t="s">
        <v>630</v>
      </c>
    </row>
    <row r="903" spans="2:21" ht="12" thickBot="1" x14ac:dyDescent="0.25">
      <c r="C903" s="85" t="s">
        <v>87</v>
      </c>
      <c r="D903" s="86"/>
      <c r="E903" s="85" t="s">
        <v>136</v>
      </c>
      <c r="F903" s="86" t="s">
        <v>137</v>
      </c>
      <c r="G903" s="85" t="s">
        <v>136</v>
      </c>
      <c r="H903" s="436" t="s">
        <v>108</v>
      </c>
      <c r="I903" s="436"/>
      <c r="J903" s="436"/>
      <c r="K903" s="436"/>
      <c r="L903" s="436"/>
      <c r="M903" s="437"/>
      <c r="U903" s="77" t="s">
        <v>630</v>
      </c>
    </row>
    <row r="904" spans="2:21" ht="12" thickBot="1" x14ac:dyDescent="0.25">
      <c r="C904" s="87"/>
      <c r="D904" s="88">
        <v>26</v>
      </c>
      <c r="E904" s="103" t="s">
        <v>268</v>
      </c>
      <c r="F904" s="88"/>
      <c r="G904" s="103" t="s">
        <v>214</v>
      </c>
      <c r="H904" s="438">
        <f>S911</f>
        <v>3</v>
      </c>
      <c r="I904" s="439"/>
      <c r="J904" s="440"/>
      <c r="K904" s="441">
        <f>T911</f>
        <v>0</v>
      </c>
      <c r="L904" s="442"/>
      <c r="M904" s="443"/>
      <c r="U904" s="77" t="str">
        <f>IF(H904+K904=3,"BİTTİ","DEVAM")</f>
        <v>BİTTİ</v>
      </c>
    </row>
    <row r="905" spans="2:21" ht="12" thickBot="1" x14ac:dyDescent="0.25">
      <c r="C905" s="91" t="s">
        <v>80</v>
      </c>
      <c r="D905" s="92" t="s">
        <v>138</v>
      </c>
      <c r="E905" s="91" t="s">
        <v>139</v>
      </c>
      <c r="F905" s="92"/>
      <c r="G905" s="91" t="s">
        <v>139</v>
      </c>
      <c r="H905" s="408" t="s">
        <v>140</v>
      </c>
      <c r="I905" s="409"/>
      <c r="J905" s="408" t="s">
        <v>141</v>
      </c>
      <c r="K905" s="409"/>
      <c r="L905" s="410" t="s">
        <v>142</v>
      </c>
      <c r="M905" s="411"/>
      <c r="O905" s="412" t="s">
        <v>143</v>
      </c>
      <c r="P905" s="413"/>
      <c r="Q905" s="412" t="s">
        <v>144</v>
      </c>
      <c r="R905" s="413"/>
      <c r="S905" s="412" t="s">
        <v>138</v>
      </c>
      <c r="T905" s="413"/>
      <c r="U905" s="77" t="s">
        <v>630</v>
      </c>
    </row>
    <row r="906" spans="2:21" ht="12" thickBot="1" x14ac:dyDescent="0.25">
      <c r="C906" s="93" t="s">
        <v>152</v>
      </c>
      <c r="D906" s="94" t="s">
        <v>145</v>
      </c>
      <c r="E906" s="84" t="s">
        <v>651</v>
      </c>
      <c r="F906" s="94"/>
      <c r="G906" s="84" t="s">
        <v>655</v>
      </c>
      <c r="H906" s="95">
        <v>6</v>
      </c>
      <c r="I906" s="94">
        <v>1</v>
      </c>
      <c r="J906" s="95">
        <v>6</v>
      </c>
      <c r="K906" s="94">
        <v>2</v>
      </c>
      <c r="L906" s="95"/>
      <c r="M906" s="94"/>
      <c r="O906" s="96">
        <f t="shared" ref="O906:O908" si="400">H906+J906+L906</f>
        <v>12</v>
      </c>
      <c r="P906" s="96">
        <f t="shared" ref="P906:P908" si="401">I906+K906+M906</f>
        <v>3</v>
      </c>
      <c r="Q906" s="96">
        <f t="shared" ref="Q906:Q908" si="402">IF(H906&gt;I906,1,0)+IF(J906&gt;K906,1,0)+IF(L906&gt;M906,1,0)</f>
        <v>2</v>
      </c>
      <c r="R906" s="97">
        <f t="shared" ref="R906:R908" si="403">IF(H906&lt;I906,1,0)+IF(J906&lt;K906,1,0)+IF(L906&lt;M906,1,0)</f>
        <v>0</v>
      </c>
      <c r="S906" s="97">
        <f t="shared" ref="S906:S908" si="404">IF(Q906&gt;R906,1,0)</f>
        <v>1</v>
      </c>
      <c r="T906" s="97">
        <f t="shared" ref="T906:T908" si="405">IF(Q906&lt;R906,1,0)</f>
        <v>0</v>
      </c>
      <c r="U906" s="77" t="s">
        <v>630</v>
      </c>
    </row>
    <row r="907" spans="2:21" ht="12" thickBot="1" x14ac:dyDescent="0.25">
      <c r="C907" s="84"/>
      <c r="D907" s="94" t="s">
        <v>146</v>
      </c>
      <c r="E907" s="84" t="s">
        <v>652</v>
      </c>
      <c r="F907" s="94"/>
      <c r="G907" s="84" t="s">
        <v>656</v>
      </c>
      <c r="H907" s="95">
        <v>6</v>
      </c>
      <c r="I907" s="94">
        <v>2</v>
      </c>
      <c r="J907" s="95">
        <v>6</v>
      </c>
      <c r="K907" s="94">
        <v>2</v>
      </c>
      <c r="L907" s="95"/>
      <c r="M907" s="94"/>
      <c r="O907" s="29">
        <f t="shared" si="400"/>
        <v>12</v>
      </c>
      <c r="P907" s="29">
        <f t="shared" si="401"/>
        <v>4</v>
      </c>
      <c r="Q907" s="29">
        <f t="shared" si="402"/>
        <v>2</v>
      </c>
      <c r="R907" s="28">
        <f t="shared" si="403"/>
        <v>0</v>
      </c>
      <c r="S907" s="28">
        <f t="shared" si="404"/>
        <v>1</v>
      </c>
      <c r="T907" s="28">
        <f t="shared" si="405"/>
        <v>0</v>
      </c>
      <c r="U907" s="77" t="s">
        <v>630</v>
      </c>
    </row>
    <row r="908" spans="2:21" ht="12" customHeight="1" thickBot="1" x14ac:dyDescent="0.25">
      <c r="C908" s="414"/>
      <c r="D908" s="416" t="s">
        <v>147</v>
      </c>
      <c r="E908" s="84" t="s">
        <v>651</v>
      </c>
      <c r="F908" s="98"/>
      <c r="G908" s="84" t="s">
        <v>655</v>
      </c>
      <c r="H908" s="418">
        <v>6</v>
      </c>
      <c r="I908" s="421">
        <v>1</v>
      </c>
      <c r="J908" s="418">
        <v>6</v>
      </c>
      <c r="K908" s="421">
        <v>3</v>
      </c>
      <c r="L908" s="418"/>
      <c r="M908" s="421"/>
      <c r="O908" s="424">
        <f t="shared" si="400"/>
        <v>12</v>
      </c>
      <c r="P908" s="424">
        <f t="shared" si="401"/>
        <v>4</v>
      </c>
      <c r="Q908" s="424">
        <f t="shared" si="402"/>
        <v>2</v>
      </c>
      <c r="R908" s="424">
        <f t="shared" si="403"/>
        <v>0</v>
      </c>
      <c r="S908" s="424">
        <f t="shared" si="404"/>
        <v>1</v>
      </c>
      <c r="T908" s="424">
        <f t="shared" si="405"/>
        <v>0</v>
      </c>
      <c r="U908" s="77" t="s">
        <v>630</v>
      </c>
    </row>
    <row r="909" spans="2:21" ht="12" thickBot="1" x14ac:dyDescent="0.25">
      <c r="C909" s="414"/>
      <c r="D909" s="416"/>
      <c r="E909" s="99" t="s">
        <v>137</v>
      </c>
      <c r="F909" s="100"/>
      <c r="G909" s="99" t="s">
        <v>137</v>
      </c>
      <c r="H909" s="419"/>
      <c r="I909" s="422"/>
      <c r="J909" s="419"/>
      <c r="K909" s="422"/>
      <c r="L909" s="419"/>
      <c r="M909" s="422"/>
      <c r="O909" s="425"/>
      <c r="P909" s="425"/>
      <c r="Q909" s="425"/>
      <c r="R909" s="425"/>
      <c r="S909" s="425"/>
      <c r="T909" s="425"/>
      <c r="U909" s="77" t="s">
        <v>630</v>
      </c>
    </row>
    <row r="910" spans="2:21" ht="12" thickBot="1" x14ac:dyDescent="0.25">
      <c r="C910" s="415"/>
      <c r="D910" s="417"/>
      <c r="E910" s="84" t="s">
        <v>652</v>
      </c>
      <c r="F910" s="101"/>
      <c r="G910" s="84" t="s">
        <v>656</v>
      </c>
      <c r="H910" s="420"/>
      <c r="I910" s="423"/>
      <c r="J910" s="420"/>
      <c r="K910" s="423"/>
      <c r="L910" s="420"/>
      <c r="M910" s="423"/>
      <c r="O910" s="426"/>
      <c r="P910" s="426"/>
      <c r="Q910" s="426"/>
      <c r="R910" s="426"/>
      <c r="S910" s="426"/>
      <c r="T910" s="426"/>
      <c r="U910" s="77" t="s">
        <v>630</v>
      </c>
    </row>
    <row r="911" spans="2:21" ht="12" thickBot="1" x14ac:dyDescent="0.25">
      <c r="B911" s="79" t="str">
        <f>E904&amp;G904</f>
        <v>MİDYAT PERFORMANS SPOR KULÜBÜ MARİDİN SPOR KULÜBÜ</v>
      </c>
      <c r="G911" s="102"/>
      <c r="H911" s="102"/>
      <c r="O911" s="28">
        <f t="shared" ref="O911:T911" si="406">O906+O907+O908</f>
        <v>36</v>
      </c>
      <c r="P911" s="28">
        <f t="shared" si="406"/>
        <v>11</v>
      </c>
      <c r="Q911" s="29">
        <f t="shared" si="406"/>
        <v>6</v>
      </c>
      <c r="R911" s="28">
        <f t="shared" si="406"/>
        <v>0</v>
      </c>
      <c r="S911" s="28">
        <f t="shared" si="406"/>
        <v>3</v>
      </c>
      <c r="T911" s="28">
        <f t="shared" si="406"/>
        <v>0</v>
      </c>
      <c r="U911" s="77" t="s">
        <v>630</v>
      </c>
    </row>
    <row r="912" spans="2:21" x14ac:dyDescent="0.2">
      <c r="C912" s="427" t="s">
        <v>132</v>
      </c>
      <c r="D912" s="428"/>
      <c r="E912" s="428"/>
      <c r="F912" s="428"/>
      <c r="G912" s="428"/>
      <c r="H912" s="428"/>
      <c r="I912" s="428"/>
      <c r="J912" s="428"/>
      <c r="K912" s="428"/>
      <c r="L912" s="428"/>
      <c r="M912" s="429"/>
      <c r="U912" s="77" t="s">
        <v>630</v>
      </c>
    </row>
    <row r="913" spans="2:21" ht="12" thickBot="1" x14ac:dyDescent="0.25">
      <c r="C913" s="430"/>
      <c r="D913" s="431"/>
      <c r="E913" s="431"/>
      <c r="F913" s="431"/>
      <c r="G913" s="431"/>
      <c r="H913" s="431"/>
      <c r="I913" s="431"/>
      <c r="J913" s="431"/>
      <c r="K913" s="431"/>
      <c r="L913" s="431"/>
      <c r="M913" s="432"/>
      <c r="U913" s="77" t="s">
        <v>630</v>
      </c>
    </row>
    <row r="914" spans="2:21" ht="12" thickBot="1" x14ac:dyDescent="0.25">
      <c r="C914" s="444" t="s">
        <v>79</v>
      </c>
      <c r="D914" s="437"/>
      <c r="E914" s="445" t="s">
        <v>133</v>
      </c>
      <c r="F914" s="446"/>
      <c r="G914" s="80" t="s">
        <v>134</v>
      </c>
      <c r="H914" s="447" t="s">
        <v>135</v>
      </c>
      <c r="I914" s="448"/>
      <c r="J914" s="448"/>
      <c r="K914" s="448"/>
      <c r="L914" s="448"/>
      <c r="M914" s="449"/>
      <c r="R914" s="81"/>
      <c r="S914" s="82"/>
      <c r="T914" s="83"/>
      <c r="U914" s="77" t="s">
        <v>630</v>
      </c>
    </row>
    <row r="915" spans="2:21" ht="12" thickBot="1" x14ac:dyDescent="0.25">
      <c r="C915" s="433">
        <v>45090</v>
      </c>
      <c r="D915" s="434"/>
      <c r="E915" s="435"/>
      <c r="F915" s="409"/>
      <c r="G915" s="84"/>
      <c r="H915" s="435"/>
      <c r="I915" s="408"/>
      <c r="J915" s="408"/>
      <c r="K915" s="408"/>
      <c r="L915" s="408"/>
      <c r="M915" s="409"/>
      <c r="U915" s="77" t="s">
        <v>630</v>
      </c>
    </row>
    <row r="916" spans="2:21" ht="12" thickBot="1" x14ac:dyDescent="0.25">
      <c r="C916" s="435"/>
      <c r="D916" s="408"/>
      <c r="E916" s="408"/>
      <c r="F916" s="408"/>
      <c r="G916" s="408"/>
      <c r="H916" s="408"/>
      <c r="I916" s="408"/>
      <c r="J916" s="408"/>
      <c r="K916" s="408"/>
      <c r="L916" s="408"/>
      <c r="M916" s="409"/>
      <c r="U916" s="77" t="s">
        <v>630</v>
      </c>
    </row>
    <row r="917" spans="2:21" ht="12" thickBot="1" x14ac:dyDescent="0.25">
      <c r="C917" s="85" t="s">
        <v>87</v>
      </c>
      <c r="D917" s="86"/>
      <c r="E917" s="85" t="s">
        <v>136</v>
      </c>
      <c r="F917" s="86" t="s">
        <v>137</v>
      </c>
      <c r="G917" s="85" t="s">
        <v>136</v>
      </c>
      <c r="H917" s="436" t="s">
        <v>108</v>
      </c>
      <c r="I917" s="436"/>
      <c r="J917" s="436"/>
      <c r="K917" s="436"/>
      <c r="L917" s="436"/>
      <c r="M917" s="437"/>
      <c r="U917" s="77" t="s">
        <v>630</v>
      </c>
    </row>
    <row r="918" spans="2:21" ht="12" thickBot="1" x14ac:dyDescent="0.25">
      <c r="C918" s="87"/>
      <c r="D918" s="88">
        <v>27</v>
      </c>
      <c r="E918" s="103" t="s">
        <v>217</v>
      </c>
      <c r="F918" s="88"/>
      <c r="G918" s="103" t="s">
        <v>213</v>
      </c>
      <c r="H918" s="438">
        <f>S925</f>
        <v>3</v>
      </c>
      <c r="I918" s="439"/>
      <c r="J918" s="440"/>
      <c r="K918" s="441">
        <f>T925</f>
        <v>0</v>
      </c>
      <c r="L918" s="442"/>
      <c r="M918" s="443"/>
      <c r="U918" s="77" t="str">
        <f>IF(H918+K918=3,"BİTTİ","DEVAM")</f>
        <v>BİTTİ</v>
      </c>
    </row>
    <row r="919" spans="2:21" ht="12" thickBot="1" x14ac:dyDescent="0.25">
      <c r="C919" s="91" t="s">
        <v>80</v>
      </c>
      <c r="D919" s="92" t="s">
        <v>138</v>
      </c>
      <c r="E919" s="91" t="s">
        <v>139</v>
      </c>
      <c r="F919" s="92"/>
      <c r="G919" s="91" t="s">
        <v>139</v>
      </c>
      <c r="H919" s="408" t="s">
        <v>140</v>
      </c>
      <c r="I919" s="409"/>
      <c r="J919" s="408" t="s">
        <v>141</v>
      </c>
      <c r="K919" s="409"/>
      <c r="L919" s="410" t="s">
        <v>142</v>
      </c>
      <c r="M919" s="411"/>
      <c r="O919" s="412" t="s">
        <v>143</v>
      </c>
      <c r="P919" s="413"/>
      <c r="Q919" s="412" t="s">
        <v>144</v>
      </c>
      <c r="R919" s="413"/>
      <c r="S919" s="412" t="s">
        <v>138</v>
      </c>
      <c r="T919" s="413"/>
      <c r="U919" s="77" t="s">
        <v>630</v>
      </c>
    </row>
    <row r="920" spans="2:21" ht="12" thickBot="1" x14ac:dyDescent="0.25">
      <c r="C920" s="93" t="s">
        <v>152</v>
      </c>
      <c r="D920" s="94" t="s">
        <v>145</v>
      </c>
      <c r="E920" s="84" t="s">
        <v>384</v>
      </c>
      <c r="F920" s="94"/>
      <c r="G920" s="84" t="s">
        <v>653</v>
      </c>
      <c r="H920" s="95">
        <v>6</v>
      </c>
      <c r="I920" s="94">
        <v>1</v>
      </c>
      <c r="J920" s="95">
        <v>6</v>
      </c>
      <c r="K920" s="94">
        <v>1</v>
      </c>
      <c r="L920" s="95"/>
      <c r="M920" s="94"/>
      <c r="O920" s="96">
        <f t="shared" ref="O920:O922" si="407">H920+J920+L920</f>
        <v>12</v>
      </c>
      <c r="P920" s="96">
        <f t="shared" ref="P920:P922" si="408">I920+K920+M920</f>
        <v>2</v>
      </c>
      <c r="Q920" s="96">
        <f t="shared" ref="Q920:Q922" si="409">IF(H920&gt;I920,1,0)+IF(J920&gt;K920,1,0)+IF(L920&gt;M920,1,0)</f>
        <v>2</v>
      </c>
      <c r="R920" s="97">
        <f t="shared" ref="R920:R922" si="410">IF(H920&lt;I920,1,0)+IF(J920&lt;K920,1,0)+IF(L920&lt;M920,1,0)</f>
        <v>0</v>
      </c>
      <c r="S920" s="97">
        <f t="shared" ref="S920:S922" si="411">IF(Q920&gt;R920,1,0)</f>
        <v>1</v>
      </c>
      <c r="T920" s="97">
        <f t="shared" ref="T920:T922" si="412">IF(Q920&lt;R920,1,0)</f>
        <v>0</v>
      </c>
      <c r="U920" s="77" t="s">
        <v>630</v>
      </c>
    </row>
    <row r="921" spans="2:21" ht="12" thickBot="1" x14ac:dyDescent="0.25">
      <c r="C921" s="84"/>
      <c r="D921" s="94" t="s">
        <v>146</v>
      </c>
      <c r="E921" s="84" t="s">
        <v>657</v>
      </c>
      <c r="F921" s="94"/>
      <c r="G921" s="84" t="s">
        <v>654</v>
      </c>
      <c r="H921" s="95">
        <v>6</v>
      </c>
      <c r="I921" s="94">
        <v>2</v>
      </c>
      <c r="J921" s="95">
        <v>6</v>
      </c>
      <c r="K921" s="94">
        <v>3</v>
      </c>
      <c r="L921" s="95"/>
      <c r="M921" s="94"/>
      <c r="O921" s="29">
        <f t="shared" si="407"/>
        <v>12</v>
      </c>
      <c r="P921" s="29">
        <f t="shared" si="408"/>
        <v>5</v>
      </c>
      <c r="Q921" s="29">
        <f t="shared" si="409"/>
        <v>2</v>
      </c>
      <c r="R921" s="28">
        <f t="shared" si="410"/>
        <v>0</v>
      </c>
      <c r="S921" s="28">
        <f t="shared" si="411"/>
        <v>1</v>
      </c>
      <c r="T921" s="28">
        <f t="shared" si="412"/>
        <v>0</v>
      </c>
      <c r="U921" s="77" t="s">
        <v>630</v>
      </c>
    </row>
    <row r="922" spans="2:21" ht="12" customHeight="1" thickBot="1" x14ac:dyDescent="0.25">
      <c r="C922" s="414"/>
      <c r="D922" s="416" t="s">
        <v>147</v>
      </c>
      <c r="E922" s="84" t="s">
        <v>384</v>
      </c>
      <c r="F922" s="98"/>
      <c r="G922" s="84" t="s">
        <v>653</v>
      </c>
      <c r="H922" s="418">
        <v>6</v>
      </c>
      <c r="I922" s="421">
        <v>3</v>
      </c>
      <c r="J922" s="418">
        <v>6</v>
      </c>
      <c r="K922" s="421">
        <v>2</v>
      </c>
      <c r="L922" s="418"/>
      <c r="M922" s="421"/>
      <c r="O922" s="424">
        <f t="shared" si="407"/>
        <v>12</v>
      </c>
      <c r="P922" s="424">
        <f t="shared" si="408"/>
        <v>5</v>
      </c>
      <c r="Q922" s="424">
        <f t="shared" si="409"/>
        <v>2</v>
      </c>
      <c r="R922" s="424">
        <f t="shared" si="410"/>
        <v>0</v>
      </c>
      <c r="S922" s="424">
        <f t="shared" si="411"/>
        <v>1</v>
      </c>
      <c r="T922" s="424">
        <f t="shared" si="412"/>
        <v>0</v>
      </c>
      <c r="U922" s="77" t="s">
        <v>630</v>
      </c>
    </row>
    <row r="923" spans="2:21" ht="12" thickBot="1" x14ac:dyDescent="0.25">
      <c r="C923" s="414"/>
      <c r="D923" s="416"/>
      <c r="E923" s="99" t="s">
        <v>137</v>
      </c>
      <c r="F923" s="100"/>
      <c r="G923" s="99" t="s">
        <v>137</v>
      </c>
      <c r="H923" s="419"/>
      <c r="I923" s="422"/>
      <c r="J923" s="419"/>
      <c r="K923" s="422"/>
      <c r="L923" s="419"/>
      <c r="M923" s="422"/>
      <c r="O923" s="425"/>
      <c r="P923" s="425"/>
      <c r="Q923" s="425"/>
      <c r="R923" s="425"/>
      <c r="S923" s="425"/>
      <c r="T923" s="425"/>
      <c r="U923" s="77" t="s">
        <v>630</v>
      </c>
    </row>
    <row r="924" spans="2:21" ht="12" thickBot="1" x14ac:dyDescent="0.25">
      <c r="C924" s="415"/>
      <c r="D924" s="417"/>
      <c r="E924" s="84" t="s">
        <v>657</v>
      </c>
      <c r="F924" s="101"/>
      <c r="G924" s="84" t="s">
        <v>654</v>
      </c>
      <c r="H924" s="420"/>
      <c r="I924" s="423"/>
      <c r="J924" s="420"/>
      <c r="K924" s="423"/>
      <c r="L924" s="420"/>
      <c r="M924" s="423"/>
      <c r="O924" s="426"/>
      <c r="P924" s="426"/>
      <c r="Q924" s="426"/>
      <c r="R924" s="426"/>
      <c r="S924" s="426"/>
      <c r="T924" s="426"/>
      <c r="U924" s="77" t="s">
        <v>630</v>
      </c>
    </row>
    <row r="925" spans="2:21" ht="12" thickBot="1" x14ac:dyDescent="0.25">
      <c r="B925" s="79" t="str">
        <f>E918&amp;G918</f>
        <v>ARTUKLU TENİS SPOR KULÜBÜFORZA EFOR TENİS SPOR KULÜBÜ</v>
      </c>
      <c r="G925" s="102"/>
      <c r="H925" s="102"/>
      <c r="O925" s="28">
        <f t="shared" ref="O925:T925" si="413">O920+O921+O922</f>
        <v>36</v>
      </c>
      <c r="P925" s="28">
        <f t="shared" si="413"/>
        <v>12</v>
      </c>
      <c r="Q925" s="29">
        <f t="shared" si="413"/>
        <v>6</v>
      </c>
      <c r="R925" s="28">
        <f t="shared" si="413"/>
        <v>0</v>
      </c>
      <c r="S925" s="28">
        <f t="shared" si="413"/>
        <v>3</v>
      </c>
      <c r="T925" s="28">
        <f t="shared" si="413"/>
        <v>0</v>
      </c>
      <c r="U925" s="77" t="s">
        <v>630</v>
      </c>
    </row>
    <row r="926" spans="2:21" x14ac:dyDescent="0.2">
      <c r="C926" s="427" t="s">
        <v>132</v>
      </c>
      <c r="D926" s="428"/>
      <c r="E926" s="428"/>
      <c r="F926" s="428"/>
      <c r="G926" s="428"/>
      <c r="H926" s="428"/>
      <c r="I926" s="428"/>
      <c r="J926" s="428"/>
      <c r="K926" s="428"/>
      <c r="L926" s="428"/>
      <c r="M926" s="429"/>
      <c r="U926" s="77" t="s">
        <v>630</v>
      </c>
    </row>
    <row r="927" spans="2:21" ht="12" thickBot="1" x14ac:dyDescent="0.25">
      <c r="C927" s="430"/>
      <c r="D927" s="431"/>
      <c r="E927" s="431"/>
      <c r="F927" s="431"/>
      <c r="G927" s="431"/>
      <c r="H927" s="431"/>
      <c r="I927" s="431"/>
      <c r="J927" s="431"/>
      <c r="K927" s="431"/>
      <c r="L927" s="431"/>
      <c r="M927" s="432"/>
      <c r="U927" s="77" t="s">
        <v>630</v>
      </c>
    </row>
    <row r="928" spans="2:21" ht="12" thickBot="1" x14ac:dyDescent="0.25">
      <c r="C928" s="444" t="s">
        <v>79</v>
      </c>
      <c r="D928" s="437"/>
      <c r="E928" s="445" t="s">
        <v>133</v>
      </c>
      <c r="F928" s="446"/>
      <c r="G928" s="80" t="s">
        <v>134</v>
      </c>
      <c r="H928" s="447" t="s">
        <v>135</v>
      </c>
      <c r="I928" s="448"/>
      <c r="J928" s="448"/>
      <c r="K928" s="448"/>
      <c r="L928" s="448"/>
      <c r="M928" s="449"/>
      <c r="R928" s="81"/>
      <c r="S928" s="82"/>
      <c r="T928" s="83"/>
      <c r="U928" s="77" t="s">
        <v>630</v>
      </c>
    </row>
    <row r="929" spans="2:21" ht="12" thickBot="1" x14ac:dyDescent="0.25">
      <c r="C929" s="433">
        <v>45090</v>
      </c>
      <c r="D929" s="434"/>
      <c r="E929" s="435"/>
      <c r="F929" s="409"/>
      <c r="G929" s="84"/>
      <c r="H929" s="435"/>
      <c r="I929" s="408"/>
      <c r="J929" s="408"/>
      <c r="K929" s="408"/>
      <c r="L929" s="408"/>
      <c r="M929" s="409"/>
      <c r="U929" s="77" t="s">
        <v>630</v>
      </c>
    </row>
    <row r="930" spans="2:21" ht="12" thickBot="1" x14ac:dyDescent="0.25">
      <c r="C930" s="435"/>
      <c r="D930" s="408"/>
      <c r="E930" s="408"/>
      <c r="F930" s="408"/>
      <c r="G930" s="408"/>
      <c r="H930" s="408"/>
      <c r="I930" s="408"/>
      <c r="J930" s="408"/>
      <c r="K930" s="408"/>
      <c r="L930" s="408"/>
      <c r="M930" s="409"/>
      <c r="U930" s="77" t="s">
        <v>630</v>
      </c>
    </row>
    <row r="931" spans="2:21" ht="12" thickBot="1" x14ac:dyDescent="0.25">
      <c r="C931" s="85" t="s">
        <v>87</v>
      </c>
      <c r="D931" s="86"/>
      <c r="E931" s="85" t="s">
        <v>136</v>
      </c>
      <c r="F931" s="86" t="s">
        <v>137</v>
      </c>
      <c r="G931" s="85" t="s">
        <v>136</v>
      </c>
      <c r="H931" s="436" t="s">
        <v>108</v>
      </c>
      <c r="I931" s="436"/>
      <c r="J931" s="436"/>
      <c r="K931" s="436"/>
      <c r="L931" s="436"/>
      <c r="M931" s="437"/>
      <c r="U931" s="77" t="s">
        <v>630</v>
      </c>
    </row>
    <row r="932" spans="2:21" ht="12" thickBot="1" x14ac:dyDescent="0.25">
      <c r="C932" s="87"/>
      <c r="D932" s="88">
        <v>28</v>
      </c>
      <c r="E932" s="103" t="s">
        <v>182</v>
      </c>
      <c r="F932" s="88"/>
      <c r="G932" s="103" t="s">
        <v>183</v>
      </c>
      <c r="H932" s="438">
        <f>S939</f>
        <v>2</v>
      </c>
      <c r="I932" s="439"/>
      <c r="J932" s="440"/>
      <c r="K932" s="441">
        <f>T939</f>
        <v>1</v>
      </c>
      <c r="L932" s="442"/>
      <c r="M932" s="443"/>
      <c r="U932" s="77" t="str">
        <f>IF(H932+K932=3,"BİTTİ","DEVAM")</f>
        <v>BİTTİ</v>
      </c>
    </row>
    <row r="933" spans="2:21" ht="12" thickBot="1" x14ac:dyDescent="0.25">
      <c r="C933" s="91" t="s">
        <v>80</v>
      </c>
      <c r="D933" s="92" t="s">
        <v>138</v>
      </c>
      <c r="E933" s="91" t="s">
        <v>139</v>
      </c>
      <c r="F933" s="92"/>
      <c r="G933" s="91" t="s">
        <v>139</v>
      </c>
      <c r="H933" s="408" t="s">
        <v>140</v>
      </c>
      <c r="I933" s="409"/>
      <c r="J933" s="408" t="s">
        <v>141</v>
      </c>
      <c r="K933" s="409"/>
      <c r="L933" s="410" t="s">
        <v>142</v>
      </c>
      <c r="M933" s="411"/>
      <c r="O933" s="412" t="s">
        <v>143</v>
      </c>
      <c r="P933" s="413"/>
      <c r="Q933" s="412" t="s">
        <v>144</v>
      </c>
      <c r="R933" s="413"/>
      <c r="S933" s="412" t="s">
        <v>138</v>
      </c>
      <c r="T933" s="413"/>
      <c r="U933" s="77" t="s">
        <v>630</v>
      </c>
    </row>
    <row r="934" spans="2:21" ht="12" thickBot="1" x14ac:dyDescent="0.25">
      <c r="C934" s="93" t="s">
        <v>152</v>
      </c>
      <c r="D934" s="94" t="s">
        <v>145</v>
      </c>
      <c r="E934" s="84" t="s">
        <v>711</v>
      </c>
      <c r="F934" s="94"/>
      <c r="G934" s="84" t="s">
        <v>374</v>
      </c>
      <c r="H934" s="95">
        <v>1</v>
      </c>
      <c r="I934" s="94">
        <v>6</v>
      </c>
      <c r="J934" s="95">
        <v>5</v>
      </c>
      <c r="K934" s="94">
        <v>7</v>
      </c>
      <c r="L934" s="95"/>
      <c r="M934" s="94"/>
      <c r="O934" s="96">
        <f t="shared" ref="O934:O936" si="414">H934+J934+L934</f>
        <v>6</v>
      </c>
      <c r="P934" s="96">
        <f t="shared" ref="P934:P936" si="415">I934+K934+M934</f>
        <v>13</v>
      </c>
      <c r="Q934" s="96">
        <f t="shared" ref="Q934:Q936" si="416">IF(H934&gt;I934,1,0)+IF(J934&gt;K934,1,0)+IF(L934&gt;M934,1,0)</f>
        <v>0</v>
      </c>
      <c r="R934" s="97">
        <f t="shared" ref="R934:R936" si="417">IF(H934&lt;I934,1,0)+IF(J934&lt;K934,1,0)+IF(L934&lt;M934,1,0)</f>
        <v>2</v>
      </c>
      <c r="S934" s="97">
        <f t="shared" ref="S934:S936" si="418">IF(Q934&gt;R934,1,0)</f>
        <v>0</v>
      </c>
      <c r="T934" s="97">
        <f t="shared" ref="T934:T936" si="419">IF(Q934&lt;R934,1,0)</f>
        <v>1</v>
      </c>
      <c r="U934" s="77" t="s">
        <v>630</v>
      </c>
    </row>
    <row r="935" spans="2:21" ht="12" thickBot="1" x14ac:dyDescent="0.25">
      <c r="C935" s="84"/>
      <c r="D935" s="94" t="s">
        <v>146</v>
      </c>
      <c r="E935" s="84" t="s">
        <v>712</v>
      </c>
      <c r="F935" s="94"/>
      <c r="G935" s="84" t="s">
        <v>375</v>
      </c>
      <c r="H935" s="95">
        <v>6</v>
      </c>
      <c r="I935" s="94">
        <v>0</v>
      </c>
      <c r="J935" s="95">
        <v>6</v>
      </c>
      <c r="K935" s="94">
        <v>0</v>
      </c>
      <c r="L935" s="95"/>
      <c r="M935" s="94"/>
      <c r="O935" s="29">
        <f t="shared" si="414"/>
        <v>12</v>
      </c>
      <c r="P935" s="29">
        <f t="shared" si="415"/>
        <v>0</v>
      </c>
      <c r="Q935" s="29">
        <f t="shared" si="416"/>
        <v>2</v>
      </c>
      <c r="R935" s="28">
        <f t="shared" si="417"/>
        <v>0</v>
      </c>
      <c r="S935" s="28">
        <f t="shared" si="418"/>
        <v>1</v>
      </c>
      <c r="T935" s="28">
        <f t="shared" si="419"/>
        <v>0</v>
      </c>
      <c r="U935" s="77" t="s">
        <v>630</v>
      </c>
    </row>
    <row r="936" spans="2:21" ht="12" customHeight="1" thickBot="1" x14ac:dyDescent="0.25">
      <c r="C936" s="414"/>
      <c r="D936" s="416" t="s">
        <v>147</v>
      </c>
      <c r="E936" s="84" t="s">
        <v>711</v>
      </c>
      <c r="F936" s="98"/>
      <c r="G936" s="84" t="s">
        <v>374</v>
      </c>
      <c r="H936" s="418">
        <v>6</v>
      </c>
      <c r="I936" s="421">
        <v>0</v>
      </c>
      <c r="J936" s="418">
        <v>6</v>
      </c>
      <c r="K936" s="421">
        <v>3</v>
      </c>
      <c r="L936" s="418"/>
      <c r="M936" s="421"/>
      <c r="O936" s="424">
        <f t="shared" si="414"/>
        <v>12</v>
      </c>
      <c r="P936" s="424">
        <f t="shared" si="415"/>
        <v>3</v>
      </c>
      <c r="Q936" s="424">
        <f t="shared" si="416"/>
        <v>2</v>
      </c>
      <c r="R936" s="424">
        <f t="shared" si="417"/>
        <v>0</v>
      </c>
      <c r="S936" s="424">
        <f t="shared" si="418"/>
        <v>1</v>
      </c>
      <c r="T936" s="424">
        <f t="shared" si="419"/>
        <v>0</v>
      </c>
      <c r="U936" s="77" t="s">
        <v>630</v>
      </c>
    </row>
    <row r="937" spans="2:21" ht="12" thickBot="1" x14ac:dyDescent="0.25">
      <c r="C937" s="414"/>
      <c r="D937" s="416"/>
      <c r="E937" s="99" t="s">
        <v>137</v>
      </c>
      <c r="F937" s="100"/>
      <c r="G937" s="99" t="s">
        <v>137</v>
      </c>
      <c r="H937" s="419"/>
      <c r="I937" s="422"/>
      <c r="J937" s="419"/>
      <c r="K937" s="422"/>
      <c r="L937" s="419"/>
      <c r="M937" s="422"/>
      <c r="O937" s="425"/>
      <c r="P937" s="425"/>
      <c r="Q937" s="425"/>
      <c r="R937" s="425"/>
      <c r="S937" s="425"/>
      <c r="T937" s="425"/>
      <c r="U937" s="77" t="s">
        <v>630</v>
      </c>
    </row>
    <row r="938" spans="2:21" ht="12" thickBot="1" x14ac:dyDescent="0.25">
      <c r="C938" s="415"/>
      <c r="D938" s="417"/>
      <c r="E938" s="84" t="s">
        <v>712</v>
      </c>
      <c r="F938" s="101"/>
      <c r="G938" s="84" t="s">
        <v>375</v>
      </c>
      <c r="H938" s="420"/>
      <c r="I938" s="423"/>
      <c r="J938" s="420"/>
      <c r="K938" s="423"/>
      <c r="L938" s="420"/>
      <c r="M938" s="423"/>
      <c r="O938" s="426"/>
      <c r="P938" s="426"/>
      <c r="Q938" s="426"/>
      <c r="R938" s="426"/>
      <c r="S938" s="426"/>
      <c r="T938" s="426"/>
      <c r="U938" s="77" t="s">
        <v>630</v>
      </c>
    </row>
    <row r="939" spans="2:21" ht="12" thickBot="1" x14ac:dyDescent="0.25">
      <c r="B939" s="79" t="str">
        <f>E932&amp;G932</f>
        <v>1966 MALATYA GENÇLİK VE SPOR KULÜBÜMALATYA GENÇLİK HİZMETLERİ SPOR KULÜBÜ</v>
      </c>
      <c r="G939" s="102"/>
      <c r="H939" s="102"/>
      <c r="O939" s="28">
        <f t="shared" ref="O939:T939" si="420">O934+O935+O936</f>
        <v>30</v>
      </c>
      <c r="P939" s="28">
        <f t="shared" si="420"/>
        <v>16</v>
      </c>
      <c r="Q939" s="29">
        <f t="shared" si="420"/>
        <v>4</v>
      </c>
      <c r="R939" s="28">
        <f t="shared" si="420"/>
        <v>2</v>
      </c>
      <c r="S939" s="28">
        <f t="shared" si="420"/>
        <v>2</v>
      </c>
      <c r="T939" s="28">
        <f t="shared" si="420"/>
        <v>1</v>
      </c>
      <c r="U939" s="77" t="s">
        <v>630</v>
      </c>
    </row>
    <row r="940" spans="2:21" x14ac:dyDescent="0.2">
      <c r="C940" s="427" t="s">
        <v>132</v>
      </c>
      <c r="D940" s="428"/>
      <c r="E940" s="428"/>
      <c r="F940" s="428"/>
      <c r="G940" s="428"/>
      <c r="H940" s="428"/>
      <c r="I940" s="428"/>
      <c r="J940" s="428"/>
      <c r="K940" s="428"/>
      <c r="L940" s="428"/>
      <c r="M940" s="429"/>
      <c r="U940" s="77" t="s">
        <v>630</v>
      </c>
    </row>
    <row r="941" spans="2:21" ht="12" thickBot="1" x14ac:dyDescent="0.25">
      <c r="C941" s="430"/>
      <c r="D941" s="431"/>
      <c r="E941" s="431"/>
      <c r="F941" s="431"/>
      <c r="G941" s="431"/>
      <c r="H941" s="431"/>
      <c r="I941" s="431"/>
      <c r="J941" s="431"/>
      <c r="K941" s="431"/>
      <c r="L941" s="431"/>
      <c r="M941" s="432"/>
      <c r="U941" s="77" t="s">
        <v>630</v>
      </c>
    </row>
    <row r="942" spans="2:21" ht="12" thickBot="1" x14ac:dyDescent="0.25">
      <c r="C942" s="444" t="s">
        <v>79</v>
      </c>
      <c r="D942" s="437"/>
      <c r="E942" s="445" t="s">
        <v>133</v>
      </c>
      <c r="F942" s="446"/>
      <c r="G942" s="80" t="s">
        <v>134</v>
      </c>
      <c r="H942" s="447" t="s">
        <v>135</v>
      </c>
      <c r="I942" s="448"/>
      <c r="J942" s="448"/>
      <c r="K942" s="448"/>
      <c r="L942" s="448"/>
      <c r="M942" s="449"/>
      <c r="R942" s="81"/>
      <c r="S942" s="82"/>
      <c r="T942" s="83"/>
      <c r="U942" s="83" t="s">
        <v>630</v>
      </c>
    </row>
    <row r="943" spans="2:21" ht="12" thickBot="1" x14ac:dyDescent="0.25">
      <c r="C943" s="433">
        <v>45090</v>
      </c>
      <c r="D943" s="434"/>
      <c r="E943" s="435"/>
      <c r="F943" s="409"/>
      <c r="G943" s="84"/>
      <c r="H943" s="435"/>
      <c r="I943" s="408"/>
      <c r="J943" s="408"/>
      <c r="K943" s="408"/>
      <c r="L943" s="408"/>
      <c r="M943" s="409"/>
      <c r="U943" s="77" t="s">
        <v>630</v>
      </c>
    </row>
    <row r="944" spans="2:21" ht="12" thickBot="1" x14ac:dyDescent="0.25">
      <c r="C944" s="435"/>
      <c r="D944" s="408"/>
      <c r="E944" s="408"/>
      <c r="F944" s="408"/>
      <c r="G944" s="408"/>
      <c r="H944" s="408"/>
      <c r="I944" s="408"/>
      <c r="J944" s="408"/>
      <c r="K944" s="408"/>
      <c r="L944" s="408"/>
      <c r="M944" s="409"/>
      <c r="U944" s="77" t="s">
        <v>630</v>
      </c>
    </row>
    <row r="945" spans="2:21" ht="12" thickBot="1" x14ac:dyDescent="0.25">
      <c r="C945" s="85" t="s">
        <v>87</v>
      </c>
      <c r="D945" s="86"/>
      <c r="E945" s="85" t="s">
        <v>136</v>
      </c>
      <c r="F945" s="86" t="s">
        <v>137</v>
      </c>
      <c r="G945" s="85" t="s">
        <v>136</v>
      </c>
      <c r="H945" s="436" t="s">
        <v>108</v>
      </c>
      <c r="I945" s="436"/>
      <c r="J945" s="436"/>
      <c r="K945" s="436"/>
      <c r="L945" s="436"/>
      <c r="M945" s="437"/>
      <c r="U945" s="77" t="s">
        <v>630</v>
      </c>
    </row>
    <row r="946" spans="2:21" ht="12" thickBot="1" x14ac:dyDescent="0.25">
      <c r="C946" s="87"/>
      <c r="D946" s="88">
        <v>29</v>
      </c>
      <c r="E946" s="103" t="s">
        <v>34</v>
      </c>
      <c r="F946" s="88"/>
      <c r="G946" s="103" t="s">
        <v>35</v>
      </c>
      <c r="H946" s="438">
        <f>S953</f>
        <v>0</v>
      </c>
      <c r="I946" s="439"/>
      <c r="J946" s="440"/>
      <c r="K946" s="441">
        <f>T953</f>
        <v>3</v>
      </c>
      <c r="L946" s="442"/>
      <c r="M946" s="443"/>
      <c r="U946" s="77" t="str">
        <f>IF(H946+K946=3,"BİTTİ","DEVAM")</f>
        <v>BİTTİ</v>
      </c>
    </row>
    <row r="947" spans="2:21" ht="12" thickBot="1" x14ac:dyDescent="0.25">
      <c r="C947" s="91" t="s">
        <v>80</v>
      </c>
      <c r="D947" s="92" t="s">
        <v>138</v>
      </c>
      <c r="E947" s="91" t="s">
        <v>139</v>
      </c>
      <c r="F947" s="92"/>
      <c r="G947" s="91" t="s">
        <v>139</v>
      </c>
      <c r="H947" s="408" t="s">
        <v>140</v>
      </c>
      <c r="I947" s="409"/>
      <c r="J947" s="408" t="s">
        <v>141</v>
      </c>
      <c r="K947" s="409"/>
      <c r="L947" s="410" t="s">
        <v>142</v>
      </c>
      <c r="M947" s="411"/>
      <c r="O947" s="412" t="s">
        <v>143</v>
      </c>
      <c r="P947" s="413"/>
      <c r="Q947" s="412" t="s">
        <v>144</v>
      </c>
      <c r="R947" s="413"/>
      <c r="S947" s="412" t="s">
        <v>138</v>
      </c>
      <c r="T947" s="413"/>
      <c r="U947" s="77" t="s">
        <v>630</v>
      </c>
    </row>
    <row r="948" spans="2:21" ht="12" thickBot="1" x14ac:dyDescent="0.25">
      <c r="C948" s="93" t="s">
        <v>152</v>
      </c>
      <c r="D948" s="94" t="s">
        <v>145</v>
      </c>
      <c r="E948" s="84" t="s">
        <v>825</v>
      </c>
      <c r="F948" s="94"/>
      <c r="G948" s="84" t="s">
        <v>824</v>
      </c>
      <c r="H948" s="95">
        <v>2</v>
      </c>
      <c r="I948" s="94">
        <v>6</v>
      </c>
      <c r="J948" s="95">
        <v>2</v>
      </c>
      <c r="K948" s="94">
        <v>6</v>
      </c>
      <c r="L948" s="95"/>
      <c r="M948" s="94"/>
      <c r="O948" s="96">
        <f t="shared" ref="O948:O950" si="421">H948+J948+L948</f>
        <v>4</v>
      </c>
      <c r="P948" s="96">
        <f t="shared" ref="P948:P950" si="422">I948+K948+M948</f>
        <v>12</v>
      </c>
      <c r="Q948" s="96">
        <f t="shared" ref="Q948:Q950" si="423">IF(H948&gt;I948,1,0)+IF(J948&gt;K948,1,0)+IF(L948&gt;M948,1,0)</f>
        <v>0</v>
      </c>
      <c r="R948" s="97">
        <f t="shared" ref="R948:R950" si="424">IF(H948&lt;I948,1,0)+IF(J948&lt;K948,1,0)+IF(L948&lt;M948,1,0)</f>
        <v>2</v>
      </c>
      <c r="S948" s="97">
        <f t="shared" ref="S948:S950" si="425">IF(Q948&gt;R948,1,0)</f>
        <v>0</v>
      </c>
      <c r="T948" s="97">
        <f t="shared" ref="T948:T950" si="426">IF(Q948&lt;R948,1,0)</f>
        <v>1</v>
      </c>
      <c r="U948" s="77" t="s">
        <v>630</v>
      </c>
    </row>
    <row r="949" spans="2:21" ht="12" thickBot="1" x14ac:dyDescent="0.25">
      <c r="C949" s="84"/>
      <c r="D949" s="94" t="s">
        <v>146</v>
      </c>
      <c r="E949" s="84" t="s">
        <v>826</v>
      </c>
      <c r="F949" s="94"/>
      <c r="G949" s="84" t="s">
        <v>407</v>
      </c>
      <c r="H949" s="95">
        <v>4</v>
      </c>
      <c r="I949" s="94">
        <v>6</v>
      </c>
      <c r="J949" s="95">
        <v>2</v>
      </c>
      <c r="K949" s="94">
        <v>6</v>
      </c>
      <c r="L949" s="95"/>
      <c r="M949" s="94"/>
      <c r="O949" s="29">
        <f t="shared" si="421"/>
        <v>6</v>
      </c>
      <c r="P949" s="29">
        <f t="shared" si="422"/>
        <v>12</v>
      </c>
      <c r="Q949" s="29">
        <f t="shared" si="423"/>
        <v>0</v>
      </c>
      <c r="R949" s="28">
        <f t="shared" si="424"/>
        <v>2</v>
      </c>
      <c r="S949" s="28">
        <f t="shared" si="425"/>
        <v>0</v>
      </c>
      <c r="T949" s="28">
        <f t="shared" si="426"/>
        <v>1</v>
      </c>
      <c r="U949" s="77" t="s">
        <v>630</v>
      </c>
    </row>
    <row r="950" spans="2:21" ht="12" customHeight="1" thickBot="1" x14ac:dyDescent="0.25">
      <c r="C950" s="414"/>
      <c r="D950" s="416" t="s">
        <v>147</v>
      </c>
      <c r="E950" s="84" t="s">
        <v>827</v>
      </c>
      <c r="F950" s="98"/>
      <c r="G950" s="84" t="s">
        <v>408</v>
      </c>
      <c r="H950" s="418">
        <v>3</v>
      </c>
      <c r="I950" s="421">
        <v>6</v>
      </c>
      <c r="J950" s="418">
        <v>1</v>
      </c>
      <c r="K950" s="421">
        <v>6</v>
      </c>
      <c r="L950" s="418"/>
      <c r="M950" s="421"/>
      <c r="O950" s="424">
        <f t="shared" si="421"/>
        <v>4</v>
      </c>
      <c r="P950" s="424">
        <f t="shared" si="422"/>
        <v>12</v>
      </c>
      <c r="Q950" s="424">
        <f t="shared" si="423"/>
        <v>0</v>
      </c>
      <c r="R950" s="424">
        <f t="shared" si="424"/>
        <v>2</v>
      </c>
      <c r="S950" s="424">
        <f t="shared" si="425"/>
        <v>0</v>
      </c>
      <c r="T950" s="424">
        <f t="shared" si="426"/>
        <v>1</v>
      </c>
      <c r="U950" s="77" t="s">
        <v>630</v>
      </c>
    </row>
    <row r="951" spans="2:21" ht="12" thickBot="1" x14ac:dyDescent="0.25">
      <c r="C951" s="414"/>
      <c r="D951" s="416"/>
      <c r="E951" s="99" t="s">
        <v>137</v>
      </c>
      <c r="F951" s="100"/>
      <c r="G951" s="99" t="s">
        <v>137</v>
      </c>
      <c r="H951" s="419"/>
      <c r="I951" s="422"/>
      <c r="J951" s="419"/>
      <c r="K951" s="422"/>
      <c r="L951" s="419"/>
      <c r="M951" s="422"/>
      <c r="O951" s="425"/>
      <c r="P951" s="425"/>
      <c r="Q951" s="425"/>
      <c r="R951" s="425"/>
      <c r="S951" s="425"/>
      <c r="T951" s="425"/>
      <c r="U951" s="77" t="s">
        <v>630</v>
      </c>
    </row>
    <row r="952" spans="2:21" ht="12" thickBot="1" x14ac:dyDescent="0.25">
      <c r="C952" s="415"/>
      <c r="D952" s="417"/>
      <c r="E952" s="84" t="s">
        <v>825</v>
      </c>
      <c r="F952" s="101"/>
      <c r="G952" s="84" t="s">
        <v>824</v>
      </c>
      <c r="H952" s="420"/>
      <c r="I952" s="423"/>
      <c r="J952" s="420"/>
      <c r="K952" s="423"/>
      <c r="L952" s="420"/>
      <c r="M952" s="423"/>
      <c r="O952" s="426"/>
      <c r="P952" s="426"/>
      <c r="Q952" s="426"/>
      <c r="R952" s="426"/>
      <c r="S952" s="426"/>
      <c r="T952" s="426"/>
      <c r="U952" s="77" t="s">
        <v>630</v>
      </c>
    </row>
    <row r="953" spans="2:21" ht="12" thickBot="1" x14ac:dyDescent="0.25">
      <c r="B953" s="79" t="str">
        <f>E946&amp;G946</f>
        <v>ŞIRNAK GELİŞİM GENÇLİK VE SPOR KULÜBÜŞIRNAK TENİS SPOR KULÜBÜ</v>
      </c>
      <c r="G953" s="102"/>
      <c r="H953" s="102"/>
      <c r="O953" s="28">
        <f t="shared" ref="O953:T953" si="427">O948+O949+O950</f>
        <v>14</v>
      </c>
      <c r="P953" s="28">
        <f t="shared" si="427"/>
        <v>36</v>
      </c>
      <c r="Q953" s="29">
        <f t="shared" si="427"/>
        <v>0</v>
      </c>
      <c r="R953" s="28">
        <f t="shared" si="427"/>
        <v>6</v>
      </c>
      <c r="S953" s="28">
        <f t="shared" si="427"/>
        <v>0</v>
      </c>
      <c r="T953" s="28">
        <f t="shared" si="427"/>
        <v>3</v>
      </c>
      <c r="U953" s="77" t="s">
        <v>630</v>
      </c>
    </row>
    <row r="954" spans="2:21" x14ac:dyDescent="0.2">
      <c r="C954" s="427" t="s">
        <v>132</v>
      </c>
      <c r="D954" s="428"/>
      <c r="E954" s="428"/>
      <c r="F954" s="428"/>
      <c r="G954" s="428"/>
      <c r="H954" s="428"/>
      <c r="I954" s="428"/>
      <c r="J954" s="428"/>
      <c r="K954" s="428"/>
      <c r="L954" s="428"/>
      <c r="M954" s="429"/>
      <c r="U954" s="77" t="s">
        <v>630</v>
      </c>
    </row>
    <row r="955" spans="2:21" ht="12" thickBot="1" x14ac:dyDescent="0.25">
      <c r="C955" s="430"/>
      <c r="D955" s="431"/>
      <c r="E955" s="431"/>
      <c r="F955" s="431"/>
      <c r="G955" s="431"/>
      <c r="H955" s="431"/>
      <c r="I955" s="431"/>
      <c r="J955" s="431"/>
      <c r="K955" s="431"/>
      <c r="L955" s="431"/>
      <c r="M955" s="432"/>
      <c r="U955" s="77" t="s">
        <v>630</v>
      </c>
    </row>
    <row r="956" spans="2:21" ht="12" thickBot="1" x14ac:dyDescent="0.25">
      <c r="C956" s="444" t="s">
        <v>79</v>
      </c>
      <c r="D956" s="437"/>
      <c r="E956" s="445" t="s">
        <v>133</v>
      </c>
      <c r="F956" s="446"/>
      <c r="G956" s="80" t="s">
        <v>134</v>
      </c>
      <c r="H956" s="447" t="s">
        <v>135</v>
      </c>
      <c r="I956" s="448"/>
      <c r="J956" s="448"/>
      <c r="K956" s="448"/>
      <c r="L956" s="448"/>
      <c r="M956" s="449"/>
      <c r="R956" s="81"/>
      <c r="S956" s="82"/>
      <c r="T956" s="83"/>
      <c r="U956" s="77" t="s">
        <v>630</v>
      </c>
    </row>
    <row r="957" spans="2:21" ht="12" thickBot="1" x14ac:dyDescent="0.25">
      <c r="C957" s="433">
        <v>45090</v>
      </c>
      <c r="D957" s="434"/>
      <c r="E957" s="435"/>
      <c r="F957" s="409"/>
      <c r="G957" s="84"/>
      <c r="H957" s="435"/>
      <c r="I957" s="408"/>
      <c r="J957" s="408"/>
      <c r="K957" s="408"/>
      <c r="L957" s="408"/>
      <c r="M957" s="409"/>
      <c r="U957" s="77" t="s">
        <v>630</v>
      </c>
    </row>
    <row r="958" spans="2:21" ht="12" thickBot="1" x14ac:dyDescent="0.25">
      <c r="C958" s="435"/>
      <c r="D958" s="408"/>
      <c r="E958" s="408"/>
      <c r="F958" s="408"/>
      <c r="G958" s="408"/>
      <c r="H958" s="408"/>
      <c r="I958" s="408"/>
      <c r="J958" s="408"/>
      <c r="K958" s="408"/>
      <c r="L958" s="408"/>
      <c r="M958" s="409"/>
      <c r="U958" s="77" t="s">
        <v>630</v>
      </c>
    </row>
    <row r="959" spans="2:21" ht="12" thickBot="1" x14ac:dyDescent="0.25">
      <c r="C959" s="85" t="s">
        <v>87</v>
      </c>
      <c r="D959" s="86"/>
      <c r="E959" s="85" t="s">
        <v>136</v>
      </c>
      <c r="F959" s="86" t="s">
        <v>137</v>
      </c>
      <c r="G959" s="85" t="s">
        <v>136</v>
      </c>
      <c r="H959" s="436" t="s">
        <v>108</v>
      </c>
      <c r="I959" s="436"/>
      <c r="J959" s="436"/>
      <c r="K959" s="436"/>
      <c r="L959" s="436"/>
      <c r="M959" s="437"/>
      <c r="U959" s="77" t="s">
        <v>630</v>
      </c>
    </row>
    <row r="960" spans="2:21" ht="12" thickBot="1" x14ac:dyDescent="0.25">
      <c r="C960" s="87"/>
      <c r="D960" s="88">
        <v>30</v>
      </c>
      <c r="E960" s="103" t="s">
        <v>187</v>
      </c>
      <c r="F960" s="88"/>
      <c r="G960" s="103" t="s">
        <v>186</v>
      </c>
      <c r="H960" s="438">
        <f>S967</f>
        <v>3</v>
      </c>
      <c r="I960" s="439"/>
      <c r="J960" s="440"/>
      <c r="K960" s="441">
        <f>T967</f>
        <v>0</v>
      </c>
      <c r="L960" s="442"/>
      <c r="M960" s="443"/>
      <c r="U960" s="77" t="str">
        <f>IF(H960+K960=3,"BİTTİ","DEVAM")</f>
        <v>BİTTİ</v>
      </c>
    </row>
    <row r="961" spans="2:21" ht="12" thickBot="1" x14ac:dyDescent="0.25">
      <c r="C961" s="91" t="s">
        <v>80</v>
      </c>
      <c r="D961" s="92" t="s">
        <v>138</v>
      </c>
      <c r="E961" s="91" t="s">
        <v>139</v>
      </c>
      <c r="F961" s="92"/>
      <c r="G961" s="91" t="s">
        <v>139</v>
      </c>
      <c r="H961" s="408" t="s">
        <v>140</v>
      </c>
      <c r="I961" s="409"/>
      <c r="J961" s="408" t="s">
        <v>141</v>
      </c>
      <c r="K961" s="409"/>
      <c r="L961" s="410" t="s">
        <v>142</v>
      </c>
      <c r="M961" s="411"/>
      <c r="O961" s="412" t="s">
        <v>143</v>
      </c>
      <c r="P961" s="413"/>
      <c r="Q961" s="412" t="s">
        <v>144</v>
      </c>
      <c r="R961" s="413"/>
      <c r="S961" s="412" t="s">
        <v>138</v>
      </c>
      <c r="T961" s="413"/>
      <c r="U961" s="77" t="s">
        <v>630</v>
      </c>
    </row>
    <row r="962" spans="2:21" ht="12" thickBot="1" x14ac:dyDescent="0.25">
      <c r="C962" s="93" t="s">
        <v>152</v>
      </c>
      <c r="D962" s="94" t="s">
        <v>145</v>
      </c>
      <c r="E962" s="84" t="s">
        <v>689</v>
      </c>
      <c r="F962" s="94"/>
      <c r="G962" s="84" t="s">
        <v>339</v>
      </c>
      <c r="H962" s="95">
        <v>7</v>
      </c>
      <c r="I962" s="94">
        <v>5</v>
      </c>
      <c r="J962" s="95">
        <v>3</v>
      </c>
      <c r="K962" s="94">
        <v>6</v>
      </c>
      <c r="L962" s="95">
        <v>10</v>
      </c>
      <c r="M962" s="94">
        <v>8</v>
      </c>
      <c r="O962" s="96">
        <f t="shared" ref="O962:O964" si="428">H962+J962+L962</f>
        <v>20</v>
      </c>
      <c r="P962" s="96">
        <f t="shared" ref="P962:P964" si="429">I962+K962+M962</f>
        <v>19</v>
      </c>
      <c r="Q962" s="96">
        <f t="shared" ref="Q962:Q964" si="430">IF(H962&gt;I962,1,0)+IF(J962&gt;K962,1,0)+IF(L962&gt;M962,1,0)</f>
        <v>2</v>
      </c>
      <c r="R962" s="97">
        <f t="shared" ref="R962:R964" si="431">IF(H962&lt;I962,1,0)+IF(J962&lt;K962,1,0)+IF(L962&lt;M962,1,0)</f>
        <v>1</v>
      </c>
      <c r="S962" s="97">
        <f t="shared" ref="S962:S964" si="432">IF(Q962&gt;R962,1,0)</f>
        <v>1</v>
      </c>
      <c r="T962" s="97">
        <f t="shared" ref="T962:T964" si="433">IF(Q962&lt;R962,1,0)</f>
        <v>0</v>
      </c>
      <c r="U962" s="77" t="s">
        <v>630</v>
      </c>
    </row>
    <row r="963" spans="2:21" ht="12" thickBot="1" x14ac:dyDescent="0.25">
      <c r="C963" s="84"/>
      <c r="D963" s="94" t="s">
        <v>146</v>
      </c>
      <c r="E963" s="84" t="s">
        <v>690</v>
      </c>
      <c r="F963" s="94"/>
      <c r="G963" s="84" t="s">
        <v>340</v>
      </c>
      <c r="H963" s="95">
        <v>6</v>
      </c>
      <c r="I963" s="94">
        <v>3</v>
      </c>
      <c r="J963" s="95">
        <v>6</v>
      </c>
      <c r="K963" s="94">
        <v>0</v>
      </c>
      <c r="L963" s="95"/>
      <c r="M963" s="94"/>
      <c r="O963" s="29">
        <f t="shared" si="428"/>
        <v>12</v>
      </c>
      <c r="P963" s="29">
        <f t="shared" si="429"/>
        <v>3</v>
      </c>
      <c r="Q963" s="29">
        <f t="shared" si="430"/>
        <v>2</v>
      </c>
      <c r="R963" s="28">
        <f t="shared" si="431"/>
        <v>0</v>
      </c>
      <c r="S963" s="28">
        <f t="shared" si="432"/>
        <v>1</v>
      </c>
      <c r="T963" s="28">
        <f t="shared" si="433"/>
        <v>0</v>
      </c>
      <c r="U963" s="77" t="s">
        <v>630</v>
      </c>
    </row>
    <row r="964" spans="2:21" ht="12" customHeight="1" thickBot="1" x14ac:dyDescent="0.25">
      <c r="C964" s="414"/>
      <c r="D964" s="416" t="s">
        <v>147</v>
      </c>
      <c r="E964" s="84" t="s">
        <v>691</v>
      </c>
      <c r="F964" s="98"/>
      <c r="G964" s="84" t="s">
        <v>339</v>
      </c>
      <c r="H964" s="418">
        <v>6</v>
      </c>
      <c r="I964" s="421">
        <v>0</v>
      </c>
      <c r="J964" s="418">
        <v>6</v>
      </c>
      <c r="K964" s="421">
        <v>0</v>
      </c>
      <c r="L964" s="418"/>
      <c r="M964" s="421"/>
      <c r="O964" s="424">
        <f t="shared" si="428"/>
        <v>12</v>
      </c>
      <c r="P964" s="424">
        <f t="shared" si="429"/>
        <v>0</v>
      </c>
      <c r="Q964" s="424">
        <f t="shared" si="430"/>
        <v>2</v>
      </c>
      <c r="R964" s="424">
        <f t="shared" si="431"/>
        <v>0</v>
      </c>
      <c r="S964" s="424">
        <f t="shared" si="432"/>
        <v>1</v>
      </c>
      <c r="T964" s="424">
        <f t="shared" si="433"/>
        <v>0</v>
      </c>
      <c r="U964" s="77" t="s">
        <v>630</v>
      </c>
    </row>
    <row r="965" spans="2:21" ht="12" thickBot="1" x14ac:dyDescent="0.25">
      <c r="C965" s="414"/>
      <c r="D965" s="416"/>
      <c r="E965" s="99" t="s">
        <v>137</v>
      </c>
      <c r="F965" s="100"/>
      <c r="G965" s="99" t="s">
        <v>137</v>
      </c>
      <c r="H965" s="419"/>
      <c r="I965" s="422"/>
      <c r="J965" s="419"/>
      <c r="K965" s="422"/>
      <c r="L965" s="419"/>
      <c r="M965" s="422"/>
      <c r="O965" s="425"/>
      <c r="P965" s="425"/>
      <c r="Q965" s="425"/>
      <c r="R965" s="425"/>
      <c r="S965" s="425"/>
      <c r="T965" s="425"/>
      <c r="U965" s="77" t="s">
        <v>630</v>
      </c>
    </row>
    <row r="966" spans="2:21" ht="12" thickBot="1" x14ac:dyDescent="0.25">
      <c r="C966" s="415"/>
      <c r="D966" s="417"/>
      <c r="E966" s="84" t="s">
        <v>690</v>
      </c>
      <c r="F966" s="101"/>
      <c r="G966" s="84" t="s">
        <v>340</v>
      </c>
      <c r="H966" s="420"/>
      <c r="I966" s="423"/>
      <c r="J966" s="420"/>
      <c r="K966" s="423"/>
      <c r="L966" s="420"/>
      <c r="M966" s="423"/>
      <c r="O966" s="426"/>
      <c r="P966" s="426"/>
      <c r="Q966" s="426"/>
      <c r="R966" s="426"/>
      <c r="S966" s="426"/>
      <c r="T966" s="426"/>
      <c r="U966" s="77" t="s">
        <v>630</v>
      </c>
    </row>
    <row r="967" spans="2:21" ht="12" thickBot="1" x14ac:dyDescent="0.25">
      <c r="B967" s="79" t="str">
        <f>E960&amp;G960</f>
        <v>VAN ATİK SPOR KULÜBÜYENİVAN TENİS KULÜBÜ</v>
      </c>
      <c r="G967" s="102"/>
      <c r="H967" s="102"/>
      <c r="O967" s="28">
        <f t="shared" ref="O967:T967" si="434">O962+O963+O964</f>
        <v>44</v>
      </c>
      <c r="P967" s="28">
        <f t="shared" si="434"/>
        <v>22</v>
      </c>
      <c r="Q967" s="29">
        <f t="shared" si="434"/>
        <v>6</v>
      </c>
      <c r="R967" s="28">
        <f t="shared" si="434"/>
        <v>1</v>
      </c>
      <c r="S967" s="28">
        <f t="shared" si="434"/>
        <v>3</v>
      </c>
      <c r="T967" s="28">
        <f t="shared" si="434"/>
        <v>0</v>
      </c>
      <c r="U967" s="77" t="s">
        <v>630</v>
      </c>
    </row>
    <row r="968" spans="2:21" x14ac:dyDescent="0.2">
      <c r="C968" s="427" t="s">
        <v>132</v>
      </c>
      <c r="D968" s="428"/>
      <c r="E968" s="428"/>
      <c r="F968" s="428"/>
      <c r="G968" s="428"/>
      <c r="H968" s="428"/>
      <c r="I968" s="428"/>
      <c r="J968" s="428"/>
      <c r="K968" s="428"/>
      <c r="L968" s="428"/>
      <c r="M968" s="429"/>
      <c r="U968" s="77" t="s">
        <v>630</v>
      </c>
    </row>
    <row r="969" spans="2:21" ht="12" thickBot="1" x14ac:dyDescent="0.25">
      <c r="C969" s="430"/>
      <c r="D969" s="431"/>
      <c r="E969" s="431"/>
      <c r="F969" s="431"/>
      <c r="G969" s="431"/>
      <c r="H969" s="431"/>
      <c r="I969" s="431"/>
      <c r="J969" s="431"/>
      <c r="K969" s="431"/>
      <c r="L969" s="431"/>
      <c r="M969" s="432"/>
      <c r="U969" s="77" t="s">
        <v>630</v>
      </c>
    </row>
    <row r="970" spans="2:21" ht="12" thickBot="1" x14ac:dyDescent="0.25">
      <c r="C970" s="444" t="s">
        <v>79</v>
      </c>
      <c r="D970" s="437"/>
      <c r="E970" s="445" t="s">
        <v>133</v>
      </c>
      <c r="F970" s="446"/>
      <c r="G970" s="80" t="s">
        <v>134</v>
      </c>
      <c r="H970" s="447" t="s">
        <v>135</v>
      </c>
      <c r="I970" s="448"/>
      <c r="J970" s="448"/>
      <c r="K970" s="448"/>
      <c r="L970" s="448"/>
      <c r="M970" s="449"/>
      <c r="R970" s="81"/>
      <c r="S970" s="82"/>
      <c r="T970" s="83"/>
      <c r="U970" s="77" t="s">
        <v>630</v>
      </c>
    </row>
    <row r="971" spans="2:21" ht="12" thickBot="1" x14ac:dyDescent="0.25">
      <c r="C971" s="433">
        <v>45090</v>
      </c>
      <c r="D971" s="434"/>
      <c r="E971" s="435"/>
      <c r="F971" s="409"/>
      <c r="G971" s="84"/>
      <c r="H971" s="435"/>
      <c r="I971" s="408"/>
      <c r="J971" s="408"/>
      <c r="K971" s="408"/>
      <c r="L971" s="408"/>
      <c r="M971" s="409"/>
      <c r="U971" s="77" t="s">
        <v>630</v>
      </c>
    </row>
    <row r="972" spans="2:21" ht="12" thickBot="1" x14ac:dyDescent="0.25">
      <c r="C972" s="435"/>
      <c r="D972" s="408"/>
      <c r="E972" s="408"/>
      <c r="F972" s="408"/>
      <c r="G972" s="408"/>
      <c r="H972" s="408"/>
      <c r="I972" s="408"/>
      <c r="J972" s="408"/>
      <c r="K972" s="408"/>
      <c r="L972" s="408"/>
      <c r="M972" s="409"/>
      <c r="U972" s="77" t="s">
        <v>630</v>
      </c>
    </row>
    <row r="973" spans="2:21" ht="12" thickBot="1" x14ac:dyDescent="0.25">
      <c r="C973" s="85" t="s">
        <v>87</v>
      </c>
      <c r="D973" s="86"/>
      <c r="E973" s="85" t="s">
        <v>136</v>
      </c>
      <c r="F973" s="86" t="s">
        <v>137</v>
      </c>
      <c r="G973" s="85" t="s">
        <v>136</v>
      </c>
      <c r="H973" s="436" t="s">
        <v>108</v>
      </c>
      <c r="I973" s="436"/>
      <c r="J973" s="436"/>
      <c r="K973" s="436"/>
      <c r="L973" s="436"/>
      <c r="M973" s="437"/>
      <c r="U973" s="77" t="s">
        <v>630</v>
      </c>
    </row>
    <row r="974" spans="2:21" ht="12" thickBot="1" x14ac:dyDescent="0.25">
      <c r="C974" s="87"/>
      <c r="D974" s="88">
        <v>31</v>
      </c>
      <c r="E974" s="103" t="s">
        <v>229</v>
      </c>
      <c r="F974" s="88"/>
      <c r="G974" s="103" t="s">
        <v>90</v>
      </c>
      <c r="H974" s="438">
        <f>S981</f>
        <v>3</v>
      </c>
      <c r="I974" s="439"/>
      <c r="J974" s="440"/>
      <c r="K974" s="441">
        <f>T981</f>
        <v>0</v>
      </c>
      <c r="L974" s="442"/>
      <c r="M974" s="443"/>
      <c r="U974" s="77" t="str">
        <f>IF(H974+K974=3,"BİTTİ","DEVAM")</f>
        <v>BİTTİ</v>
      </c>
    </row>
    <row r="975" spans="2:21" ht="12" thickBot="1" x14ac:dyDescent="0.25">
      <c r="C975" s="91" t="s">
        <v>80</v>
      </c>
      <c r="D975" s="92" t="s">
        <v>138</v>
      </c>
      <c r="E975" s="91" t="s">
        <v>139</v>
      </c>
      <c r="F975" s="92"/>
      <c r="G975" s="91" t="s">
        <v>139</v>
      </c>
      <c r="H975" s="408" t="s">
        <v>140</v>
      </c>
      <c r="I975" s="409"/>
      <c r="J975" s="408" t="s">
        <v>141</v>
      </c>
      <c r="K975" s="409"/>
      <c r="L975" s="410" t="s">
        <v>142</v>
      </c>
      <c r="M975" s="411"/>
      <c r="O975" s="412" t="s">
        <v>143</v>
      </c>
      <c r="P975" s="413"/>
      <c r="Q975" s="412" t="s">
        <v>144</v>
      </c>
      <c r="R975" s="413"/>
      <c r="S975" s="412" t="s">
        <v>138</v>
      </c>
      <c r="T975" s="413"/>
      <c r="U975" s="77" t="s">
        <v>630</v>
      </c>
    </row>
    <row r="976" spans="2:21" ht="12" thickBot="1" x14ac:dyDescent="0.25">
      <c r="C976" s="93" t="s">
        <v>152</v>
      </c>
      <c r="D976" s="94" t="s">
        <v>145</v>
      </c>
      <c r="E976" s="84" t="s">
        <v>732</v>
      </c>
      <c r="F976" s="94"/>
      <c r="G976" s="84" t="s">
        <v>599</v>
      </c>
      <c r="H976" s="95">
        <v>6</v>
      </c>
      <c r="I976" s="94">
        <v>4</v>
      </c>
      <c r="J976" s="95">
        <v>6</v>
      </c>
      <c r="K976" s="94">
        <v>3</v>
      </c>
      <c r="L976" s="95"/>
      <c r="M976" s="94"/>
      <c r="O976" s="96">
        <f t="shared" ref="O976:O978" si="435">H976+J976+L976</f>
        <v>12</v>
      </c>
      <c r="P976" s="96">
        <f t="shared" ref="P976:P978" si="436">I976+K976+M976</f>
        <v>7</v>
      </c>
      <c r="Q976" s="96">
        <f t="shared" ref="Q976:Q978" si="437">IF(H976&gt;I976,1,0)+IF(J976&gt;K976,1,0)+IF(L976&gt;M976,1,0)</f>
        <v>2</v>
      </c>
      <c r="R976" s="97">
        <f t="shared" ref="R976:R978" si="438">IF(H976&lt;I976,1,0)+IF(J976&lt;K976,1,0)+IF(L976&lt;M976,1,0)</f>
        <v>0</v>
      </c>
      <c r="S976" s="97">
        <f t="shared" ref="S976:S978" si="439">IF(Q976&gt;R976,1,0)</f>
        <v>1</v>
      </c>
      <c r="T976" s="97">
        <f t="shared" ref="T976:T978" si="440">IF(Q976&lt;R976,1,0)</f>
        <v>0</v>
      </c>
      <c r="U976" s="77" t="s">
        <v>630</v>
      </c>
    </row>
    <row r="977" spans="2:21" ht="12" thickBot="1" x14ac:dyDescent="0.25">
      <c r="C977" s="84"/>
      <c r="D977" s="94" t="s">
        <v>146</v>
      </c>
      <c r="E977" s="84" t="s">
        <v>733</v>
      </c>
      <c r="F977" s="94"/>
      <c r="G977" s="84" t="s">
        <v>601</v>
      </c>
      <c r="H977" s="95">
        <v>6</v>
      </c>
      <c r="I977" s="94">
        <v>0</v>
      </c>
      <c r="J977" s="95">
        <v>6</v>
      </c>
      <c r="K977" s="94">
        <v>0</v>
      </c>
      <c r="L977" s="95"/>
      <c r="M977" s="94"/>
      <c r="O977" s="29">
        <f t="shared" si="435"/>
        <v>12</v>
      </c>
      <c r="P977" s="29">
        <f t="shared" si="436"/>
        <v>0</v>
      </c>
      <c r="Q977" s="29">
        <f t="shared" si="437"/>
        <v>2</v>
      </c>
      <c r="R977" s="28">
        <f t="shared" si="438"/>
        <v>0</v>
      </c>
      <c r="S977" s="28">
        <f t="shared" si="439"/>
        <v>1</v>
      </c>
      <c r="T977" s="28">
        <f t="shared" si="440"/>
        <v>0</v>
      </c>
      <c r="U977" s="77" t="s">
        <v>630</v>
      </c>
    </row>
    <row r="978" spans="2:21" ht="12" customHeight="1" thickBot="1" x14ac:dyDescent="0.25">
      <c r="C978" s="414"/>
      <c r="D978" s="416" t="s">
        <v>147</v>
      </c>
      <c r="E978" s="84" t="s">
        <v>733</v>
      </c>
      <c r="F978" s="98"/>
      <c r="G978" s="84" t="s">
        <v>734</v>
      </c>
      <c r="H978" s="418">
        <v>6</v>
      </c>
      <c r="I978" s="421">
        <v>0</v>
      </c>
      <c r="J978" s="418">
        <v>6</v>
      </c>
      <c r="K978" s="421">
        <v>1</v>
      </c>
      <c r="L978" s="418"/>
      <c r="M978" s="421"/>
      <c r="O978" s="424">
        <f t="shared" si="435"/>
        <v>12</v>
      </c>
      <c r="P978" s="424">
        <f t="shared" si="436"/>
        <v>1</v>
      </c>
      <c r="Q978" s="424">
        <f t="shared" si="437"/>
        <v>2</v>
      </c>
      <c r="R978" s="424">
        <f t="shared" si="438"/>
        <v>0</v>
      </c>
      <c r="S978" s="424">
        <f t="shared" si="439"/>
        <v>1</v>
      </c>
      <c r="T978" s="424">
        <f t="shared" si="440"/>
        <v>0</v>
      </c>
      <c r="U978" s="77" t="s">
        <v>630</v>
      </c>
    </row>
    <row r="979" spans="2:21" ht="12" thickBot="1" x14ac:dyDescent="0.25">
      <c r="C979" s="414"/>
      <c r="D979" s="416"/>
      <c r="E979" s="99" t="s">
        <v>137</v>
      </c>
      <c r="F979" s="100"/>
      <c r="G979" s="99" t="s">
        <v>137</v>
      </c>
      <c r="H979" s="419"/>
      <c r="I979" s="422"/>
      <c r="J979" s="419"/>
      <c r="K979" s="422"/>
      <c r="L979" s="419"/>
      <c r="M979" s="422"/>
      <c r="O979" s="425"/>
      <c r="P979" s="425"/>
      <c r="Q979" s="425"/>
      <c r="R979" s="425"/>
      <c r="S979" s="425"/>
      <c r="T979" s="425"/>
      <c r="U979" s="77" t="s">
        <v>630</v>
      </c>
    </row>
    <row r="980" spans="2:21" ht="12" thickBot="1" x14ac:dyDescent="0.25">
      <c r="C980" s="415"/>
      <c r="D980" s="417"/>
      <c r="E980" s="84" t="s">
        <v>732</v>
      </c>
      <c r="F980" s="101"/>
      <c r="G980" s="84" t="s">
        <v>597</v>
      </c>
      <c r="H980" s="420"/>
      <c r="I980" s="423"/>
      <c r="J980" s="420"/>
      <c r="K980" s="423"/>
      <c r="L980" s="420"/>
      <c r="M980" s="423"/>
      <c r="O980" s="426"/>
      <c r="P980" s="426"/>
      <c r="Q980" s="426"/>
      <c r="R980" s="426"/>
      <c r="S980" s="426"/>
      <c r="T980" s="426"/>
      <c r="U980" s="77" t="s">
        <v>630</v>
      </c>
    </row>
    <row r="981" spans="2:21" ht="12" thickBot="1" x14ac:dyDescent="0.25">
      <c r="B981" s="79" t="str">
        <f>E974&amp;G974</f>
        <v>TOPSPİN TENİS GENÇLİK VE SPOR K.ANKARA TENİS AKADEMİSİ</v>
      </c>
      <c r="G981" s="102"/>
      <c r="H981" s="102"/>
      <c r="O981" s="28">
        <f t="shared" ref="O981:T981" si="441">O976+O977+O978</f>
        <v>36</v>
      </c>
      <c r="P981" s="28">
        <f t="shared" si="441"/>
        <v>8</v>
      </c>
      <c r="Q981" s="29">
        <f t="shared" si="441"/>
        <v>6</v>
      </c>
      <c r="R981" s="28">
        <f t="shared" si="441"/>
        <v>0</v>
      </c>
      <c r="S981" s="28">
        <f t="shared" si="441"/>
        <v>3</v>
      </c>
      <c r="T981" s="28">
        <f t="shared" si="441"/>
        <v>0</v>
      </c>
      <c r="U981" s="77" t="s">
        <v>630</v>
      </c>
    </row>
    <row r="982" spans="2:21" x14ac:dyDescent="0.2">
      <c r="C982" s="427" t="s">
        <v>132</v>
      </c>
      <c r="D982" s="428"/>
      <c r="E982" s="428"/>
      <c r="F982" s="428"/>
      <c r="G982" s="428"/>
      <c r="H982" s="428"/>
      <c r="I982" s="428"/>
      <c r="J982" s="428"/>
      <c r="K982" s="428"/>
      <c r="L982" s="428"/>
      <c r="M982" s="429"/>
      <c r="U982" s="77" t="s">
        <v>630</v>
      </c>
    </row>
    <row r="983" spans="2:21" ht="12" thickBot="1" x14ac:dyDescent="0.25">
      <c r="C983" s="430"/>
      <c r="D983" s="431"/>
      <c r="E983" s="431"/>
      <c r="F983" s="431"/>
      <c r="G983" s="431"/>
      <c r="H983" s="431"/>
      <c r="I983" s="431"/>
      <c r="J983" s="431"/>
      <c r="K983" s="431"/>
      <c r="L983" s="431"/>
      <c r="M983" s="432"/>
      <c r="U983" s="77" t="s">
        <v>630</v>
      </c>
    </row>
    <row r="984" spans="2:21" ht="12" thickBot="1" x14ac:dyDescent="0.25">
      <c r="C984" s="444" t="s">
        <v>79</v>
      </c>
      <c r="D984" s="437"/>
      <c r="E984" s="445" t="s">
        <v>133</v>
      </c>
      <c r="F984" s="446"/>
      <c r="G984" s="80" t="s">
        <v>134</v>
      </c>
      <c r="H984" s="447" t="s">
        <v>135</v>
      </c>
      <c r="I984" s="448"/>
      <c r="J984" s="448"/>
      <c r="K984" s="448"/>
      <c r="L984" s="448"/>
      <c r="M984" s="449"/>
      <c r="R984" s="81"/>
      <c r="S984" s="82"/>
      <c r="T984" s="83"/>
      <c r="U984" s="83" t="s">
        <v>630</v>
      </c>
    </row>
    <row r="985" spans="2:21" ht="12" thickBot="1" x14ac:dyDescent="0.25">
      <c r="C985" s="433">
        <v>45090</v>
      </c>
      <c r="D985" s="434"/>
      <c r="E985" s="435"/>
      <c r="F985" s="409"/>
      <c r="G985" s="84"/>
      <c r="H985" s="435"/>
      <c r="I985" s="408"/>
      <c r="J985" s="408"/>
      <c r="K985" s="408"/>
      <c r="L985" s="408"/>
      <c r="M985" s="409"/>
      <c r="U985" s="77" t="s">
        <v>630</v>
      </c>
    </row>
    <row r="986" spans="2:21" ht="12" thickBot="1" x14ac:dyDescent="0.25">
      <c r="C986" s="435"/>
      <c r="D986" s="408"/>
      <c r="E986" s="408"/>
      <c r="F986" s="408"/>
      <c r="G986" s="408"/>
      <c r="H986" s="408"/>
      <c r="I986" s="408"/>
      <c r="J986" s="408"/>
      <c r="K986" s="408"/>
      <c r="L986" s="408"/>
      <c r="M986" s="409"/>
      <c r="U986" s="77" t="s">
        <v>630</v>
      </c>
    </row>
    <row r="987" spans="2:21" ht="12" thickBot="1" x14ac:dyDescent="0.25">
      <c r="C987" s="85" t="s">
        <v>87</v>
      </c>
      <c r="D987" s="86"/>
      <c r="E987" s="85" t="s">
        <v>136</v>
      </c>
      <c r="F987" s="86" t="s">
        <v>137</v>
      </c>
      <c r="G987" s="85" t="s">
        <v>136</v>
      </c>
      <c r="H987" s="436" t="s">
        <v>108</v>
      </c>
      <c r="I987" s="436"/>
      <c r="J987" s="436"/>
      <c r="K987" s="436"/>
      <c r="L987" s="436"/>
      <c r="M987" s="437"/>
      <c r="U987" s="77" t="s">
        <v>630</v>
      </c>
    </row>
    <row r="988" spans="2:21" ht="12" thickBot="1" x14ac:dyDescent="0.25">
      <c r="C988" s="87"/>
      <c r="D988" s="88">
        <v>32</v>
      </c>
      <c r="E988" s="103" t="s">
        <v>11</v>
      </c>
      <c r="F988" s="88"/>
      <c r="G988" s="103" t="s">
        <v>41</v>
      </c>
      <c r="H988" s="438">
        <f>S995</f>
        <v>3</v>
      </c>
      <c r="I988" s="439"/>
      <c r="J988" s="440"/>
      <c r="K988" s="441">
        <f>T995</f>
        <v>0</v>
      </c>
      <c r="L988" s="442"/>
      <c r="M988" s="443"/>
      <c r="U988" s="77" t="str">
        <f>IF(H988+K988=3,"BİTTİ","DEVAM")</f>
        <v>BİTTİ</v>
      </c>
    </row>
    <row r="989" spans="2:21" ht="12" thickBot="1" x14ac:dyDescent="0.25">
      <c r="C989" s="91" t="s">
        <v>80</v>
      </c>
      <c r="D989" s="92" t="s">
        <v>138</v>
      </c>
      <c r="E989" s="91" t="s">
        <v>139</v>
      </c>
      <c r="F989" s="92"/>
      <c r="G989" s="91" t="s">
        <v>139</v>
      </c>
      <c r="H989" s="408" t="s">
        <v>140</v>
      </c>
      <c r="I989" s="409"/>
      <c r="J989" s="408" t="s">
        <v>141</v>
      </c>
      <c r="K989" s="409"/>
      <c r="L989" s="410" t="s">
        <v>142</v>
      </c>
      <c r="M989" s="411"/>
      <c r="O989" s="412" t="s">
        <v>143</v>
      </c>
      <c r="P989" s="413"/>
      <c r="Q989" s="412" t="s">
        <v>144</v>
      </c>
      <c r="R989" s="413"/>
      <c r="S989" s="412" t="s">
        <v>138</v>
      </c>
      <c r="T989" s="413"/>
      <c r="U989" s="77" t="s">
        <v>630</v>
      </c>
    </row>
    <row r="990" spans="2:21" ht="12" thickBot="1" x14ac:dyDescent="0.25">
      <c r="C990" s="93" t="s">
        <v>152</v>
      </c>
      <c r="D990" s="94" t="s">
        <v>145</v>
      </c>
      <c r="E990" s="84" t="s">
        <v>730</v>
      </c>
      <c r="F990" s="94"/>
      <c r="G990" s="84" t="s">
        <v>731</v>
      </c>
      <c r="H990" s="95">
        <v>6</v>
      </c>
      <c r="I990" s="94">
        <v>2</v>
      </c>
      <c r="J990" s="95">
        <v>6</v>
      </c>
      <c r="K990" s="94">
        <v>0</v>
      </c>
      <c r="L990" s="95"/>
      <c r="M990" s="94"/>
      <c r="O990" s="96">
        <f t="shared" ref="O990:O992" si="442">H990+J990+L990</f>
        <v>12</v>
      </c>
      <c r="P990" s="96">
        <f t="shared" ref="P990:P992" si="443">I990+K990+M990</f>
        <v>2</v>
      </c>
      <c r="Q990" s="96">
        <f t="shared" ref="Q990:Q992" si="444">IF(H990&gt;I990,1,0)+IF(J990&gt;K990,1,0)+IF(L990&gt;M990,1,0)</f>
        <v>2</v>
      </c>
      <c r="R990" s="97">
        <f t="shared" ref="R990:R992" si="445">IF(H990&lt;I990,1,0)+IF(J990&lt;K990,1,0)+IF(L990&lt;M990,1,0)</f>
        <v>0</v>
      </c>
      <c r="S990" s="97">
        <f t="shared" ref="S990:S992" si="446">IF(Q990&gt;R990,1,0)</f>
        <v>1</v>
      </c>
      <c r="T990" s="97">
        <f t="shared" ref="T990:T992" si="447">IF(Q990&lt;R990,1,0)</f>
        <v>0</v>
      </c>
      <c r="U990" s="77" t="s">
        <v>630</v>
      </c>
    </row>
    <row r="991" spans="2:21" ht="12" thickBot="1" x14ac:dyDescent="0.25">
      <c r="C991" s="84"/>
      <c r="D991" s="94" t="s">
        <v>146</v>
      </c>
      <c r="E991" s="84" t="s">
        <v>600</v>
      </c>
      <c r="F991" s="94"/>
      <c r="G991" s="84" t="s">
        <v>603</v>
      </c>
      <c r="H991" s="95">
        <v>6</v>
      </c>
      <c r="I991" s="94">
        <v>1</v>
      </c>
      <c r="J991" s="95">
        <v>6</v>
      </c>
      <c r="K991" s="94">
        <v>2</v>
      </c>
      <c r="L991" s="95"/>
      <c r="M991" s="94"/>
      <c r="O991" s="29">
        <f t="shared" si="442"/>
        <v>12</v>
      </c>
      <c r="P991" s="29">
        <f t="shared" si="443"/>
        <v>3</v>
      </c>
      <c r="Q991" s="29">
        <f t="shared" si="444"/>
        <v>2</v>
      </c>
      <c r="R991" s="28">
        <f t="shared" si="445"/>
        <v>0</v>
      </c>
      <c r="S991" s="28">
        <f t="shared" si="446"/>
        <v>1</v>
      </c>
      <c r="T991" s="28">
        <f t="shared" si="447"/>
        <v>0</v>
      </c>
      <c r="U991" s="77" t="s">
        <v>630</v>
      </c>
    </row>
    <row r="992" spans="2:21" ht="12" customHeight="1" thickBot="1" x14ac:dyDescent="0.25">
      <c r="C992" s="414"/>
      <c r="D992" s="416" t="s">
        <v>147</v>
      </c>
      <c r="E992" s="84" t="s">
        <v>730</v>
      </c>
      <c r="F992" s="98"/>
      <c r="G992" s="84" t="s">
        <v>603</v>
      </c>
      <c r="H992" s="418">
        <v>6</v>
      </c>
      <c r="I992" s="421">
        <v>0</v>
      </c>
      <c r="J992" s="418">
        <v>6</v>
      </c>
      <c r="K992" s="421">
        <v>0</v>
      </c>
      <c r="L992" s="418"/>
      <c r="M992" s="421"/>
      <c r="O992" s="424">
        <f t="shared" si="442"/>
        <v>12</v>
      </c>
      <c r="P992" s="424">
        <f t="shared" si="443"/>
        <v>0</v>
      </c>
      <c r="Q992" s="424">
        <f t="shared" si="444"/>
        <v>2</v>
      </c>
      <c r="R992" s="424">
        <f t="shared" si="445"/>
        <v>0</v>
      </c>
      <c r="S992" s="424">
        <f t="shared" si="446"/>
        <v>1</v>
      </c>
      <c r="T992" s="424">
        <f t="shared" si="447"/>
        <v>0</v>
      </c>
      <c r="U992" s="77" t="s">
        <v>630</v>
      </c>
    </row>
    <row r="993" spans="2:21" ht="12" thickBot="1" x14ac:dyDescent="0.25">
      <c r="C993" s="414"/>
      <c r="D993" s="416"/>
      <c r="E993" s="99" t="s">
        <v>137</v>
      </c>
      <c r="F993" s="100"/>
      <c r="G993" s="99" t="s">
        <v>137</v>
      </c>
      <c r="H993" s="419"/>
      <c r="I993" s="422"/>
      <c r="J993" s="419"/>
      <c r="K993" s="422"/>
      <c r="L993" s="419"/>
      <c r="M993" s="422"/>
      <c r="O993" s="425"/>
      <c r="P993" s="425"/>
      <c r="Q993" s="425"/>
      <c r="R993" s="425"/>
      <c r="S993" s="425"/>
      <c r="T993" s="425"/>
      <c r="U993" s="77" t="s">
        <v>630</v>
      </c>
    </row>
    <row r="994" spans="2:21" ht="12" thickBot="1" x14ac:dyDescent="0.25">
      <c r="C994" s="415"/>
      <c r="D994" s="417"/>
      <c r="E994" s="84" t="s">
        <v>602</v>
      </c>
      <c r="F994" s="101"/>
      <c r="G994" s="84" t="s">
        <v>731</v>
      </c>
      <c r="H994" s="420"/>
      <c r="I994" s="423"/>
      <c r="J994" s="420"/>
      <c r="K994" s="423"/>
      <c r="L994" s="420"/>
      <c r="M994" s="423"/>
      <c r="O994" s="426"/>
      <c r="P994" s="426"/>
      <c r="Q994" s="426"/>
      <c r="R994" s="426"/>
      <c r="S994" s="426"/>
      <c r="T994" s="426"/>
      <c r="U994" s="77" t="s">
        <v>630</v>
      </c>
    </row>
    <row r="995" spans="2:21" ht="12" thickBot="1" x14ac:dyDescent="0.25">
      <c r="B995" s="79" t="str">
        <f>E988&amp;G988</f>
        <v>ANKARA TENİS KULÜBÜİNCEK TENİS PLUS SPOR KULÜBÜ</v>
      </c>
      <c r="G995" s="102"/>
      <c r="H995" s="102"/>
      <c r="O995" s="28">
        <f t="shared" ref="O995:T995" si="448">O990+O991+O992</f>
        <v>36</v>
      </c>
      <c r="P995" s="28">
        <f t="shared" si="448"/>
        <v>5</v>
      </c>
      <c r="Q995" s="29">
        <f t="shared" si="448"/>
        <v>6</v>
      </c>
      <c r="R995" s="28">
        <f t="shared" si="448"/>
        <v>0</v>
      </c>
      <c r="S995" s="28">
        <f t="shared" si="448"/>
        <v>3</v>
      </c>
      <c r="T995" s="28">
        <f t="shared" si="448"/>
        <v>0</v>
      </c>
      <c r="U995" s="77" t="s">
        <v>630</v>
      </c>
    </row>
    <row r="996" spans="2:21" x14ac:dyDescent="0.2">
      <c r="C996" s="427" t="s">
        <v>132</v>
      </c>
      <c r="D996" s="428"/>
      <c r="E996" s="428"/>
      <c r="F996" s="428"/>
      <c r="G996" s="428"/>
      <c r="H996" s="428"/>
      <c r="I996" s="428"/>
      <c r="J996" s="428"/>
      <c r="K996" s="428"/>
      <c r="L996" s="428"/>
      <c r="M996" s="429"/>
      <c r="U996" s="77" t="s">
        <v>630</v>
      </c>
    </row>
    <row r="997" spans="2:21" ht="12" thickBot="1" x14ac:dyDescent="0.25">
      <c r="C997" s="430"/>
      <c r="D997" s="431"/>
      <c r="E997" s="431"/>
      <c r="F997" s="431"/>
      <c r="G997" s="431"/>
      <c r="H997" s="431"/>
      <c r="I997" s="431"/>
      <c r="J997" s="431"/>
      <c r="K997" s="431"/>
      <c r="L997" s="431"/>
      <c r="M997" s="432"/>
      <c r="U997" s="77" t="s">
        <v>630</v>
      </c>
    </row>
    <row r="998" spans="2:21" ht="12" thickBot="1" x14ac:dyDescent="0.25">
      <c r="C998" s="444" t="s">
        <v>79</v>
      </c>
      <c r="D998" s="437"/>
      <c r="E998" s="445" t="s">
        <v>133</v>
      </c>
      <c r="F998" s="446"/>
      <c r="G998" s="80" t="s">
        <v>134</v>
      </c>
      <c r="H998" s="447" t="s">
        <v>135</v>
      </c>
      <c r="I998" s="448"/>
      <c r="J998" s="448"/>
      <c r="K998" s="448"/>
      <c r="L998" s="448"/>
      <c r="M998" s="449"/>
      <c r="R998" s="81"/>
      <c r="S998" s="82"/>
      <c r="T998" s="83"/>
      <c r="U998" s="77" t="s">
        <v>630</v>
      </c>
    </row>
    <row r="999" spans="2:21" ht="12" thickBot="1" x14ac:dyDescent="0.25">
      <c r="C999" s="433">
        <v>45090</v>
      </c>
      <c r="D999" s="434"/>
      <c r="E999" s="435"/>
      <c r="F999" s="409"/>
      <c r="G999" s="84"/>
      <c r="H999" s="435"/>
      <c r="I999" s="408"/>
      <c r="J999" s="408"/>
      <c r="K999" s="408"/>
      <c r="L999" s="408"/>
      <c r="M999" s="409"/>
      <c r="U999" s="77" t="s">
        <v>630</v>
      </c>
    </row>
    <row r="1000" spans="2:21" ht="12" thickBot="1" x14ac:dyDescent="0.25">
      <c r="C1000" s="435"/>
      <c r="D1000" s="408"/>
      <c r="E1000" s="408"/>
      <c r="F1000" s="408"/>
      <c r="G1000" s="408"/>
      <c r="H1000" s="408"/>
      <c r="I1000" s="408"/>
      <c r="J1000" s="408"/>
      <c r="K1000" s="408"/>
      <c r="L1000" s="408"/>
      <c r="M1000" s="409"/>
      <c r="U1000" s="77" t="s">
        <v>630</v>
      </c>
    </row>
    <row r="1001" spans="2:21" ht="12" thickBot="1" x14ac:dyDescent="0.25">
      <c r="C1001" s="85" t="s">
        <v>87</v>
      </c>
      <c r="D1001" s="86"/>
      <c r="E1001" s="85" t="s">
        <v>136</v>
      </c>
      <c r="F1001" s="86" t="s">
        <v>137</v>
      </c>
      <c r="G1001" s="85" t="s">
        <v>136</v>
      </c>
      <c r="H1001" s="436" t="s">
        <v>108</v>
      </c>
      <c r="I1001" s="436"/>
      <c r="J1001" s="436"/>
      <c r="K1001" s="436"/>
      <c r="L1001" s="436"/>
      <c r="M1001" s="437"/>
      <c r="U1001" s="77" t="s">
        <v>630</v>
      </c>
    </row>
    <row r="1002" spans="2:21" ht="12" thickBot="1" x14ac:dyDescent="0.25">
      <c r="C1002" s="87"/>
      <c r="D1002" s="88">
        <v>34</v>
      </c>
      <c r="E1002" s="103" t="s">
        <v>224</v>
      </c>
      <c r="F1002" s="88"/>
      <c r="G1002" s="103" t="s">
        <v>203</v>
      </c>
      <c r="H1002" s="438">
        <f>S1009</f>
        <v>3</v>
      </c>
      <c r="I1002" s="439"/>
      <c r="J1002" s="440"/>
      <c r="K1002" s="441">
        <f>T1009</f>
        <v>0</v>
      </c>
      <c r="L1002" s="442"/>
      <c r="M1002" s="443"/>
      <c r="U1002" s="77" t="str">
        <f>IF(H1002+K1002=3,"BİTTİ","DEVAM")</f>
        <v>BİTTİ</v>
      </c>
    </row>
    <row r="1003" spans="2:21" ht="12" thickBot="1" x14ac:dyDescent="0.25">
      <c r="C1003" s="91" t="s">
        <v>80</v>
      </c>
      <c r="D1003" s="92" t="s">
        <v>138</v>
      </c>
      <c r="E1003" s="91" t="s">
        <v>139</v>
      </c>
      <c r="F1003" s="92"/>
      <c r="G1003" s="91" t="s">
        <v>139</v>
      </c>
      <c r="H1003" s="408" t="s">
        <v>140</v>
      </c>
      <c r="I1003" s="409"/>
      <c r="J1003" s="408" t="s">
        <v>141</v>
      </c>
      <c r="K1003" s="409"/>
      <c r="L1003" s="410" t="s">
        <v>142</v>
      </c>
      <c r="M1003" s="411"/>
      <c r="O1003" s="412" t="s">
        <v>143</v>
      </c>
      <c r="P1003" s="413"/>
      <c r="Q1003" s="412" t="s">
        <v>144</v>
      </c>
      <c r="R1003" s="413"/>
      <c r="S1003" s="412" t="s">
        <v>138</v>
      </c>
      <c r="T1003" s="413"/>
      <c r="U1003" s="77" t="s">
        <v>630</v>
      </c>
    </row>
    <row r="1004" spans="2:21" ht="12" thickBot="1" x14ac:dyDescent="0.25">
      <c r="C1004" s="93" t="s">
        <v>152</v>
      </c>
      <c r="D1004" s="94" t="s">
        <v>145</v>
      </c>
      <c r="E1004" s="84" t="s">
        <v>692</v>
      </c>
      <c r="F1004" s="94"/>
      <c r="G1004" s="84" t="s">
        <v>514</v>
      </c>
      <c r="H1004" s="95">
        <v>6</v>
      </c>
      <c r="I1004" s="94">
        <v>1</v>
      </c>
      <c r="J1004" s="95">
        <v>6</v>
      </c>
      <c r="K1004" s="94">
        <v>1</v>
      </c>
      <c r="L1004" s="95"/>
      <c r="M1004" s="94"/>
      <c r="O1004" s="96">
        <f t="shared" ref="O1004:O1006" si="449">H1004+J1004+L1004</f>
        <v>12</v>
      </c>
      <c r="P1004" s="96">
        <f t="shared" ref="P1004:P1006" si="450">I1004+K1004+M1004</f>
        <v>2</v>
      </c>
      <c r="Q1004" s="96">
        <f t="shared" ref="Q1004:Q1006" si="451">IF(H1004&gt;I1004,1,0)+IF(J1004&gt;K1004,1,0)+IF(L1004&gt;M1004,1,0)</f>
        <v>2</v>
      </c>
      <c r="R1004" s="97">
        <f t="shared" ref="R1004:R1006" si="452">IF(H1004&lt;I1004,1,0)+IF(J1004&lt;K1004,1,0)+IF(L1004&lt;M1004,1,0)</f>
        <v>0</v>
      </c>
      <c r="S1004" s="97">
        <f t="shared" ref="S1004:S1006" si="453">IF(Q1004&gt;R1004,1,0)</f>
        <v>1</v>
      </c>
      <c r="T1004" s="97">
        <f t="shared" ref="T1004:T1006" si="454">IF(Q1004&lt;R1004,1,0)</f>
        <v>0</v>
      </c>
      <c r="U1004" s="77" t="s">
        <v>630</v>
      </c>
    </row>
    <row r="1005" spans="2:21" ht="12" thickBot="1" x14ac:dyDescent="0.25">
      <c r="C1005" s="84"/>
      <c r="D1005" s="94" t="s">
        <v>146</v>
      </c>
      <c r="E1005" s="84" t="s">
        <v>693</v>
      </c>
      <c r="F1005" s="94"/>
      <c r="G1005" s="84" t="s">
        <v>515</v>
      </c>
      <c r="H1005" s="95">
        <v>6</v>
      </c>
      <c r="I1005" s="94">
        <v>2</v>
      </c>
      <c r="J1005" s="95">
        <v>6</v>
      </c>
      <c r="K1005" s="94">
        <v>0</v>
      </c>
      <c r="L1005" s="95"/>
      <c r="M1005" s="94"/>
      <c r="O1005" s="29">
        <f t="shared" si="449"/>
        <v>12</v>
      </c>
      <c r="P1005" s="29">
        <f t="shared" si="450"/>
        <v>2</v>
      </c>
      <c r="Q1005" s="29">
        <f t="shared" si="451"/>
        <v>2</v>
      </c>
      <c r="R1005" s="28">
        <f t="shared" si="452"/>
        <v>0</v>
      </c>
      <c r="S1005" s="28">
        <f t="shared" si="453"/>
        <v>1</v>
      </c>
      <c r="T1005" s="28">
        <f t="shared" si="454"/>
        <v>0</v>
      </c>
      <c r="U1005" s="77" t="s">
        <v>630</v>
      </c>
    </row>
    <row r="1006" spans="2:21" ht="12" customHeight="1" thickBot="1" x14ac:dyDescent="0.25">
      <c r="C1006" s="414"/>
      <c r="D1006" s="416" t="s">
        <v>147</v>
      </c>
      <c r="E1006" s="84" t="s">
        <v>694</v>
      </c>
      <c r="F1006" s="98"/>
      <c r="G1006" s="84" t="s">
        <v>515</v>
      </c>
      <c r="H1006" s="418">
        <v>6</v>
      </c>
      <c r="I1006" s="421">
        <v>3</v>
      </c>
      <c r="J1006" s="418">
        <v>6</v>
      </c>
      <c r="K1006" s="421">
        <v>2</v>
      </c>
      <c r="L1006" s="418"/>
      <c r="M1006" s="421"/>
      <c r="O1006" s="424">
        <f t="shared" si="449"/>
        <v>12</v>
      </c>
      <c r="P1006" s="424">
        <f t="shared" si="450"/>
        <v>5</v>
      </c>
      <c r="Q1006" s="424">
        <f t="shared" si="451"/>
        <v>2</v>
      </c>
      <c r="R1006" s="424">
        <f t="shared" si="452"/>
        <v>0</v>
      </c>
      <c r="S1006" s="424">
        <f t="shared" si="453"/>
        <v>1</v>
      </c>
      <c r="T1006" s="424">
        <f t="shared" si="454"/>
        <v>0</v>
      </c>
      <c r="U1006" s="77" t="s">
        <v>630</v>
      </c>
    </row>
    <row r="1007" spans="2:21" ht="12" thickBot="1" x14ac:dyDescent="0.25">
      <c r="C1007" s="414"/>
      <c r="D1007" s="416"/>
      <c r="E1007" s="99" t="s">
        <v>137</v>
      </c>
      <c r="F1007" s="100"/>
      <c r="G1007" s="99" t="s">
        <v>137</v>
      </c>
      <c r="H1007" s="419"/>
      <c r="I1007" s="422"/>
      <c r="J1007" s="419"/>
      <c r="K1007" s="422"/>
      <c r="L1007" s="419"/>
      <c r="M1007" s="422"/>
      <c r="O1007" s="425"/>
      <c r="P1007" s="425"/>
      <c r="Q1007" s="425"/>
      <c r="R1007" s="425"/>
      <c r="S1007" s="425"/>
      <c r="T1007" s="425"/>
      <c r="U1007" s="77" t="s">
        <v>630</v>
      </c>
    </row>
    <row r="1008" spans="2:21" ht="12" thickBot="1" x14ac:dyDescent="0.25">
      <c r="C1008" s="415"/>
      <c r="D1008" s="417"/>
      <c r="E1008" s="84" t="s">
        <v>695</v>
      </c>
      <c r="F1008" s="101"/>
      <c r="G1008" s="84" t="s">
        <v>516</v>
      </c>
      <c r="H1008" s="420"/>
      <c r="I1008" s="423"/>
      <c r="J1008" s="420"/>
      <c r="K1008" s="423"/>
      <c r="L1008" s="420"/>
      <c r="M1008" s="423"/>
      <c r="O1008" s="426"/>
      <c r="P1008" s="426"/>
      <c r="Q1008" s="426"/>
      <c r="R1008" s="426"/>
      <c r="S1008" s="426"/>
      <c r="T1008" s="426"/>
      <c r="U1008" s="77" t="s">
        <v>630</v>
      </c>
    </row>
    <row r="1009" spans="2:21" ht="12" thickBot="1" x14ac:dyDescent="0.25">
      <c r="B1009" s="79" t="str">
        <f>E1002&amp;G1002</f>
        <v>PODYUM TENİS KULÜBÜOSMANGAZİ BELEDİYESPOR K.</v>
      </c>
      <c r="G1009" s="102"/>
      <c r="H1009" s="102"/>
      <c r="O1009" s="28">
        <f t="shared" ref="O1009:T1009" si="455">O1004+O1005+O1006</f>
        <v>36</v>
      </c>
      <c r="P1009" s="28">
        <f t="shared" si="455"/>
        <v>9</v>
      </c>
      <c r="Q1009" s="29">
        <f t="shared" si="455"/>
        <v>6</v>
      </c>
      <c r="R1009" s="28">
        <f t="shared" si="455"/>
        <v>0</v>
      </c>
      <c r="S1009" s="28">
        <f t="shared" si="455"/>
        <v>3</v>
      </c>
      <c r="T1009" s="28">
        <f t="shared" si="455"/>
        <v>0</v>
      </c>
      <c r="U1009" s="77" t="s">
        <v>630</v>
      </c>
    </row>
    <row r="1010" spans="2:21" x14ac:dyDescent="0.2">
      <c r="C1010" s="427" t="s">
        <v>132</v>
      </c>
      <c r="D1010" s="428"/>
      <c r="E1010" s="428"/>
      <c r="F1010" s="428"/>
      <c r="G1010" s="428"/>
      <c r="H1010" s="428"/>
      <c r="I1010" s="428"/>
      <c r="J1010" s="428"/>
      <c r="K1010" s="428"/>
      <c r="L1010" s="428"/>
      <c r="M1010" s="429"/>
      <c r="U1010" s="77" t="s">
        <v>630</v>
      </c>
    </row>
    <row r="1011" spans="2:21" ht="12" thickBot="1" x14ac:dyDescent="0.25">
      <c r="C1011" s="430"/>
      <c r="D1011" s="431"/>
      <c r="E1011" s="431"/>
      <c r="F1011" s="431"/>
      <c r="G1011" s="431"/>
      <c r="H1011" s="431"/>
      <c r="I1011" s="431"/>
      <c r="J1011" s="431"/>
      <c r="K1011" s="431"/>
      <c r="L1011" s="431"/>
      <c r="M1011" s="432"/>
      <c r="U1011" s="77" t="s">
        <v>630</v>
      </c>
    </row>
    <row r="1012" spans="2:21" ht="12" thickBot="1" x14ac:dyDescent="0.25">
      <c r="C1012" s="444" t="s">
        <v>79</v>
      </c>
      <c r="D1012" s="437"/>
      <c r="E1012" s="445" t="s">
        <v>133</v>
      </c>
      <c r="F1012" s="446"/>
      <c r="G1012" s="80" t="s">
        <v>134</v>
      </c>
      <c r="H1012" s="447" t="s">
        <v>135</v>
      </c>
      <c r="I1012" s="448"/>
      <c r="J1012" s="448"/>
      <c r="K1012" s="448"/>
      <c r="L1012" s="448"/>
      <c r="M1012" s="449"/>
      <c r="R1012" s="81"/>
      <c r="S1012" s="82"/>
      <c r="T1012" s="83"/>
      <c r="U1012" s="83" t="s">
        <v>630</v>
      </c>
    </row>
    <row r="1013" spans="2:21" ht="12" thickBot="1" x14ac:dyDescent="0.25">
      <c r="C1013" s="433">
        <v>45090</v>
      </c>
      <c r="D1013" s="434"/>
      <c r="E1013" s="435"/>
      <c r="F1013" s="409"/>
      <c r="G1013" s="84"/>
      <c r="H1013" s="435"/>
      <c r="I1013" s="408"/>
      <c r="J1013" s="408"/>
      <c r="K1013" s="408"/>
      <c r="L1013" s="408"/>
      <c r="M1013" s="409"/>
      <c r="U1013" s="77" t="s">
        <v>630</v>
      </c>
    </row>
    <row r="1014" spans="2:21" ht="12" thickBot="1" x14ac:dyDescent="0.25">
      <c r="C1014" s="435"/>
      <c r="D1014" s="408"/>
      <c r="E1014" s="408"/>
      <c r="F1014" s="408"/>
      <c r="G1014" s="408"/>
      <c r="H1014" s="408"/>
      <c r="I1014" s="408"/>
      <c r="J1014" s="408"/>
      <c r="K1014" s="408"/>
      <c r="L1014" s="408"/>
      <c r="M1014" s="409"/>
      <c r="U1014" s="77" t="s">
        <v>630</v>
      </c>
    </row>
    <row r="1015" spans="2:21" ht="12" thickBot="1" x14ac:dyDescent="0.25">
      <c r="C1015" s="85" t="s">
        <v>87</v>
      </c>
      <c r="D1015" s="86"/>
      <c r="E1015" s="85" t="s">
        <v>136</v>
      </c>
      <c r="F1015" s="86" t="s">
        <v>137</v>
      </c>
      <c r="G1015" s="85" t="s">
        <v>136</v>
      </c>
      <c r="H1015" s="436" t="s">
        <v>108</v>
      </c>
      <c r="I1015" s="436"/>
      <c r="J1015" s="436"/>
      <c r="K1015" s="436"/>
      <c r="L1015" s="436"/>
      <c r="M1015" s="437"/>
      <c r="U1015" s="77" t="s">
        <v>630</v>
      </c>
    </row>
    <row r="1016" spans="2:21" ht="12" thickBot="1" x14ac:dyDescent="0.25">
      <c r="C1016" s="87"/>
      <c r="D1016" s="88">
        <v>35</v>
      </c>
      <c r="E1016" s="103" t="s">
        <v>37</v>
      </c>
      <c r="F1016" s="88"/>
      <c r="G1016" s="103" t="s">
        <v>202</v>
      </c>
      <c r="H1016" s="438">
        <f>S1023</f>
        <v>3</v>
      </c>
      <c r="I1016" s="439"/>
      <c r="J1016" s="440"/>
      <c r="K1016" s="441">
        <f>T1023</f>
        <v>0</v>
      </c>
      <c r="L1016" s="442"/>
      <c r="M1016" s="443"/>
      <c r="U1016" s="77" t="str">
        <f>IF(H1016+K1016=3,"BİTTİ","DEVAM")</f>
        <v>BİTTİ</v>
      </c>
    </row>
    <row r="1017" spans="2:21" ht="12" thickBot="1" x14ac:dyDescent="0.25">
      <c r="C1017" s="91" t="s">
        <v>80</v>
      </c>
      <c r="D1017" s="92" t="s">
        <v>138</v>
      </c>
      <c r="E1017" s="91" t="s">
        <v>139</v>
      </c>
      <c r="F1017" s="92"/>
      <c r="G1017" s="91" t="s">
        <v>139</v>
      </c>
      <c r="H1017" s="408" t="s">
        <v>140</v>
      </c>
      <c r="I1017" s="409"/>
      <c r="J1017" s="408" t="s">
        <v>141</v>
      </c>
      <c r="K1017" s="409"/>
      <c r="L1017" s="410" t="s">
        <v>142</v>
      </c>
      <c r="M1017" s="411"/>
      <c r="O1017" s="412" t="s">
        <v>143</v>
      </c>
      <c r="P1017" s="413"/>
      <c r="Q1017" s="412" t="s">
        <v>144</v>
      </c>
      <c r="R1017" s="413"/>
      <c r="S1017" s="412" t="s">
        <v>138</v>
      </c>
      <c r="T1017" s="413"/>
      <c r="U1017" s="77" t="s">
        <v>630</v>
      </c>
    </row>
    <row r="1018" spans="2:21" ht="12" thickBot="1" x14ac:dyDescent="0.25">
      <c r="C1018" s="93" t="s">
        <v>152</v>
      </c>
      <c r="D1018" s="94" t="s">
        <v>145</v>
      </c>
      <c r="E1018" s="84" t="s">
        <v>510</v>
      </c>
      <c r="F1018" s="94"/>
      <c r="G1018" s="84" t="s">
        <v>526</v>
      </c>
      <c r="H1018" s="95">
        <v>6</v>
      </c>
      <c r="I1018" s="94">
        <v>2</v>
      </c>
      <c r="J1018" s="95">
        <v>6</v>
      </c>
      <c r="K1018" s="94">
        <v>2</v>
      </c>
      <c r="L1018" s="95"/>
      <c r="M1018" s="94"/>
      <c r="O1018" s="96">
        <f t="shared" ref="O1018:O1020" si="456">H1018+J1018+L1018</f>
        <v>12</v>
      </c>
      <c r="P1018" s="96">
        <f t="shared" ref="P1018:P1020" si="457">I1018+K1018+M1018</f>
        <v>4</v>
      </c>
      <c r="Q1018" s="96">
        <f t="shared" ref="Q1018:Q1020" si="458">IF(H1018&gt;I1018,1,0)+IF(J1018&gt;K1018,1,0)+IF(L1018&gt;M1018,1,0)</f>
        <v>2</v>
      </c>
      <c r="R1018" s="97">
        <f t="shared" ref="R1018:R1020" si="459">IF(H1018&lt;I1018,1,0)+IF(J1018&lt;K1018,1,0)+IF(L1018&lt;M1018,1,0)</f>
        <v>0</v>
      </c>
      <c r="S1018" s="97">
        <f t="shared" ref="S1018:S1020" si="460">IF(Q1018&gt;R1018,1,0)</f>
        <v>1</v>
      </c>
      <c r="T1018" s="97">
        <f t="shared" ref="T1018:T1020" si="461">IF(Q1018&lt;R1018,1,0)</f>
        <v>0</v>
      </c>
      <c r="U1018" s="77" t="s">
        <v>630</v>
      </c>
    </row>
    <row r="1019" spans="2:21" ht="12" thickBot="1" x14ac:dyDescent="0.25">
      <c r="C1019" s="84"/>
      <c r="D1019" s="94" t="s">
        <v>146</v>
      </c>
      <c r="E1019" s="84" t="s">
        <v>511</v>
      </c>
      <c r="F1019" s="94"/>
      <c r="G1019" s="84" t="s">
        <v>527</v>
      </c>
      <c r="H1019" s="95">
        <v>6</v>
      </c>
      <c r="I1019" s="94">
        <v>0</v>
      </c>
      <c r="J1019" s="95">
        <v>6</v>
      </c>
      <c r="K1019" s="94">
        <v>0</v>
      </c>
      <c r="L1019" s="95"/>
      <c r="M1019" s="94"/>
      <c r="O1019" s="29">
        <f t="shared" si="456"/>
        <v>12</v>
      </c>
      <c r="P1019" s="29">
        <f t="shared" si="457"/>
        <v>0</v>
      </c>
      <c r="Q1019" s="29">
        <f t="shared" si="458"/>
        <v>2</v>
      </c>
      <c r="R1019" s="28">
        <f t="shared" si="459"/>
        <v>0</v>
      </c>
      <c r="S1019" s="28">
        <f t="shared" si="460"/>
        <v>1</v>
      </c>
      <c r="T1019" s="28">
        <f t="shared" si="461"/>
        <v>0</v>
      </c>
      <c r="U1019" s="77" t="s">
        <v>630</v>
      </c>
    </row>
    <row r="1020" spans="2:21" ht="12" customHeight="1" thickBot="1" x14ac:dyDescent="0.25">
      <c r="C1020" s="414"/>
      <c r="D1020" s="416" t="s">
        <v>147</v>
      </c>
      <c r="E1020" s="84" t="s">
        <v>703</v>
      </c>
      <c r="F1020" s="98"/>
      <c r="G1020" s="84" t="s">
        <v>527</v>
      </c>
      <c r="H1020" s="418">
        <v>6</v>
      </c>
      <c r="I1020" s="421">
        <v>3</v>
      </c>
      <c r="J1020" s="418">
        <v>6</v>
      </c>
      <c r="K1020" s="421">
        <v>1</v>
      </c>
      <c r="L1020" s="418"/>
      <c r="M1020" s="421"/>
      <c r="O1020" s="424">
        <f t="shared" si="456"/>
        <v>12</v>
      </c>
      <c r="P1020" s="424">
        <f t="shared" si="457"/>
        <v>4</v>
      </c>
      <c r="Q1020" s="424">
        <f t="shared" si="458"/>
        <v>2</v>
      </c>
      <c r="R1020" s="424">
        <f t="shared" si="459"/>
        <v>0</v>
      </c>
      <c r="S1020" s="424">
        <f t="shared" si="460"/>
        <v>1</v>
      </c>
      <c r="T1020" s="424">
        <f t="shared" si="461"/>
        <v>0</v>
      </c>
      <c r="U1020" s="77" t="s">
        <v>630</v>
      </c>
    </row>
    <row r="1021" spans="2:21" ht="12" thickBot="1" x14ac:dyDescent="0.25">
      <c r="C1021" s="414"/>
      <c r="D1021" s="416"/>
      <c r="E1021" s="99" t="s">
        <v>137</v>
      </c>
      <c r="F1021" s="100"/>
      <c r="G1021" s="99" t="s">
        <v>137</v>
      </c>
      <c r="H1021" s="419"/>
      <c r="I1021" s="422"/>
      <c r="J1021" s="419"/>
      <c r="K1021" s="422"/>
      <c r="L1021" s="419"/>
      <c r="M1021" s="422"/>
      <c r="O1021" s="425"/>
      <c r="P1021" s="425"/>
      <c r="Q1021" s="425"/>
      <c r="R1021" s="425"/>
      <c r="S1021" s="425"/>
      <c r="T1021" s="425"/>
      <c r="U1021" s="77" t="s">
        <v>630</v>
      </c>
    </row>
    <row r="1022" spans="2:21" ht="12" thickBot="1" x14ac:dyDescent="0.25">
      <c r="C1022" s="415"/>
      <c r="D1022" s="417"/>
      <c r="E1022" s="84" t="s">
        <v>512</v>
      </c>
      <c r="F1022" s="101"/>
      <c r="G1022" s="84" t="s">
        <v>528</v>
      </c>
      <c r="H1022" s="420"/>
      <c r="I1022" s="423"/>
      <c r="J1022" s="420"/>
      <c r="K1022" s="423"/>
      <c r="L1022" s="420"/>
      <c r="M1022" s="423"/>
      <c r="O1022" s="426"/>
      <c r="P1022" s="426"/>
      <c r="Q1022" s="426"/>
      <c r="R1022" s="426"/>
      <c r="S1022" s="426"/>
      <c r="T1022" s="426"/>
      <c r="U1022" s="77" t="s">
        <v>630</v>
      </c>
    </row>
    <row r="1023" spans="2:21" ht="12" thickBot="1" x14ac:dyDescent="0.25">
      <c r="B1023" s="79" t="str">
        <f>E1016&amp;G1016</f>
        <v>YENİGÜN TENİS SPOR KULÜBÜEVRENSEL TENİS SPOR KULÜBÜ</v>
      </c>
      <c r="G1023" s="102"/>
      <c r="H1023" s="102"/>
      <c r="O1023" s="28">
        <f t="shared" ref="O1023:T1023" si="462">O1018+O1019+O1020</f>
        <v>36</v>
      </c>
      <c r="P1023" s="28">
        <f t="shared" si="462"/>
        <v>8</v>
      </c>
      <c r="Q1023" s="29">
        <f t="shared" si="462"/>
        <v>6</v>
      </c>
      <c r="R1023" s="28">
        <f t="shared" si="462"/>
        <v>0</v>
      </c>
      <c r="S1023" s="28">
        <f t="shared" si="462"/>
        <v>3</v>
      </c>
      <c r="T1023" s="28">
        <f t="shared" si="462"/>
        <v>0</v>
      </c>
      <c r="U1023" s="77" t="s">
        <v>630</v>
      </c>
    </row>
    <row r="1024" spans="2:21" x14ac:dyDescent="0.2">
      <c r="C1024" s="427" t="s">
        <v>132</v>
      </c>
      <c r="D1024" s="428"/>
      <c r="E1024" s="428"/>
      <c r="F1024" s="428"/>
      <c r="G1024" s="428"/>
      <c r="H1024" s="428"/>
      <c r="I1024" s="428"/>
      <c r="J1024" s="428"/>
      <c r="K1024" s="428"/>
      <c r="L1024" s="428"/>
      <c r="M1024" s="429"/>
      <c r="U1024" s="77" t="s">
        <v>630</v>
      </c>
    </row>
    <row r="1025" spans="2:21" ht="12" thickBot="1" x14ac:dyDescent="0.25">
      <c r="C1025" s="430"/>
      <c r="D1025" s="431"/>
      <c r="E1025" s="431"/>
      <c r="F1025" s="431"/>
      <c r="G1025" s="431"/>
      <c r="H1025" s="431"/>
      <c r="I1025" s="431"/>
      <c r="J1025" s="431"/>
      <c r="K1025" s="431"/>
      <c r="L1025" s="431"/>
      <c r="M1025" s="432"/>
      <c r="U1025" s="77" t="s">
        <v>630</v>
      </c>
    </row>
    <row r="1026" spans="2:21" ht="12" thickBot="1" x14ac:dyDescent="0.25">
      <c r="C1026" s="444" t="s">
        <v>79</v>
      </c>
      <c r="D1026" s="437"/>
      <c r="E1026" s="445" t="s">
        <v>133</v>
      </c>
      <c r="F1026" s="446"/>
      <c r="G1026" s="80" t="s">
        <v>134</v>
      </c>
      <c r="H1026" s="447" t="s">
        <v>135</v>
      </c>
      <c r="I1026" s="448"/>
      <c r="J1026" s="448"/>
      <c r="K1026" s="448"/>
      <c r="L1026" s="448"/>
      <c r="M1026" s="449"/>
      <c r="R1026" s="81"/>
      <c r="S1026" s="82"/>
      <c r="T1026" s="83"/>
      <c r="U1026" s="77" t="s">
        <v>630</v>
      </c>
    </row>
    <row r="1027" spans="2:21" ht="12" thickBot="1" x14ac:dyDescent="0.25">
      <c r="C1027" s="433">
        <v>45090</v>
      </c>
      <c r="D1027" s="434"/>
      <c r="E1027" s="435" t="s">
        <v>66</v>
      </c>
      <c r="F1027" s="409"/>
      <c r="G1027" s="84"/>
      <c r="H1027" s="435"/>
      <c r="I1027" s="408"/>
      <c r="J1027" s="408"/>
      <c r="K1027" s="408"/>
      <c r="L1027" s="408"/>
      <c r="M1027" s="409"/>
      <c r="U1027" s="77" t="s">
        <v>630</v>
      </c>
    </row>
    <row r="1028" spans="2:21" ht="12" thickBot="1" x14ac:dyDescent="0.25">
      <c r="C1028" s="435"/>
      <c r="D1028" s="408"/>
      <c r="E1028" s="408"/>
      <c r="F1028" s="408"/>
      <c r="G1028" s="408"/>
      <c r="H1028" s="408"/>
      <c r="I1028" s="408"/>
      <c r="J1028" s="408"/>
      <c r="K1028" s="408"/>
      <c r="L1028" s="408"/>
      <c r="M1028" s="409"/>
      <c r="U1028" s="77" t="s">
        <v>630</v>
      </c>
    </row>
    <row r="1029" spans="2:21" ht="12" thickBot="1" x14ac:dyDescent="0.25">
      <c r="C1029" s="85" t="s">
        <v>87</v>
      </c>
      <c r="D1029" s="86"/>
      <c r="E1029" s="85" t="s">
        <v>136</v>
      </c>
      <c r="F1029" s="86" t="s">
        <v>137</v>
      </c>
      <c r="G1029" s="85" t="s">
        <v>136</v>
      </c>
      <c r="H1029" s="436" t="s">
        <v>108</v>
      </c>
      <c r="I1029" s="436"/>
      <c r="J1029" s="436"/>
      <c r="K1029" s="436"/>
      <c r="L1029" s="436"/>
      <c r="M1029" s="437"/>
      <c r="U1029" s="77" t="s">
        <v>630</v>
      </c>
    </row>
    <row r="1030" spans="2:21" ht="12" thickBot="1" x14ac:dyDescent="0.25">
      <c r="C1030" s="87"/>
      <c r="D1030" s="88">
        <v>36</v>
      </c>
      <c r="E1030" s="103" t="s">
        <v>19</v>
      </c>
      <c r="F1030" s="88"/>
      <c r="G1030" s="103" t="s">
        <v>231</v>
      </c>
      <c r="H1030" s="438">
        <f>S1037</f>
        <v>3</v>
      </c>
      <c r="I1030" s="439"/>
      <c r="J1030" s="440"/>
      <c r="K1030" s="441">
        <f>T1037</f>
        <v>0</v>
      </c>
      <c r="L1030" s="442"/>
      <c r="M1030" s="443"/>
      <c r="U1030" s="77" t="str">
        <f>IF(H1030+K1030=3,"BİTTİ","DEVAM")</f>
        <v>BİTTİ</v>
      </c>
    </row>
    <row r="1031" spans="2:21" ht="12" thickBot="1" x14ac:dyDescent="0.25">
      <c r="C1031" s="91" t="s">
        <v>80</v>
      </c>
      <c r="D1031" s="92" t="s">
        <v>138</v>
      </c>
      <c r="E1031" s="91" t="s">
        <v>139</v>
      </c>
      <c r="F1031" s="92"/>
      <c r="G1031" s="91" t="s">
        <v>139</v>
      </c>
      <c r="H1031" s="408" t="s">
        <v>140</v>
      </c>
      <c r="I1031" s="409"/>
      <c r="J1031" s="408" t="s">
        <v>141</v>
      </c>
      <c r="K1031" s="409"/>
      <c r="L1031" s="410" t="s">
        <v>142</v>
      </c>
      <c r="M1031" s="411"/>
      <c r="O1031" s="412" t="s">
        <v>143</v>
      </c>
      <c r="P1031" s="413"/>
      <c r="Q1031" s="412" t="s">
        <v>144</v>
      </c>
      <c r="R1031" s="413"/>
      <c r="S1031" s="412" t="s">
        <v>138</v>
      </c>
      <c r="T1031" s="413"/>
      <c r="U1031" s="77" t="s">
        <v>630</v>
      </c>
    </row>
    <row r="1032" spans="2:21" ht="12" thickBot="1" x14ac:dyDescent="0.25">
      <c r="C1032" s="93" t="s">
        <v>152</v>
      </c>
      <c r="D1032" s="94" t="s">
        <v>145</v>
      </c>
      <c r="E1032" s="84" t="s">
        <v>802</v>
      </c>
      <c r="F1032" s="94"/>
      <c r="G1032" s="84" t="s">
        <v>566</v>
      </c>
      <c r="H1032" s="95">
        <v>6</v>
      </c>
      <c r="I1032" s="94">
        <v>1</v>
      </c>
      <c r="J1032" s="95">
        <v>6</v>
      </c>
      <c r="K1032" s="94">
        <v>2</v>
      </c>
      <c r="L1032" s="95"/>
      <c r="M1032" s="94"/>
      <c r="O1032" s="96">
        <f t="shared" ref="O1032:O1034" si="463">H1032+J1032+L1032</f>
        <v>12</v>
      </c>
      <c r="P1032" s="96">
        <f t="shared" ref="P1032:P1034" si="464">I1032+K1032+M1032</f>
        <v>3</v>
      </c>
      <c r="Q1032" s="96">
        <f t="shared" ref="Q1032:Q1034" si="465">IF(H1032&gt;I1032,1,0)+IF(J1032&gt;K1032,1,0)+IF(L1032&gt;M1032,1,0)</f>
        <v>2</v>
      </c>
      <c r="R1032" s="97">
        <f t="shared" ref="R1032:R1034" si="466">IF(H1032&lt;I1032,1,0)+IF(J1032&lt;K1032,1,0)+IF(L1032&lt;M1032,1,0)</f>
        <v>0</v>
      </c>
      <c r="S1032" s="97">
        <f t="shared" ref="S1032:S1034" si="467">IF(Q1032&gt;R1032,1,0)</f>
        <v>1</v>
      </c>
      <c r="T1032" s="97">
        <f t="shared" ref="T1032:T1034" si="468">IF(Q1032&lt;R1032,1,0)</f>
        <v>0</v>
      </c>
      <c r="U1032" s="77" t="s">
        <v>630</v>
      </c>
    </row>
    <row r="1033" spans="2:21" ht="12" thickBot="1" x14ac:dyDescent="0.25">
      <c r="C1033" s="84"/>
      <c r="D1033" s="94" t="s">
        <v>146</v>
      </c>
      <c r="E1033" s="84" t="s">
        <v>803</v>
      </c>
      <c r="F1033" s="94"/>
      <c r="G1033" s="84" t="s">
        <v>561</v>
      </c>
      <c r="H1033" s="95">
        <v>6</v>
      </c>
      <c r="I1033" s="94">
        <v>0</v>
      </c>
      <c r="J1033" s="95">
        <v>6</v>
      </c>
      <c r="K1033" s="94">
        <v>0</v>
      </c>
      <c r="L1033" s="95"/>
      <c r="M1033" s="94"/>
      <c r="O1033" s="29">
        <f t="shared" si="463"/>
        <v>12</v>
      </c>
      <c r="P1033" s="29">
        <f t="shared" si="464"/>
        <v>0</v>
      </c>
      <c r="Q1033" s="29">
        <f t="shared" si="465"/>
        <v>2</v>
      </c>
      <c r="R1033" s="28">
        <f t="shared" si="466"/>
        <v>0</v>
      </c>
      <c r="S1033" s="28">
        <f t="shared" si="467"/>
        <v>1</v>
      </c>
      <c r="T1033" s="28">
        <f t="shared" si="468"/>
        <v>0</v>
      </c>
      <c r="U1033" s="77" t="s">
        <v>630</v>
      </c>
    </row>
    <row r="1034" spans="2:21" ht="12" customHeight="1" thickBot="1" x14ac:dyDescent="0.25">
      <c r="C1034" s="414"/>
      <c r="D1034" s="416" t="s">
        <v>147</v>
      </c>
      <c r="E1034" s="84" t="s">
        <v>804</v>
      </c>
      <c r="F1034" s="98"/>
      <c r="G1034" s="84" t="s">
        <v>805</v>
      </c>
      <c r="H1034" s="418">
        <v>6</v>
      </c>
      <c r="I1034" s="421">
        <v>0</v>
      </c>
      <c r="J1034" s="418">
        <v>6</v>
      </c>
      <c r="K1034" s="421">
        <v>3</v>
      </c>
      <c r="L1034" s="418"/>
      <c r="M1034" s="421"/>
      <c r="O1034" s="424">
        <f t="shared" si="463"/>
        <v>12</v>
      </c>
      <c r="P1034" s="424">
        <f t="shared" si="464"/>
        <v>3</v>
      </c>
      <c r="Q1034" s="424">
        <f t="shared" si="465"/>
        <v>2</v>
      </c>
      <c r="R1034" s="424">
        <f t="shared" si="466"/>
        <v>0</v>
      </c>
      <c r="S1034" s="424">
        <f t="shared" si="467"/>
        <v>1</v>
      </c>
      <c r="T1034" s="424">
        <f t="shared" si="468"/>
        <v>0</v>
      </c>
      <c r="U1034" s="77" t="s">
        <v>630</v>
      </c>
    </row>
    <row r="1035" spans="2:21" ht="12" thickBot="1" x14ac:dyDescent="0.25">
      <c r="C1035" s="414"/>
      <c r="D1035" s="416"/>
      <c r="E1035" s="99" t="s">
        <v>137</v>
      </c>
      <c r="F1035" s="100"/>
      <c r="G1035" s="99" t="s">
        <v>137</v>
      </c>
      <c r="H1035" s="419"/>
      <c r="I1035" s="422"/>
      <c r="J1035" s="419"/>
      <c r="K1035" s="422"/>
      <c r="L1035" s="419"/>
      <c r="M1035" s="422"/>
      <c r="O1035" s="425"/>
      <c r="P1035" s="425"/>
      <c r="Q1035" s="425"/>
      <c r="R1035" s="425"/>
      <c r="S1035" s="425"/>
      <c r="T1035" s="425"/>
      <c r="U1035" s="77" t="s">
        <v>630</v>
      </c>
    </row>
    <row r="1036" spans="2:21" ht="12" thickBot="1" x14ac:dyDescent="0.25">
      <c r="C1036" s="415"/>
      <c r="D1036" s="417"/>
      <c r="E1036" s="84" t="s">
        <v>806</v>
      </c>
      <c r="F1036" s="101"/>
      <c r="G1036" s="84" t="s">
        <v>807</v>
      </c>
      <c r="H1036" s="420"/>
      <c r="I1036" s="423"/>
      <c r="J1036" s="420"/>
      <c r="K1036" s="423"/>
      <c r="L1036" s="420"/>
      <c r="M1036" s="423"/>
      <c r="O1036" s="426"/>
      <c r="P1036" s="426"/>
      <c r="Q1036" s="426"/>
      <c r="R1036" s="426"/>
      <c r="S1036" s="426"/>
      <c r="T1036" s="426"/>
      <c r="U1036" s="77" t="s">
        <v>630</v>
      </c>
    </row>
    <row r="1037" spans="2:21" ht="12" thickBot="1" x14ac:dyDescent="0.25">
      <c r="B1037" s="79" t="str">
        <f>E1030&amp;G1030</f>
        <v>ENKA SPOR KULÜBÜİSTANBUL AVCILIK VE ATICILIK SPOR K.</v>
      </c>
      <c r="G1037" s="102"/>
      <c r="H1037" s="102"/>
      <c r="O1037" s="28">
        <f t="shared" ref="O1037:T1037" si="469">O1032+O1033+O1034</f>
        <v>36</v>
      </c>
      <c r="P1037" s="28">
        <f t="shared" si="469"/>
        <v>6</v>
      </c>
      <c r="Q1037" s="29">
        <f t="shared" si="469"/>
        <v>6</v>
      </c>
      <c r="R1037" s="28">
        <f t="shared" si="469"/>
        <v>0</v>
      </c>
      <c r="S1037" s="28">
        <f t="shared" si="469"/>
        <v>3</v>
      </c>
      <c r="T1037" s="28">
        <f t="shared" si="469"/>
        <v>0</v>
      </c>
      <c r="U1037" s="77" t="s">
        <v>630</v>
      </c>
    </row>
    <row r="1038" spans="2:21" x14ac:dyDescent="0.2">
      <c r="C1038" s="427" t="s">
        <v>132</v>
      </c>
      <c r="D1038" s="428"/>
      <c r="E1038" s="428"/>
      <c r="F1038" s="428"/>
      <c r="G1038" s="428"/>
      <c r="H1038" s="428"/>
      <c r="I1038" s="428"/>
      <c r="J1038" s="428"/>
      <c r="K1038" s="428"/>
      <c r="L1038" s="428"/>
      <c r="M1038" s="429"/>
      <c r="U1038" s="77" t="s">
        <v>630</v>
      </c>
    </row>
    <row r="1039" spans="2:21" ht="12" thickBot="1" x14ac:dyDescent="0.25">
      <c r="C1039" s="430"/>
      <c r="D1039" s="431"/>
      <c r="E1039" s="431"/>
      <c r="F1039" s="431"/>
      <c r="G1039" s="431"/>
      <c r="H1039" s="431"/>
      <c r="I1039" s="431"/>
      <c r="J1039" s="431"/>
      <c r="K1039" s="431"/>
      <c r="L1039" s="431"/>
      <c r="M1039" s="432"/>
      <c r="U1039" s="77" t="s">
        <v>630</v>
      </c>
    </row>
    <row r="1040" spans="2:21" ht="12" thickBot="1" x14ac:dyDescent="0.25">
      <c r="C1040" s="444" t="s">
        <v>79</v>
      </c>
      <c r="D1040" s="437"/>
      <c r="E1040" s="445" t="s">
        <v>133</v>
      </c>
      <c r="F1040" s="446"/>
      <c r="G1040" s="80" t="s">
        <v>134</v>
      </c>
      <c r="H1040" s="447" t="s">
        <v>135</v>
      </c>
      <c r="I1040" s="448"/>
      <c r="J1040" s="448"/>
      <c r="K1040" s="448"/>
      <c r="L1040" s="448"/>
      <c r="M1040" s="449"/>
      <c r="R1040" s="81"/>
      <c r="S1040" s="82"/>
      <c r="T1040" s="83"/>
      <c r="U1040" s="77" t="s">
        <v>630</v>
      </c>
    </row>
    <row r="1041" spans="2:21" ht="12" thickBot="1" x14ac:dyDescent="0.25">
      <c r="C1041" s="433">
        <v>45090</v>
      </c>
      <c r="D1041" s="434"/>
      <c r="E1041" s="435" t="s">
        <v>66</v>
      </c>
      <c r="F1041" s="409"/>
      <c r="G1041" s="84"/>
      <c r="H1041" s="435"/>
      <c r="I1041" s="408"/>
      <c r="J1041" s="408"/>
      <c r="K1041" s="408"/>
      <c r="L1041" s="408"/>
      <c r="M1041" s="409"/>
      <c r="U1041" s="77" t="s">
        <v>630</v>
      </c>
    </row>
    <row r="1042" spans="2:21" ht="12" thickBot="1" x14ac:dyDescent="0.25">
      <c r="C1042" s="435"/>
      <c r="D1042" s="408"/>
      <c r="E1042" s="408"/>
      <c r="F1042" s="408"/>
      <c r="G1042" s="408"/>
      <c r="H1042" s="408"/>
      <c r="I1042" s="408"/>
      <c r="J1042" s="408"/>
      <c r="K1042" s="408"/>
      <c r="L1042" s="408"/>
      <c r="M1042" s="409"/>
      <c r="U1042" s="77" t="s">
        <v>630</v>
      </c>
    </row>
    <row r="1043" spans="2:21" ht="12" thickBot="1" x14ac:dyDescent="0.25">
      <c r="C1043" s="85" t="s">
        <v>87</v>
      </c>
      <c r="D1043" s="86"/>
      <c r="E1043" s="85" t="s">
        <v>136</v>
      </c>
      <c r="F1043" s="86" t="s">
        <v>137</v>
      </c>
      <c r="G1043" s="85" t="s">
        <v>136</v>
      </c>
      <c r="H1043" s="436" t="s">
        <v>108</v>
      </c>
      <c r="I1043" s="436"/>
      <c r="J1043" s="436"/>
      <c r="K1043" s="436"/>
      <c r="L1043" s="436"/>
      <c r="M1043" s="437"/>
      <c r="U1043" s="77" t="s">
        <v>630</v>
      </c>
    </row>
    <row r="1044" spans="2:21" ht="12" thickBot="1" x14ac:dyDescent="0.25">
      <c r="C1044" s="87"/>
      <c r="D1044" s="88">
        <v>37</v>
      </c>
      <c r="E1044" s="103" t="s">
        <v>30</v>
      </c>
      <c r="F1044" s="88"/>
      <c r="G1044" s="103" t="s">
        <v>13</v>
      </c>
      <c r="H1044" s="438">
        <f>S1051</f>
        <v>3</v>
      </c>
      <c r="I1044" s="439"/>
      <c r="J1044" s="440"/>
      <c r="K1044" s="441">
        <f>T1051</f>
        <v>0</v>
      </c>
      <c r="L1044" s="442"/>
      <c r="M1044" s="443"/>
      <c r="U1044" s="77" t="str">
        <f>IF(H1044+K1044=3,"BİTTİ","DEVAM")</f>
        <v>BİTTİ</v>
      </c>
    </row>
    <row r="1045" spans="2:21" ht="12" thickBot="1" x14ac:dyDescent="0.25">
      <c r="C1045" s="91" t="s">
        <v>80</v>
      </c>
      <c r="D1045" s="92" t="s">
        <v>138</v>
      </c>
      <c r="E1045" s="91" t="s">
        <v>139</v>
      </c>
      <c r="F1045" s="92"/>
      <c r="G1045" s="91" t="s">
        <v>139</v>
      </c>
      <c r="H1045" s="408" t="s">
        <v>140</v>
      </c>
      <c r="I1045" s="409"/>
      <c r="J1045" s="408" t="s">
        <v>141</v>
      </c>
      <c r="K1045" s="409"/>
      <c r="L1045" s="410" t="s">
        <v>142</v>
      </c>
      <c r="M1045" s="411"/>
      <c r="O1045" s="412" t="s">
        <v>143</v>
      </c>
      <c r="P1045" s="413"/>
      <c r="Q1045" s="412" t="s">
        <v>144</v>
      </c>
      <c r="R1045" s="413"/>
      <c r="S1045" s="412" t="s">
        <v>138</v>
      </c>
      <c r="T1045" s="413"/>
      <c r="U1045" s="77" t="s">
        <v>630</v>
      </c>
    </row>
    <row r="1046" spans="2:21" ht="12" thickBot="1" x14ac:dyDescent="0.25">
      <c r="C1046" s="93" t="s">
        <v>152</v>
      </c>
      <c r="D1046" s="94" t="s">
        <v>145</v>
      </c>
      <c r="E1046" s="84" t="s">
        <v>564</v>
      </c>
      <c r="F1046" s="94"/>
      <c r="G1046" s="84" t="s">
        <v>818</v>
      </c>
      <c r="H1046" s="95">
        <v>6</v>
      </c>
      <c r="I1046" s="94">
        <v>0</v>
      </c>
      <c r="J1046" s="95">
        <v>6</v>
      </c>
      <c r="K1046" s="94">
        <v>0</v>
      </c>
      <c r="L1046" s="95"/>
      <c r="M1046" s="94"/>
      <c r="O1046" s="96">
        <f t="shared" ref="O1046:O1048" si="470">H1046+J1046+L1046</f>
        <v>12</v>
      </c>
      <c r="P1046" s="96">
        <f t="shared" ref="P1046:P1048" si="471">I1046+K1046+M1046</f>
        <v>0</v>
      </c>
      <c r="Q1046" s="96">
        <f t="shared" ref="Q1046:Q1048" si="472">IF(H1046&gt;I1046,1,0)+IF(J1046&gt;K1046,1,0)+IF(L1046&gt;M1046,1,0)</f>
        <v>2</v>
      </c>
      <c r="R1046" s="97">
        <f t="shared" ref="R1046:R1048" si="473">IF(H1046&lt;I1046,1,0)+IF(J1046&lt;K1046,1,0)+IF(L1046&lt;M1046,1,0)</f>
        <v>0</v>
      </c>
      <c r="S1046" s="97">
        <f t="shared" ref="S1046:S1048" si="474">IF(Q1046&gt;R1046,1,0)</f>
        <v>1</v>
      </c>
      <c r="T1046" s="97">
        <f t="shared" ref="T1046:T1048" si="475">IF(Q1046&lt;R1046,1,0)</f>
        <v>0</v>
      </c>
      <c r="U1046" s="77" t="s">
        <v>630</v>
      </c>
    </row>
    <row r="1047" spans="2:21" ht="12" thickBot="1" x14ac:dyDescent="0.25">
      <c r="C1047" s="84"/>
      <c r="D1047" s="94" t="s">
        <v>146</v>
      </c>
      <c r="E1047" s="84" t="s">
        <v>565</v>
      </c>
      <c r="F1047" s="94"/>
      <c r="G1047" s="84" t="s">
        <v>818</v>
      </c>
      <c r="H1047" s="95">
        <v>6</v>
      </c>
      <c r="I1047" s="94">
        <v>0</v>
      </c>
      <c r="J1047" s="95">
        <v>6</v>
      </c>
      <c r="K1047" s="94">
        <v>0</v>
      </c>
      <c r="L1047" s="95"/>
      <c r="M1047" s="94"/>
      <c r="O1047" s="29">
        <f t="shared" si="470"/>
        <v>12</v>
      </c>
      <c r="P1047" s="29">
        <f t="shared" si="471"/>
        <v>0</v>
      </c>
      <c r="Q1047" s="29">
        <f t="shared" si="472"/>
        <v>2</v>
      </c>
      <c r="R1047" s="28">
        <f t="shared" si="473"/>
        <v>0</v>
      </c>
      <c r="S1047" s="28">
        <f t="shared" si="474"/>
        <v>1</v>
      </c>
      <c r="T1047" s="28">
        <f t="shared" si="475"/>
        <v>0</v>
      </c>
      <c r="U1047" s="77" t="s">
        <v>630</v>
      </c>
    </row>
    <row r="1048" spans="2:21" ht="12" customHeight="1" thickBot="1" x14ac:dyDescent="0.25">
      <c r="C1048" s="414"/>
      <c r="D1048" s="416" t="s">
        <v>147</v>
      </c>
      <c r="E1048" s="84" t="s">
        <v>564</v>
      </c>
      <c r="F1048" s="98"/>
      <c r="G1048" s="84" t="s">
        <v>818</v>
      </c>
      <c r="H1048" s="418">
        <v>6</v>
      </c>
      <c r="I1048" s="421">
        <v>0</v>
      </c>
      <c r="J1048" s="418">
        <v>6</v>
      </c>
      <c r="K1048" s="421">
        <v>0</v>
      </c>
      <c r="L1048" s="418"/>
      <c r="M1048" s="421"/>
      <c r="O1048" s="424">
        <f t="shared" si="470"/>
        <v>12</v>
      </c>
      <c r="P1048" s="424">
        <f t="shared" si="471"/>
        <v>0</v>
      </c>
      <c r="Q1048" s="424">
        <f t="shared" si="472"/>
        <v>2</v>
      </c>
      <c r="R1048" s="424">
        <f t="shared" si="473"/>
        <v>0</v>
      </c>
      <c r="S1048" s="424">
        <f t="shared" si="474"/>
        <v>1</v>
      </c>
      <c r="T1048" s="424">
        <f t="shared" si="475"/>
        <v>0</v>
      </c>
      <c r="U1048" s="77" t="s">
        <v>630</v>
      </c>
    </row>
    <row r="1049" spans="2:21" ht="12" thickBot="1" x14ac:dyDescent="0.25">
      <c r="C1049" s="414"/>
      <c r="D1049" s="416"/>
      <c r="E1049" s="99" t="s">
        <v>137</v>
      </c>
      <c r="F1049" s="100"/>
      <c r="G1049" s="99" t="s">
        <v>137</v>
      </c>
      <c r="H1049" s="419"/>
      <c r="I1049" s="422"/>
      <c r="J1049" s="419"/>
      <c r="K1049" s="422"/>
      <c r="L1049" s="419"/>
      <c r="M1049" s="422"/>
      <c r="O1049" s="425"/>
      <c r="P1049" s="425"/>
      <c r="Q1049" s="425"/>
      <c r="R1049" s="425"/>
      <c r="S1049" s="425"/>
      <c r="T1049" s="425"/>
      <c r="U1049" s="77" t="s">
        <v>630</v>
      </c>
    </row>
    <row r="1050" spans="2:21" ht="12" thickBot="1" x14ac:dyDescent="0.25">
      <c r="C1050" s="415"/>
      <c r="D1050" s="417"/>
      <c r="E1050" s="84" t="s">
        <v>565</v>
      </c>
      <c r="F1050" s="101"/>
      <c r="G1050" s="84" t="s">
        <v>818</v>
      </c>
      <c r="H1050" s="420"/>
      <c r="I1050" s="423"/>
      <c r="J1050" s="420"/>
      <c r="K1050" s="423"/>
      <c r="L1050" s="420"/>
      <c r="M1050" s="423"/>
      <c r="O1050" s="426"/>
      <c r="P1050" s="426"/>
      <c r="Q1050" s="426"/>
      <c r="R1050" s="426"/>
      <c r="S1050" s="426"/>
      <c r="T1050" s="426"/>
      <c r="U1050" s="77" t="s">
        <v>630</v>
      </c>
    </row>
    <row r="1051" spans="2:21" ht="12" thickBot="1" x14ac:dyDescent="0.25">
      <c r="B1051" s="79" t="str">
        <f>E1044&amp;G1044</f>
        <v>İSTANBUL TENİS EĞİTİM SPOR KULÜBÜAVRUPA YAKASI TENİS KULÜBÜ</v>
      </c>
      <c r="G1051" s="102"/>
      <c r="H1051" s="102"/>
      <c r="O1051" s="28">
        <f t="shared" ref="O1051:T1051" si="476">O1046+O1047+O1048</f>
        <v>36</v>
      </c>
      <c r="P1051" s="28">
        <f t="shared" si="476"/>
        <v>0</v>
      </c>
      <c r="Q1051" s="29">
        <f t="shared" si="476"/>
        <v>6</v>
      </c>
      <c r="R1051" s="28">
        <f t="shared" si="476"/>
        <v>0</v>
      </c>
      <c r="S1051" s="28">
        <f t="shared" si="476"/>
        <v>3</v>
      </c>
      <c r="T1051" s="28">
        <f t="shared" si="476"/>
        <v>0</v>
      </c>
      <c r="U1051" s="77" t="s">
        <v>630</v>
      </c>
    </row>
    <row r="1052" spans="2:21" x14ac:dyDescent="0.2">
      <c r="C1052" s="427" t="s">
        <v>132</v>
      </c>
      <c r="D1052" s="428"/>
      <c r="E1052" s="428"/>
      <c r="F1052" s="428"/>
      <c r="G1052" s="428"/>
      <c r="H1052" s="428"/>
      <c r="I1052" s="428"/>
      <c r="J1052" s="428"/>
      <c r="K1052" s="428"/>
      <c r="L1052" s="428"/>
      <c r="M1052" s="429"/>
      <c r="U1052" s="77" t="s">
        <v>630</v>
      </c>
    </row>
    <row r="1053" spans="2:21" ht="12" thickBot="1" x14ac:dyDescent="0.25">
      <c r="C1053" s="430"/>
      <c r="D1053" s="431"/>
      <c r="E1053" s="431"/>
      <c r="F1053" s="431"/>
      <c r="G1053" s="431"/>
      <c r="H1053" s="431"/>
      <c r="I1053" s="431"/>
      <c r="J1053" s="431"/>
      <c r="K1053" s="431"/>
      <c r="L1053" s="431"/>
      <c r="M1053" s="432"/>
      <c r="U1053" s="77" t="s">
        <v>630</v>
      </c>
    </row>
    <row r="1054" spans="2:21" ht="12" thickBot="1" x14ac:dyDescent="0.25">
      <c r="C1054" s="444" t="s">
        <v>79</v>
      </c>
      <c r="D1054" s="437"/>
      <c r="E1054" s="445" t="s">
        <v>133</v>
      </c>
      <c r="F1054" s="446"/>
      <c r="G1054" s="80" t="s">
        <v>134</v>
      </c>
      <c r="H1054" s="447" t="s">
        <v>135</v>
      </c>
      <c r="I1054" s="448"/>
      <c r="J1054" s="448"/>
      <c r="K1054" s="448"/>
      <c r="L1054" s="448"/>
      <c r="M1054" s="449"/>
      <c r="R1054" s="81"/>
      <c r="S1054" s="82"/>
      <c r="T1054" s="83"/>
      <c r="U1054" s="83" t="s">
        <v>630</v>
      </c>
    </row>
    <row r="1055" spans="2:21" ht="12" thickBot="1" x14ac:dyDescent="0.25">
      <c r="C1055" s="433">
        <v>45090</v>
      </c>
      <c r="D1055" s="434"/>
      <c r="E1055" s="435" t="s">
        <v>66</v>
      </c>
      <c r="F1055" s="409"/>
      <c r="G1055" s="84"/>
      <c r="H1055" s="435"/>
      <c r="I1055" s="408"/>
      <c r="J1055" s="408"/>
      <c r="K1055" s="408"/>
      <c r="L1055" s="408"/>
      <c r="M1055" s="409"/>
      <c r="U1055" s="77" t="s">
        <v>630</v>
      </c>
    </row>
    <row r="1056" spans="2:21" ht="12" thickBot="1" x14ac:dyDescent="0.25">
      <c r="C1056" s="435"/>
      <c r="D1056" s="408"/>
      <c r="E1056" s="408"/>
      <c r="F1056" s="408"/>
      <c r="G1056" s="408"/>
      <c r="H1056" s="408"/>
      <c r="I1056" s="408"/>
      <c r="J1056" s="408"/>
      <c r="K1056" s="408"/>
      <c r="L1056" s="408"/>
      <c r="M1056" s="409"/>
      <c r="U1056" s="77" t="s">
        <v>630</v>
      </c>
    </row>
    <row r="1057" spans="2:21" ht="12" thickBot="1" x14ac:dyDescent="0.25">
      <c r="C1057" s="85" t="s">
        <v>87</v>
      </c>
      <c r="D1057" s="86"/>
      <c r="E1057" s="85" t="s">
        <v>136</v>
      </c>
      <c r="F1057" s="86" t="s">
        <v>137</v>
      </c>
      <c r="G1057" s="85" t="s">
        <v>136</v>
      </c>
      <c r="H1057" s="436" t="s">
        <v>108</v>
      </c>
      <c r="I1057" s="436"/>
      <c r="J1057" s="436"/>
      <c r="K1057" s="436"/>
      <c r="L1057" s="436"/>
      <c r="M1057" s="437"/>
      <c r="U1057" s="77" t="s">
        <v>630</v>
      </c>
    </row>
    <row r="1058" spans="2:21" ht="12" thickBot="1" x14ac:dyDescent="0.25">
      <c r="C1058" s="87"/>
      <c r="D1058" s="88">
        <v>38</v>
      </c>
      <c r="E1058" s="103" t="s">
        <v>95</v>
      </c>
      <c r="F1058" s="88"/>
      <c r="G1058" s="103" t="s">
        <v>204</v>
      </c>
      <c r="H1058" s="438">
        <f>S1065</f>
        <v>3</v>
      </c>
      <c r="I1058" s="439"/>
      <c r="J1058" s="440"/>
      <c r="K1058" s="441">
        <f>T1065</f>
        <v>0</v>
      </c>
      <c r="L1058" s="442"/>
      <c r="M1058" s="443"/>
      <c r="U1058" s="77" t="str">
        <f>IF(H1058+K1058=3,"BİTTİ","DEVAM")</f>
        <v>BİTTİ</v>
      </c>
    </row>
    <row r="1059" spans="2:21" ht="12" thickBot="1" x14ac:dyDescent="0.25">
      <c r="C1059" s="91" t="s">
        <v>80</v>
      </c>
      <c r="D1059" s="92" t="s">
        <v>138</v>
      </c>
      <c r="E1059" s="91" t="s">
        <v>139</v>
      </c>
      <c r="F1059" s="92"/>
      <c r="G1059" s="91" t="s">
        <v>139</v>
      </c>
      <c r="H1059" s="408" t="s">
        <v>140</v>
      </c>
      <c r="I1059" s="409"/>
      <c r="J1059" s="408" t="s">
        <v>141</v>
      </c>
      <c r="K1059" s="409"/>
      <c r="L1059" s="410" t="s">
        <v>142</v>
      </c>
      <c r="M1059" s="411"/>
      <c r="O1059" s="412" t="s">
        <v>143</v>
      </c>
      <c r="P1059" s="413"/>
      <c r="Q1059" s="412" t="s">
        <v>144</v>
      </c>
      <c r="R1059" s="413"/>
      <c r="S1059" s="412" t="s">
        <v>138</v>
      </c>
      <c r="T1059" s="413"/>
      <c r="U1059" s="77" t="s">
        <v>630</v>
      </c>
    </row>
    <row r="1060" spans="2:21" ht="12" thickBot="1" x14ac:dyDescent="0.25">
      <c r="C1060" s="93" t="s">
        <v>152</v>
      </c>
      <c r="D1060" s="94" t="s">
        <v>145</v>
      </c>
      <c r="E1060" s="84" t="s">
        <v>559</v>
      </c>
      <c r="F1060" s="94"/>
      <c r="G1060" s="84"/>
      <c r="H1060" s="95">
        <v>6</v>
      </c>
      <c r="I1060" s="94">
        <v>0</v>
      </c>
      <c r="J1060" s="95">
        <v>6</v>
      </c>
      <c r="K1060" s="94">
        <v>0</v>
      </c>
      <c r="L1060" s="95"/>
      <c r="M1060" s="94"/>
      <c r="O1060" s="96">
        <f t="shared" ref="O1060:O1062" si="477">H1060+J1060+L1060</f>
        <v>12</v>
      </c>
      <c r="P1060" s="96">
        <f t="shared" ref="P1060:P1062" si="478">I1060+K1060+M1060</f>
        <v>0</v>
      </c>
      <c r="Q1060" s="96">
        <f t="shared" ref="Q1060:Q1062" si="479">IF(H1060&gt;I1060,1,0)+IF(J1060&gt;K1060,1,0)+IF(L1060&gt;M1060,1,0)</f>
        <v>2</v>
      </c>
      <c r="R1060" s="97">
        <f t="shared" ref="R1060:R1062" si="480">IF(H1060&lt;I1060,1,0)+IF(J1060&lt;K1060,1,0)+IF(L1060&lt;M1060,1,0)</f>
        <v>0</v>
      </c>
      <c r="S1060" s="97">
        <f t="shared" ref="S1060:S1062" si="481">IF(Q1060&gt;R1060,1,0)</f>
        <v>1</v>
      </c>
      <c r="T1060" s="97">
        <f t="shared" ref="T1060:T1062" si="482">IF(Q1060&lt;R1060,1,0)</f>
        <v>0</v>
      </c>
      <c r="U1060" s="77" t="s">
        <v>630</v>
      </c>
    </row>
    <row r="1061" spans="2:21" ht="12" thickBot="1" x14ac:dyDescent="0.25">
      <c r="C1061" s="84"/>
      <c r="D1061" s="94" t="s">
        <v>146</v>
      </c>
      <c r="E1061" s="84" t="s">
        <v>560</v>
      </c>
      <c r="F1061" s="94"/>
      <c r="G1061" s="84"/>
      <c r="H1061" s="95">
        <v>6</v>
      </c>
      <c r="I1061" s="94">
        <v>0</v>
      </c>
      <c r="J1061" s="95">
        <v>6</v>
      </c>
      <c r="K1061" s="94">
        <v>0</v>
      </c>
      <c r="L1061" s="95"/>
      <c r="M1061" s="94"/>
      <c r="O1061" s="29">
        <f t="shared" si="477"/>
        <v>12</v>
      </c>
      <c r="P1061" s="29">
        <f t="shared" si="478"/>
        <v>0</v>
      </c>
      <c r="Q1061" s="29">
        <f t="shared" si="479"/>
        <v>2</v>
      </c>
      <c r="R1061" s="28">
        <f t="shared" si="480"/>
        <v>0</v>
      </c>
      <c r="S1061" s="28">
        <f t="shared" si="481"/>
        <v>1</v>
      </c>
      <c r="T1061" s="28">
        <f t="shared" si="482"/>
        <v>0</v>
      </c>
      <c r="U1061" s="77" t="s">
        <v>630</v>
      </c>
    </row>
    <row r="1062" spans="2:21" ht="12" customHeight="1" thickBot="1" x14ac:dyDescent="0.25">
      <c r="C1062" s="414"/>
      <c r="D1062" s="416" t="s">
        <v>147</v>
      </c>
      <c r="E1062" s="84" t="s">
        <v>559</v>
      </c>
      <c r="F1062" s="98"/>
      <c r="G1062" s="84"/>
      <c r="H1062" s="418">
        <v>6</v>
      </c>
      <c r="I1062" s="421">
        <v>0</v>
      </c>
      <c r="J1062" s="418">
        <v>6</v>
      </c>
      <c r="K1062" s="421">
        <v>0</v>
      </c>
      <c r="L1062" s="418"/>
      <c r="M1062" s="421"/>
      <c r="O1062" s="424">
        <f t="shared" si="477"/>
        <v>12</v>
      </c>
      <c r="P1062" s="424">
        <f t="shared" si="478"/>
        <v>0</v>
      </c>
      <c r="Q1062" s="424">
        <f t="shared" si="479"/>
        <v>2</v>
      </c>
      <c r="R1062" s="424">
        <f t="shared" si="480"/>
        <v>0</v>
      </c>
      <c r="S1062" s="424">
        <f t="shared" si="481"/>
        <v>1</v>
      </c>
      <c r="T1062" s="424">
        <f t="shared" si="482"/>
        <v>0</v>
      </c>
      <c r="U1062" s="77" t="s">
        <v>630</v>
      </c>
    </row>
    <row r="1063" spans="2:21" ht="12" thickBot="1" x14ac:dyDescent="0.25">
      <c r="C1063" s="414"/>
      <c r="D1063" s="416"/>
      <c r="E1063" s="99" t="s">
        <v>137</v>
      </c>
      <c r="F1063" s="100"/>
      <c r="G1063" s="99" t="s">
        <v>137</v>
      </c>
      <c r="H1063" s="419"/>
      <c r="I1063" s="422"/>
      <c r="J1063" s="419"/>
      <c r="K1063" s="422"/>
      <c r="L1063" s="419"/>
      <c r="M1063" s="422"/>
      <c r="O1063" s="425"/>
      <c r="P1063" s="425"/>
      <c r="Q1063" s="425"/>
      <c r="R1063" s="425"/>
      <c r="S1063" s="425"/>
      <c r="T1063" s="425"/>
      <c r="U1063" s="77" t="s">
        <v>630</v>
      </c>
    </row>
    <row r="1064" spans="2:21" ht="12" thickBot="1" x14ac:dyDescent="0.25">
      <c r="C1064" s="415"/>
      <c r="D1064" s="417"/>
      <c r="E1064" s="84" t="s">
        <v>560</v>
      </c>
      <c r="F1064" s="101"/>
      <c r="G1064" s="84"/>
      <c r="H1064" s="420"/>
      <c r="I1064" s="423"/>
      <c r="J1064" s="420"/>
      <c r="K1064" s="423"/>
      <c r="L1064" s="420"/>
      <c r="M1064" s="423"/>
      <c r="O1064" s="426"/>
      <c r="P1064" s="426"/>
      <c r="Q1064" s="426"/>
      <c r="R1064" s="426"/>
      <c r="S1064" s="426"/>
      <c r="T1064" s="426"/>
      <c r="U1064" s="77" t="s">
        <v>630</v>
      </c>
    </row>
    <row r="1065" spans="2:21" ht="12" thickBot="1" x14ac:dyDescent="0.25">
      <c r="B1065" s="79" t="str">
        <f>E1058&amp;G1058</f>
        <v>TED SPOR KULÜBÜATAŞEHİR TENİS SPOR KULÜBÜ</v>
      </c>
      <c r="G1065" s="102"/>
      <c r="H1065" s="102"/>
      <c r="O1065" s="28">
        <f t="shared" ref="O1065:T1065" si="483">O1060+O1061+O1062</f>
        <v>36</v>
      </c>
      <c r="P1065" s="28">
        <f t="shared" si="483"/>
        <v>0</v>
      </c>
      <c r="Q1065" s="29">
        <f t="shared" si="483"/>
        <v>6</v>
      </c>
      <c r="R1065" s="28">
        <f t="shared" si="483"/>
        <v>0</v>
      </c>
      <c r="S1065" s="28">
        <f t="shared" si="483"/>
        <v>3</v>
      </c>
      <c r="T1065" s="28">
        <f t="shared" si="483"/>
        <v>0</v>
      </c>
      <c r="U1065" s="77" t="s">
        <v>630</v>
      </c>
    </row>
    <row r="1066" spans="2:21" x14ac:dyDescent="0.2">
      <c r="C1066" s="427" t="s">
        <v>132</v>
      </c>
      <c r="D1066" s="428"/>
      <c r="E1066" s="428"/>
      <c r="F1066" s="428"/>
      <c r="G1066" s="428"/>
      <c r="H1066" s="428"/>
      <c r="I1066" s="428"/>
      <c r="J1066" s="428"/>
      <c r="K1066" s="428"/>
      <c r="L1066" s="428"/>
      <c r="M1066" s="429"/>
      <c r="U1066" s="77" t="s">
        <v>630</v>
      </c>
    </row>
    <row r="1067" spans="2:21" ht="12" thickBot="1" x14ac:dyDescent="0.25">
      <c r="C1067" s="430"/>
      <c r="D1067" s="431"/>
      <c r="E1067" s="431"/>
      <c r="F1067" s="431"/>
      <c r="G1067" s="431"/>
      <c r="H1067" s="431"/>
      <c r="I1067" s="431"/>
      <c r="J1067" s="431"/>
      <c r="K1067" s="431"/>
      <c r="L1067" s="431"/>
      <c r="M1067" s="432"/>
      <c r="U1067" s="77" t="s">
        <v>630</v>
      </c>
    </row>
    <row r="1068" spans="2:21" ht="12" thickBot="1" x14ac:dyDescent="0.25">
      <c r="C1068" s="444" t="s">
        <v>79</v>
      </c>
      <c r="D1068" s="437"/>
      <c r="E1068" s="445" t="s">
        <v>133</v>
      </c>
      <c r="F1068" s="446"/>
      <c r="G1068" s="80" t="s">
        <v>134</v>
      </c>
      <c r="H1068" s="447" t="s">
        <v>135</v>
      </c>
      <c r="I1068" s="448"/>
      <c r="J1068" s="448"/>
      <c r="K1068" s="448"/>
      <c r="L1068" s="448"/>
      <c r="M1068" s="449"/>
      <c r="R1068" s="81"/>
      <c r="S1068" s="82"/>
      <c r="T1068" s="83"/>
      <c r="U1068" s="77" t="s">
        <v>630</v>
      </c>
    </row>
    <row r="1069" spans="2:21" ht="12" thickBot="1" x14ac:dyDescent="0.25">
      <c r="C1069" s="433">
        <v>45090</v>
      </c>
      <c r="D1069" s="434"/>
      <c r="E1069" s="435" t="s">
        <v>66</v>
      </c>
      <c r="F1069" s="409"/>
      <c r="G1069" s="84"/>
      <c r="H1069" s="435"/>
      <c r="I1069" s="408"/>
      <c r="J1069" s="408"/>
      <c r="K1069" s="408"/>
      <c r="L1069" s="408"/>
      <c r="M1069" s="409"/>
      <c r="U1069" s="77" t="s">
        <v>630</v>
      </c>
    </row>
    <row r="1070" spans="2:21" ht="12" thickBot="1" x14ac:dyDescent="0.25">
      <c r="C1070" s="435"/>
      <c r="D1070" s="408"/>
      <c r="E1070" s="408"/>
      <c r="F1070" s="408"/>
      <c r="G1070" s="408"/>
      <c r="H1070" s="408"/>
      <c r="I1070" s="408"/>
      <c r="J1070" s="408"/>
      <c r="K1070" s="408"/>
      <c r="L1070" s="408"/>
      <c r="M1070" s="409"/>
      <c r="U1070" s="77" t="s">
        <v>630</v>
      </c>
    </row>
    <row r="1071" spans="2:21" ht="12" thickBot="1" x14ac:dyDescent="0.25">
      <c r="C1071" s="85" t="s">
        <v>87</v>
      </c>
      <c r="D1071" s="86"/>
      <c r="E1071" s="85" t="s">
        <v>136</v>
      </c>
      <c r="F1071" s="86" t="s">
        <v>137</v>
      </c>
      <c r="G1071" s="85" t="s">
        <v>136</v>
      </c>
      <c r="H1071" s="436" t="s">
        <v>108</v>
      </c>
      <c r="I1071" s="436"/>
      <c r="J1071" s="436"/>
      <c r="K1071" s="436"/>
      <c r="L1071" s="436"/>
      <c r="M1071" s="437"/>
      <c r="U1071" s="77" t="s">
        <v>630</v>
      </c>
    </row>
    <row r="1072" spans="2:21" ht="12" thickBot="1" x14ac:dyDescent="0.25">
      <c r="C1072" s="87"/>
      <c r="D1072" s="88">
        <v>39</v>
      </c>
      <c r="E1072" s="103" t="s">
        <v>40</v>
      </c>
      <c r="F1072" s="88"/>
      <c r="G1072" s="103" t="s">
        <v>39</v>
      </c>
      <c r="H1072" s="438">
        <f>S1079</f>
        <v>0</v>
      </c>
      <c r="I1072" s="439"/>
      <c r="J1072" s="440"/>
      <c r="K1072" s="441">
        <f>T1079</f>
        <v>3</v>
      </c>
      <c r="L1072" s="442"/>
      <c r="M1072" s="443"/>
      <c r="U1072" s="77" t="str">
        <f>IF(H1072+K1072=3,"BİTTİ","DEVAM")</f>
        <v>BİTTİ</v>
      </c>
    </row>
    <row r="1073" spans="2:21" ht="12" thickBot="1" x14ac:dyDescent="0.25">
      <c r="C1073" s="91" t="s">
        <v>80</v>
      </c>
      <c r="D1073" s="92" t="s">
        <v>138</v>
      </c>
      <c r="E1073" s="91" t="s">
        <v>139</v>
      </c>
      <c r="F1073" s="92"/>
      <c r="G1073" s="91" t="s">
        <v>139</v>
      </c>
      <c r="H1073" s="408" t="s">
        <v>140</v>
      </c>
      <c r="I1073" s="409"/>
      <c r="J1073" s="408" t="s">
        <v>141</v>
      </c>
      <c r="K1073" s="409"/>
      <c r="L1073" s="410" t="s">
        <v>142</v>
      </c>
      <c r="M1073" s="411"/>
      <c r="O1073" s="412" t="s">
        <v>143</v>
      </c>
      <c r="P1073" s="413"/>
      <c r="Q1073" s="412" t="s">
        <v>144</v>
      </c>
      <c r="R1073" s="413"/>
      <c r="S1073" s="412" t="s">
        <v>138</v>
      </c>
      <c r="T1073" s="413"/>
      <c r="U1073" s="77" t="s">
        <v>630</v>
      </c>
    </row>
    <row r="1074" spans="2:21" ht="12" thickBot="1" x14ac:dyDescent="0.25">
      <c r="C1074" s="93" t="s">
        <v>152</v>
      </c>
      <c r="D1074" s="94" t="s">
        <v>145</v>
      </c>
      <c r="E1074" s="84" t="s">
        <v>800</v>
      </c>
      <c r="F1074" s="94"/>
      <c r="G1074" s="84" t="s">
        <v>799</v>
      </c>
      <c r="H1074" s="95">
        <v>2</v>
      </c>
      <c r="I1074" s="94">
        <v>6</v>
      </c>
      <c r="J1074" s="95">
        <v>4</v>
      </c>
      <c r="K1074" s="94">
        <v>6</v>
      </c>
      <c r="L1074" s="95"/>
      <c r="M1074" s="94"/>
      <c r="O1074" s="96">
        <f t="shared" ref="O1074:O1076" si="484">H1074+J1074+L1074</f>
        <v>6</v>
      </c>
      <c r="P1074" s="96">
        <f t="shared" ref="P1074:P1076" si="485">I1074+K1074+M1074</f>
        <v>12</v>
      </c>
      <c r="Q1074" s="96">
        <f t="shared" ref="Q1074:Q1076" si="486">IF(H1074&gt;I1074,1,0)+IF(J1074&gt;K1074,1,0)+IF(L1074&gt;M1074,1,0)</f>
        <v>0</v>
      </c>
      <c r="R1074" s="97">
        <f t="shared" ref="R1074:R1076" si="487">IF(H1074&lt;I1074,1,0)+IF(J1074&lt;K1074,1,0)+IF(L1074&lt;M1074,1,0)</f>
        <v>2</v>
      </c>
      <c r="S1074" s="97">
        <f t="shared" ref="S1074:S1076" si="488">IF(Q1074&gt;R1074,1,0)</f>
        <v>0</v>
      </c>
      <c r="T1074" s="97">
        <f t="shared" ref="T1074:T1076" si="489">IF(Q1074&lt;R1074,1,0)</f>
        <v>1</v>
      </c>
      <c r="U1074" s="77" t="s">
        <v>630</v>
      </c>
    </row>
    <row r="1075" spans="2:21" ht="12" thickBot="1" x14ac:dyDescent="0.25">
      <c r="C1075" s="84"/>
      <c r="D1075" s="94" t="s">
        <v>146</v>
      </c>
      <c r="E1075" s="84" t="s">
        <v>801</v>
      </c>
      <c r="F1075" s="94"/>
      <c r="G1075" s="84" t="s">
        <v>556</v>
      </c>
      <c r="H1075" s="95">
        <v>0</v>
      </c>
      <c r="I1075" s="94">
        <v>6</v>
      </c>
      <c r="J1075" s="95">
        <v>0</v>
      </c>
      <c r="K1075" s="94">
        <v>6</v>
      </c>
      <c r="L1075" s="95"/>
      <c r="M1075" s="94"/>
      <c r="O1075" s="29">
        <f t="shared" si="484"/>
        <v>0</v>
      </c>
      <c r="P1075" s="29">
        <f t="shared" si="485"/>
        <v>12</v>
      </c>
      <c r="Q1075" s="29">
        <f t="shared" si="486"/>
        <v>0</v>
      </c>
      <c r="R1075" s="28">
        <f t="shared" si="487"/>
        <v>2</v>
      </c>
      <c r="S1075" s="28">
        <f t="shared" si="488"/>
        <v>0</v>
      </c>
      <c r="T1075" s="28">
        <f t="shared" si="489"/>
        <v>1</v>
      </c>
      <c r="U1075" s="77" t="s">
        <v>630</v>
      </c>
    </row>
    <row r="1076" spans="2:21" ht="12" customHeight="1" thickBot="1" x14ac:dyDescent="0.25">
      <c r="C1076" s="414"/>
      <c r="D1076" s="416" t="s">
        <v>147</v>
      </c>
      <c r="E1076" s="84" t="s">
        <v>800</v>
      </c>
      <c r="F1076" s="98"/>
      <c r="G1076" s="84" t="s">
        <v>799</v>
      </c>
      <c r="H1076" s="418">
        <v>0</v>
      </c>
      <c r="I1076" s="421">
        <v>6</v>
      </c>
      <c r="J1076" s="418">
        <v>0</v>
      </c>
      <c r="K1076" s="421">
        <v>6</v>
      </c>
      <c r="L1076" s="418"/>
      <c r="M1076" s="421"/>
      <c r="O1076" s="424">
        <f t="shared" si="484"/>
        <v>0</v>
      </c>
      <c r="P1076" s="424">
        <f t="shared" si="485"/>
        <v>12</v>
      </c>
      <c r="Q1076" s="424">
        <f t="shared" si="486"/>
        <v>0</v>
      </c>
      <c r="R1076" s="424">
        <f t="shared" si="487"/>
        <v>2</v>
      </c>
      <c r="S1076" s="424">
        <f t="shared" si="488"/>
        <v>0</v>
      </c>
      <c r="T1076" s="424">
        <f t="shared" si="489"/>
        <v>1</v>
      </c>
      <c r="U1076" s="77" t="s">
        <v>630</v>
      </c>
    </row>
    <row r="1077" spans="2:21" ht="12" thickBot="1" x14ac:dyDescent="0.25">
      <c r="C1077" s="414"/>
      <c r="D1077" s="416"/>
      <c r="E1077" s="99" t="s">
        <v>137</v>
      </c>
      <c r="F1077" s="100"/>
      <c r="G1077" s="99" t="s">
        <v>137</v>
      </c>
      <c r="H1077" s="419"/>
      <c r="I1077" s="422"/>
      <c r="J1077" s="419"/>
      <c r="K1077" s="422"/>
      <c r="L1077" s="419"/>
      <c r="M1077" s="422"/>
      <c r="O1077" s="425"/>
      <c r="P1077" s="425"/>
      <c r="Q1077" s="425"/>
      <c r="R1077" s="425"/>
      <c r="S1077" s="425"/>
      <c r="T1077" s="425"/>
      <c r="U1077" s="77" t="s">
        <v>630</v>
      </c>
    </row>
    <row r="1078" spans="2:21" ht="12" thickBot="1" x14ac:dyDescent="0.25">
      <c r="C1078" s="415"/>
      <c r="D1078" s="417"/>
      <c r="E1078" s="84" t="s">
        <v>801</v>
      </c>
      <c r="F1078" s="101"/>
      <c r="G1078" s="84" t="s">
        <v>556</v>
      </c>
      <c r="H1078" s="420"/>
      <c r="I1078" s="423"/>
      <c r="J1078" s="420"/>
      <c r="K1078" s="423"/>
      <c r="L1078" s="420"/>
      <c r="M1078" s="423"/>
      <c r="O1078" s="426"/>
      <c r="P1078" s="426"/>
      <c r="Q1078" s="426"/>
      <c r="R1078" s="426"/>
      <c r="S1078" s="426"/>
      <c r="T1078" s="426"/>
      <c r="U1078" s="77" t="s">
        <v>630</v>
      </c>
    </row>
    <row r="1079" spans="2:21" ht="12" thickBot="1" x14ac:dyDescent="0.25">
      <c r="B1079" s="79" t="str">
        <f>E1072&amp;G1072</f>
        <v>TAÇSPORGENÇ TENİS AKADEMİSİ</v>
      </c>
      <c r="G1079" s="102"/>
      <c r="H1079" s="102"/>
      <c r="O1079" s="28">
        <f t="shared" ref="O1079:T1079" si="490">O1074+O1075+O1076</f>
        <v>6</v>
      </c>
      <c r="P1079" s="28">
        <f t="shared" si="490"/>
        <v>36</v>
      </c>
      <c r="Q1079" s="29">
        <f t="shared" si="490"/>
        <v>0</v>
      </c>
      <c r="R1079" s="28">
        <f t="shared" si="490"/>
        <v>6</v>
      </c>
      <c r="S1079" s="28">
        <f t="shared" si="490"/>
        <v>0</v>
      </c>
      <c r="T1079" s="28">
        <f t="shared" si="490"/>
        <v>3</v>
      </c>
      <c r="U1079" s="77" t="s">
        <v>630</v>
      </c>
    </row>
    <row r="1080" spans="2:21" x14ac:dyDescent="0.2">
      <c r="C1080" s="427" t="s">
        <v>132</v>
      </c>
      <c r="D1080" s="428"/>
      <c r="E1080" s="428"/>
      <c r="F1080" s="428"/>
      <c r="G1080" s="428"/>
      <c r="H1080" s="428"/>
      <c r="I1080" s="428"/>
      <c r="J1080" s="428"/>
      <c r="K1080" s="428"/>
      <c r="L1080" s="428"/>
      <c r="M1080" s="429"/>
      <c r="U1080" s="77" t="s">
        <v>630</v>
      </c>
    </row>
    <row r="1081" spans="2:21" ht="12" thickBot="1" x14ac:dyDescent="0.25">
      <c r="C1081" s="430"/>
      <c r="D1081" s="431"/>
      <c r="E1081" s="431"/>
      <c r="F1081" s="431"/>
      <c r="G1081" s="431"/>
      <c r="H1081" s="431"/>
      <c r="I1081" s="431"/>
      <c r="J1081" s="431"/>
      <c r="K1081" s="431"/>
      <c r="L1081" s="431"/>
      <c r="M1081" s="432"/>
      <c r="U1081" s="77" t="s">
        <v>630</v>
      </c>
    </row>
    <row r="1082" spans="2:21" ht="12" thickBot="1" x14ac:dyDescent="0.25">
      <c r="C1082" s="444" t="s">
        <v>79</v>
      </c>
      <c r="D1082" s="437"/>
      <c r="E1082" s="445" t="s">
        <v>133</v>
      </c>
      <c r="F1082" s="446"/>
      <c r="G1082" s="80" t="s">
        <v>134</v>
      </c>
      <c r="H1082" s="447" t="s">
        <v>135</v>
      </c>
      <c r="I1082" s="448"/>
      <c r="J1082" s="448"/>
      <c r="K1082" s="448"/>
      <c r="L1082" s="448"/>
      <c r="M1082" s="449"/>
      <c r="R1082" s="81"/>
      <c r="S1082" s="82"/>
      <c r="T1082" s="83"/>
      <c r="U1082" s="77" t="s">
        <v>630</v>
      </c>
    </row>
    <row r="1083" spans="2:21" ht="12" thickBot="1" x14ac:dyDescent="0.25">
      <c r="C1083" s="433">
        <v>45090</v>
      </c>
      <c r="D1083" s="434"/>
      <c r="E1083" s="435" t="s">
        <v>66</v>
      </c>
      <c r="F1083" s="409"/>
      <c r="G1083" s="84"/>
      <c r="H1083" s="435"/>
      <c r="I1083" s="408"/>
      <c r="J1083" s="408"/>
      <c r="K1083" s="408"/>
      <c r="L1083" s="408"/>
      <c r="M1083" s="409"/>
      <c r="U1083" s="77" t="s">
        <v>630</v>
      </c>
    </row>
    <row r="1084" spans="2:21" ht="12" thickBot="1" x14ac:dyDescent="0.25">
      <c r="C1084" s="435"/>
      <c r="D1084" s="408"/>
      <c r="E1084" s="408"/>
      <c r="F1084" s="408"/>
      <c r="G1084" s="408"/>
      <c r="H1084" s="408"/>
      <c r="I1084" s="408"/>
      <c r="J1084" s="408"/>
      <c r="K1084" s="408"/>
      <c r="L1084" s="408"/>
      <c r="M1084" s="409"/>
      <c r="U1084" s="77" t="s">
        <v>630</v>
      </c>
    </row>
    <row r="1085" spans="2:21" ht="12" thickBot="1" x14ac:dyDescent="0.25">
      <c r="C1085" s="85" t="s">
        <v>87</v>
      </c>
      <c r="D1085" s="86"/>
      <c r="E1085" s="85" t="s">
        <v>136</v>
      </c>
      <c r="F1085" s="86" t="s">
        <v>137</v>
      </c>
      <c r="G1085" s="85" t="s">
        <v>136</v>
      </c>
      <c r="H1085" s="436" t="s">
        <v>108</v>
      </c>
      <c r="I1085" s="436"/>
      <c r="J1085" s="436"/>
      <c r="K1085" s="436"/>
      <c r="L1085" s="436"/>
      <c r="M1085" s="437"/>
      <c r="U1085" s="77" t="s">
        <v>630</v>
      </c>
    </row>
    <row r="1086" spans="2:21" ht="12" thickBot="1" x14ac:dyDescent="0.25">
      <c r="C1086" s="87"/>
      <c r="D1086" s="88">
        <v>40</v>
      </c>
      <c r="E1086" s="103" t="s">
        <v>16</v>
      </c>
      <c r="F1086" s="88"/>
      <c r="G1086" s="103" t="s">
        <v>153</v>
      </c>
      <c r="H1086" s="438">
        <f>S1093</f>
        <v>0</v>
      </c>
      <c r="I1086" s="439"/>
      <c r="J1086" s="440"/>
      <c r="K1086" s="441">
        <f>T1093</f>
        <v>3</v>
      </c>
      <c r="L1086" s="442"/>
      <c r="M1086" s="443"/>
      <c r="U1086" s="77" t="str">
        <f>IF(H1086+K1086=3,"BİTTİ","DEVAM")</f>
        <v>BİTTİ</v>
      </c>
    </row>
    <row r="1087" spans="2:21" ht="12" thickBot="1" x14ac:dyDescent="0.25">
      <c r="C1087" s="91" t="s">
        <v>80</v>
      </c>
      <c r="D1087" s="92" t="s">
        <v>138</v>
      </c>
      <c r="E1087" s="91" t="s">
        <v>139</v>
      </c>
      <c r="F1087" s="92"/>
      <c r="G1087" s="91" t="s">
        <v>139</v>
      </c>
      <c r="H1087" s="408" t="s">
        <v>140</v>
      </c>
      <c r="I1087" s="409"/>
      <c r="J1087" s="408" t="s">
        <v>141</v>
      </c>
      <c r="K1087" s="409"/>
      <c r="L1087" s="410" t="s">
        <v>142</v>
      </c>
      <c r="M1087" s="411"/>
      <c r="O1087" s="412" t="s">
        <v>143</v>
      </c>
      <c r="P1087" s="413"/>
      <c r="Q1087" s="412" t="s">
        <v>144</v>
      </c>
      <c r="R1087" s="413"/>
      <c r="S1087" s="412" t="s">
        <v>138</v>
      </c>
      <c r="T1087" s="413"/>
      <c r="U1087" s="77" t="s">
        <v>630</v>
      </c>
    </row>
    <row r="1088" spans="2:21" ht="12" thickBot="1" x14ac:dyDescent="0.25">
      <c r="C1088" s="93" t="s">
        <v>152</v>
      </c>
      <c r="D1088" s="94" t="s">
        <v>145</v>
      </c>
      <c r="E1088" s="84" t="s">
        <v>818</v>
      </c>
      <c r="F1088" s="94"/>
      <c r="G1088" s="84" t="s">
        <v>553</v>
      </c>
      <c r="H1088" s="95">
        <v>0</v>
      </c>
      <c r="I1088" s="94">
        <v>6</v>
      </c>
      <c r="J1088" s="95">
        <v>0</v>
      </c>
      <c r="K1088" s="94">
        <v>6</v>
      </c>
      <c r="L1088" s="95"/>
      <c r="M1088" s="94"/>
      <c r="O1088" s="96">
        <f t="shared" ref="O1088:O1090" si="491">H1088+J1088+L1088</f>
        <v>0</v>
      </c>
      <c r="P1088" s="96">
        <f t="shared" ref="P1088:P1090" si="492">I1088+K1088+M1088</f>
        <v>12</v>
      </c>
      <c r="Q1088" s="96">
        <f t="shared" ref="Q1088:Q1090" si="493">IF(H1088&gt;I1088,1,0)+IF(J1088&gt;K1088,1,0)+IF(L1088&gt;M1088,1,0)</f>
        <v>0</v>
      </c>
      <c r="R1088" s="97">
        <f t="shared" ref="R1088:R1090" si="494">IF(H1088&lt;I1088,1,0)+IF(J1088&lt;K1088,1,0)+IF(L1088&lt;M1088,1,0)</f>
        <v>2</v>
      </c>
      <c r="S1088" s="97">
        <f t="shared" ref="S1088:S1090" si="495">IF(Q1088&gt;R1088,1,0)</f>
        <v>0</v>
      </c>
      <c r="T1088" s="97">
        <f t="shared" ref="T1088:T1090" si="496">IF(Q1088&lt;R1088,1,0)</f>
        <v>1</v>
      </c>
      <c r="U1088" s="77" t="s">
        <v>630</v>
      </c>
    </row>
    <row r="1089" spans="2:23" ht="12" thickBot="1" x14ac:dyDescent="0.25">
      <c r="C1089" s="84"/>
      <c r="D1089" s="94" t="s">
        <v>146</v>
      </c>
      <c r="E1089" s="84" t="s">
        <v>818</v>
      </c>
      <c r="F1089" s="94"/>
      <c r="G1089" s="84" t="s">
        <v>554</v>
      </c>
      <c r="H1089" s="95">
        <v>0</v>
      </c>
      <c r="I1089" s="94">
        <v>6</v>
      </c>
      <c r="J1089" s="95">
        <v>0</v>
      </c>
      <c r="K1089" s="94">
        <v>6</v>
      </c>
      <c r="L1089" s="95"/>
      <c r="M1089" s="94"/>
      <c r="O1089" s="29">
        <f t="shared" si="491"/>
        <v>0</v>
      </c>
      <c r="P1089" s="29">
        <f t="shared" si="492"/>
        <v>12</v>
      </c>
      <c r="Q1089" s="29">
        <f t="shared" si="493"/>
        <v>0</v>
      </c>
      <c r="R1089" s="28">
        <f t="shared" si="494"/>
        <v>2</v>
      </c>
      <c r="S1089" s="28">
        <f t="shared" si="495"/>
        <v>0</v>
      </c>
      <c r="T1089" s="28">
        <f t="shared" si="496"/>
        <v>1</v>
      </c>
      <c r="U1089" s="77" t="s">
        <v>630</v>
      </c>
    </row>
    <row r="1090" spans="2:23" ht="12" customHeight="1" thickBot="1" x14ac:dyDescent="0.25">
      <c r="C1090" s="414"/>
      <c r="D1090" s="416" t="s">
        <v>147</v>
      </c>
      <c r="E1090" s="84" t="s">
        <v>818</v>
      </c>
      <c r="F1090" s="98"/>
      <c r="G1090" s="84" t="s">
        <v>553</v>
      </c>
      <c r="H1090" s="418">
        <v>0</v>
      </c>
      <c r="I1090" s="421">
        <v>6</v>
      </c>
      <c r="J1090" s="418">
        <v>0</v>
      </c>
      <c r="K1090" s="421">
        <v>6</v>
      </c>
      <c r="L1090" s="418"/>
      <c r="M1090" s="421"/>
      <c r="O1090" s="424">
        <f t="shared" si="491"/>
        <v>0</v>
      </c>
      <c r="P1090" s="424">
        <f t="shared" si="492"/>
        <v>12</v>
      </c>
      <c r="Q1090" s="424">
        <f t="shared" si="493"/>
        <v>0</v>
      </c>
      <c r="R1090" s="424">
        <f t="shared" si="494"/>
        <v>2</v>
      </c>
      <c r="S1090" s="424">
        <f t="shared" si="495"/>
        <v>0</v>
      </c>
      <c r="T1090" s="424">
        <f t="shared" si="496"/>
        <v>1</v>
      </c>
      <c r="U1090" s="77" t="s">
        <v>630</v>
      </c>
    </row>
    <row r="1091" spans="2:23" ht="12" thickBot="1" x14ac:dyDescent="0.25">
      <c r="C1091" s="414"/>
      <c r="D1091" s="416"/>
      <c r="E1091" s="99" t="s">
        <v>137</v>
      </c>
      <c r="F1091" s="100"/>
      <c r="G1091" s="99" t="s">
        <v>137</v>
      </c>
      <c r="H1091" s="419"/>
      <c r="I1091" s="422"/>
      <c r="J1091" s="419"/>
      <c r="K1091" s="422"/>
      <c r="L1091" s="419"/>
      <c r="M1091" s="422"/>
      <c r="O1091" s="425"/>
      <c r="P1091" s="425"/>
      <c r="Q1091" s="425"/>
      <c r="R1091" s="425"/>
      <c r="S1091" s="425"/>
      <c r="T1091" s="425"/>
      <c r="U1091" s="77" t="s">
        <v>630</v>
      </c>
    </row>
    <row r="1092" spans="2:23" ht="12" thickBot="1" x14ac:dyDescent="0.25">
      <c r="C1092" s="415"/>
      <c r="D1092" s="417"/>
      <c r="E1092" s="84" t="s">
        <v>818</v>
      </c>
      <c r="F1092" s="101"/>
      <c r="G1092" s="84" t="s">
        <v>554</v>
      </c>
      <c r="H1092" s="420"/>
      <c r="I1092" s="423"/>
      <c r="J1092" s="420"/>
      <c r="K1092" s="423"/>
      <c r="L1092" s="420"/>
      <c r="M1092" s="423"/>
      <c r="O1092" s="426"/>
      <c r="P1092" s="426"/>
      <c r="Q1092" s="426"/>
      <c r="R1092" s="426"/>
      <c r="S1092" s="426"/>
      <c r="T1092" s="426"/>
      <c r="U1092" s="77" t="s">
        <v>630</v>
      </c>
    </row>
    <row r="1093" spans="2:23" ht="12" thickBot="1" x14ac:dyDescent="0.25">
      <c r="B1093" s="79" t="str">
        <f>E1086&amp;G1086</f>
        <v>BÜLENT DURAN TENİS SPOR KULUBUİSTANBUL ATAŞEHİR TENİS SPOR KULÜBÜ</v>
      </c>
      <c r="G1093" s="102"/>
      <c r="H1093" s="102"/>
      <c r="O1093" s="28">
        <f t="shared" ref="O1093:T1093" si="497">O1088+O1089+O1090</f>
        <v>0</v>
      </c>
      <c r="P1093" s="28">
        <f t="shared" si="497"/>
        <v>36</v>
      </c>
      <c r="Q1093" s="29">
        <f t="shared" si="497"/>
        <v>0</v>
      </c>
      <c r="R1093" s="28">
        <f t="shared" si="497"/>
        <v>6</v>
      </c>
      <c r="S1093" s="28">
        <f t="shared" si="497"/>
        <v>0</v>
      </c>
      <c r="T1093" s="28">
        <f t="shared" si="497"/>
        <v>3</v>
      </c>
      <c r="U1093" s="77" t="s">
        <v>630</v>
      </c>
    </row>
    <row r="1094" spans="2:23" x14ac:dyDescent="0.2">
      <c r="C1094" s="427" t="s">
        <v>132</v>
      </c>
      <c r="D1094" s="428"/>
      <c r="E1094" s="428"/>
      <c r="F1094" s="428"/>
      <c r="G1094" s="428"/>
      <c r="H1094" s="428"/>
      <c r="I1094" s="428"/>
      <c r="J1094" s="428"/>
      <c r="K1094" s="428"/>
      <c r="L1094" s="428"/>
      <c r="M1094" s="429"/>
      <c r="U1094" s="77" t="s">
        <v>630</v>
      </c>
      <c r="V1094" s="77" t="s">
        <v>673</v>
      </c>
      <c r="W1094" s="77" t="s">
        <v>674</v>
      </c>
    </row>
    <row r="1095" spans="2:23" ht="12" thickBot="1" x14ac:dyDescent="0.25">
      <c r="C1095" s="430"/>
      <c r="D1095" s="431"/>
      <c r="E1095" s="431"/>
      <c r="F1095" s="431"/>
      <c r="G1095" s="431"/>
      <c r="H1095" s="431"/>
      <c r="I1095" s="431"/>
      <c r="J1095" s="431"/>
      <c r="K1095" s="431"/>
      <c r="L1095" s="431"/>
      <c r="M1095" s="432"/>
      <c r="U1095" s="77" t="s">
        <v>630</v>
      </c>
      <c r="V1095" s="77">
        <f>COUNTIF(U1094:U1723,"BİTTİ")</f>
        <v>45</v>
      </c>
      <c r="W1095" s="77">
        <f>COUNTIF(U1094:U1723,"DEVAM")</f>
        <v>0</v>
      </c>
    </row>
    <row r="1096" spans="2:23" ht="12" thickBot="1" x14ac:dyDescent="0.25">
      <c r="C1096" s="444" t="s">
        <v>79</v>
      </c>
      <c r="D1096" s="437"/>
      <c r="E1096" s="445" t="s">
        <v>133</v>
      </c>
      <c r="F1096" s="446"/>
      <c r="G1096" s="80" t="s">
        <v>134</v>
      </c>
      <c r="H1096" s="447" t="s">
        <v>135</v>
      </c>
      <c r="I1096" s="448"/>
      <c r="J1096" s="448"/>
      <c r="K1096" s="448"/>
      <c r="L1096" s="448"/>
      <c r="M1096" s="449"/>
      <c r="R1096" s="81"/>
      <c r="S1096" s="82"/>
      <c r="T1096" s="83"/>
      <c r="U1096" s="77" t="s">
        <v>630</v>
      </c>
    </row>
    <row r="1097" spans="2:23" ht="12" thickBot="1" x14ac:dyDescent="0.25">
      <c r="C1097" s="433">
        <v>45091</v>
      </c>
      <c r="D1097" s="434"/>
      <c r="E1097" s="435" t="s">
        <v>45</v>
      </c>
      <c r="F1097" s="409"/>
      <c r="G1097" s="84"/>
      <c r="H1097" s="435"/>
      <c r="I1097" s="408"/>
      <c r="J1097" s="408"/>
      <c r="K1097" s="408"/>
      <c r="L1097" s="408"/>
      <c r="M1097" s="409"/>
      <c r="U1097" s="77" t="s">
        <v>630</v>
      </c>
    </row>
    <row r="1098" spans="2:23" ht="12" thickBot="1" x14ac:dyDescent="0.25">
      <c r="C1098" s="435"/>
      <c r="D1098" s="408"/>
      <c r="E1098" s="408"/>
      <c r="F1098" s="408"/>
      <c r="G1098" s="408"/>
      <c r="H1098" s="408"/>
      <c r="I1098" s="408"/>
      <c r="J1098" s="408"/>
      <c r="K1098" s="408"/>
      <c r="L1098" s="408"/>
      <c r="M1098" s="409"/>
      <c r="U1098" s="77" t="s">
        <v>630</v>
      </c>
    </row>
    <row r="1099" spans="2:23" ht="12" thickBot="1" x14ac:dyDescent="0.25">
      <c r="C1099" s="85" t="s">
        <v>87</v>
      </c>
      <c r="D1099" s="86"/>
      <c r="E1099" s="85" t="s">
        <v>136</v>
      </c>
      <c r="F1099" s="86" t="s">
        <v>137</v>
      </c>
      <c r="G1099" s="85" t="s">
        <v>136</v>
      </c>
      <c r="H1099" s="436" t="s">
        <v>108</v>
      </c>
      <c r="I1099" s="436"/>
      <c r="J1099" s="436"/>
      <c r="K1099" s="436"/>
      <c r="L1099" s="436"/>
      <c r="M1099" s="437"/>
      <c r="U1099" s="77" t="s">
        <v>630</v>
      </c>
    </row>
    <row r="1100" spans="2:23" ht="12" thickBot="1" x14ac:dyDescent="0.25">
      <c r="C1100" s="87"/>
      <c r="D1100" s="88">
        <v>1</v>
      </c>
      <c r="E1100" s="103" t="s">
        <v>235</v>
      </c>
      <c r="F1100" s="88"/>
      <c r="G1100" s="103" t="s">
        <v>236</v>
      </c>
      <c r="H1100" s="438">
        <f>S1107</f>
        <v>3</v>
      </c>
      <c r="I1100" s="439"/>
      <c r="J1100" s="440"/>
      <c r="K1100" s="441">
        <f>T1107</f>
        <v>0</v>
      </c>
      <c r="L1100" s="442"/>
      <c r="M1100" s="443"/>
      <c r="U1100" s="77" t="str">
        <f>IF(H1100+K1100=3,"BİTTİ","DEVAM")</f>
        <v>BİTTİ</v>
      </c>
    </row>
    <row r="1101" spans="2:23" ht="12" thickBot="1" x14ac:dyDescent="0.25">
      <c r="C1101" s="91" t="s">
        <v>80</v>
      </c>
      <c r="D1101" s="92" t="s">
        <v>138</v>
      </c>
      <c r="E1101" s="91" t="s">
        <v>139</v>
      </c>
      <c r="F1101" s="92"/>
      <c r="G1101" s="91" t="s">
        <v>139</v>
      </c>
      <c r="H1101" s="408" t="s">
        <v>140</v>
      </c>
      <c r="I1101" s="409"/>
      <c r="J1101" s="408" t="s">
        <v>141</v>
      </c>
      <c r="K1101" s="409"/>
      <c r="L1101" s="410" t="s">
        <v>142</v>
      </c>
      <c r="M1101" s="411"/>
      <c r="O1101" s="412" t="s">
        <v>143</v>
      </c>
      <c r="P1101" s="413"/>
      <c r="Q1101" s="412" t="s">
        <v>144</v>
      </c>
      <c r="R1101" s="413"/>
      <c r="S1101" s="412" t="s">
        <v>138</v>
      </c>
      <c r="T1101" s="413"/>
      <c r="U1101" s="77" t="s">
        <v>630</v>
      </c>
    </row>
    <row r="1102" spans="2:23" ht="12" thickBot="1" x14ac:dyDescent="0.25">
      <c r="C1102" s="93" t="s">
        <v>152</v>
      </c>
      <c r="D1102" s="94" t="s">
        <v>145</v>
      </c>
      <c r="E1102" s="84" t="s">
        <v>795</v>
      </c>
      <c r="F1102" s="94"/>
      <c r="G1102" s="84" t="s">
        <v>270</v>
      </c>
      <c r="H1102" s="95">
        <v>6</v>
      </c>
      <c r="I1102" s="94">
        <v>1</v>
      </c>
      <c r="J1102" s="95">
        <v>6</v>
      </c>
      <c r="K1102" s="94">
        <v>2</v>
      </c>
      <c r="L1102" s="95"/>
      <c r="M1102" s="94"/>
      <c r="O1102" s="96">
        <f t="shared" ref="O1102:O1104" si="498">H1102+J1102+L1102</f>
        <v>12</v>
      </c>
      <c r="P1102" s="96">
        <f t="shared" ref="P1102:P1104" si="499">I1102+K1102+M1102</f>
        <v>3</v>
      </c>
      <c r="Q1102" s="96">
        <f t="shared" ref="Q1102:Q1104" si="500">IF(H1102&gt;I1102,1,0)+IF(J1102&gt;K1102,1,0)+IF(L1102&gt;M1102,1,0)</f>
        <v>2</v>
      </c>
      <c r="R1102" s="97">
        <f t="shared" ref="R1102:R1104" si="501">IF(H1102&lt;I1102,1,0)+IF(J1102&lt;K1102,1,0)+IF(L1102&lt;M1102,1,0)</f>
        <v>0</v>
      </c>
      <c r="S1102" s="97">
        <f t="shared" ref="S1102:S1104" si="502">IF(Q1102&gt;R1102,1,0)</f>
        <v>1</v>
      </c>
      <c r="T1102" s="97">
        <f t="shared" ref="T1102:T1104" si="503">IF(Q1102&lt;R1102,1,0)</f>
        <v>0</v>
      </c>
      <c r="U1102" s="77" t="s">
        <v>630</v>
      </c>
    </row>
    <row r="1103" spans="2:23" ht="12" thickBot="1" x14ac:dyDescent="0.25">
      <c r="C1103" s="84"/>
      <c r="D1103" s="94" t="s">
        <v>146</v>
      </c>
      <c r="E1103" s="84" t="s">
        <v>796</v>
      </c>
      <c r="F1103" s="94"/>
      <c r="G1103" s="84" t="s">
        <v>271</v>
      </c>
      <c r="H1103" s="95">
        <v>6</v>
      </c>
      <c r="I1103" s="94">
        <v>3</v>
      </c>
      <c r="J1103" s="95">
        <v>6</v>
      </c>
      <c r="K1103" s="94">
        <v>0</v>
      </c>
      <c r="L1103" s="95"/>
      <c r="M1103" s="94"/>
      <c r="O1103" s="29">
        <f t="shared" si="498"/>
        <v>12</v>
      </c>
      <c r="P1103" s="29">
        <f t="shared" si="499"/>
        <v>3</v>
      </c>
      <c r="Q1103" s="29">
        <f t="shared" si="500"/>
        <v>2</v>
      </c>
      <c r="R1103" s="28">
        <f t="shared" si="501"/>
        <v>0</v>
      </c>
      <c r="S1103" s="28">
        <f t="shared" si="502"/>
        <v>1</v>
      </c>
      <c r="T1103" s="28">
        <f t="shared" si="503"/>
        <v>0</v>
      </c>
      <c r="U1103" s="77" t="s">
        <v>630</v>
      </c>
    </row>
    <row r="1104" spans="2:23" ht="12" customHeight="1" thickBot="1" x14ac:dyDescent="0.25">
      <c r="C1104" s="414"/>
      <c r="D1104" s="416" t="s">
        <v>147</v>
      </c>
      <c r="E1104" s="84" t="s">
        <v>968</v>
      </c>
      <c r="F1104" s="98"/>
      <c r="G1104" s="84" t="s">
        <v>271</v>
      </c>
      <c r="H1104" s="418">
        <v>6</v>
      </c>
      <c r="I1104" s="421">
        <v>4</v>
      </c>
      <c r="J1104" s="418">
        <v>6</v>
      </c>
      <c r="K1104" s="421">
        <v>1</v>
      </c>
      <c r="L1104" s="418"/>
      <c r="M1104" s="421"/>
      <c r="O1104" s="424">
        <f t="shared" si="498"/>
        <v>12</v>
      </c>
      <c r="P1104" s="424">
        <f t="shared" si="499"/>
        <v>5</v>
      </c>
      <c r="Q1104" s="424">
        <f t="shared" si="500"/>
        <v>2</v>
      </c>
      <c r="R1104" s="424">
        <f t="shared" si="501"/>
        <v>0</v>
      </c>
      <c r="S1104" s="424">
        <f t="shared" si="502"/>
        <v>1</v>
      </c>
      <c r="T1104" s="424">
        <f t="shared" si="503"/>
        <v>0</v>
      </c>
      <c r="U1104" s="77" t="s">
        <v>630</v>
      </c>
    </row>
    <row r="1105" spans="2:22" ht="12" thickBot="1" x14ac:dyDescent="0.25">
      <c r="C1105" s="414"/>
      <c r="D1105" s="416"/>
      <c r="E1105" s="99" t="s">
        <v>137</v>
      </c>
      <c r="F1105" s="100"/>
      <c r="G1105" s="99" t="s">
        <v>137</v>
      </c>
      <c r="H1105" s="419"/>
      <c r="I1105" s="422"/>
      <c r="J1105" s="419"/>
      <c r="K1105" s="422"/>
      <c r="L1105" s="419"/>
      <c r="M1105" s="422"/>
      <c r="O1105" s="425"/>
      <c r="P1105" s="425"/>
      <c r="Q1105" s="425"/>
      <c r="R1105" s="425"/>
      <c r="S1105" s="425"/>
      <c r="T1105" s="425"/>
      <c r="U1105" s="77" t="s">
        <v>630</v>
      </c>
    </row>
    <row r="1106" spans="2:22" ht="12" thickBot="1" x14ac:dyDescent="0.25">
      <c r="C1106" s="415"/>
      <c r="D1106" s="417"/>
      <c r="E1106" s="84" t="s">
        <v>969</v>
      </c>
      <c r="F1106" s="101"/>
      <c r="G1106" s="84" t="s">
        <v>272</v>
      </c>
      <c r="H1106" s="420"/>
      <c r="I1106" s="423"/>
      <c r="J1106" s="420"/>
      <c r="K1106" s="423"/>
      <c r="L1106" s="420"/>
      <c r="M1106" s="423"/>
      <c r="O1106" s="426"/>
      <c r="P1106" s="426"/>
      <c r="Q1106" s="426"/>
      <c r="R1106" s="426"/>
      <c r="S1106" s="426"/>
      <c r="T1106" s="426"/>
      <c r="U1106" s="77" t="s">
        <v>630</v>
      </c>
    </row>
    <row r="1107" spans="2:22" ht="12" thickBot="1" x14ac:dyDescent="0.25">
      <c r="B1107" s="79" t="str">
        <f>E1100&amp;G1100</f>
        <v>ADANA TENİS DAĞ VE SP.ADANA GENÇLİK SPOR</v>
      </c>
      <c r="G1107" s="102"/>
      <c r="H1107" s="102"/>
      <c r="O1107" s="28">
        <f t="shared" ref="O1107:T1107" si="504">O1102+O1103+O1104</f>
        <v>36</v>
      </c>
      <c r="P1107" s="28">
        <f t="shared" si="504"/>
        <v>11</v>
      </c>
      <c r="Q1107" s="29">
        <f t="shared" si="504"/>
        <v>6</v>
      </c>
      <c r="R1107" s="28">
        <f t="shared" si="504"/>
        <v>0</v>
      </c>
      <c r="S1107" s="28">
        <f t="shared" si="504"/>
        <v>3</v>
      </c>
      <c r="T1107" s="28">
        <f t="shared" si="504"/>
        <v>0</v>
      </c>
      <c r="U1107" s="77" t="s">
        <v>630</v>
      </c>
    </row>
    <row r="1108" spans="2:22" x14ac:dyDescent="0.2">
      <c r="C1108" s="427" t="s">
        <v>132</v>
      </c>
      <c r="D1108" s="428"/>
      <c r="E1108" s="428"/>
      <c r="F1108" s="428"/>
      <c r="G1108" s="428"/>
      <c r="H1108" s="428"/>
      <c r="I1108" s="428"/>
      <c r="J1108" s="428"/>
      <c r="K1108" s="428"/>
      <c r="L1108" s="428"/>
      <c r="M1108" s="429"/>
      <c r="U1108" s="77" t="s">
        <v>630</v>
      </c>
    </row>
    <row r="1109" spans="2:22" ht="12" thickBot="1" x14ac:dyDescent="0.25">
      <c r="C1109" s="430"/>
      <c r="D1109" s="431"/>
      <c r="E1109" s="431"/>
      <c r="F1109" s="431"/>
      <c r="G1109" s="431"/>
      <c r="H1109" s="431"/>
      <c r="I1109" s="431"/>
      <c r="J1109" s="431"/>
      <c r="K1109" s="431"/>
      <c r="L1109" s="431"/>
      <c r="M1109" s="432"/>
      <c r="U1109" s="77" t="s">
        <v>630</v>
      </c>
    </row>
    <row r="1110" spans="2:22" ht="12" thickBot="1" x14ac:dyDescent="0.25">
      <c r="C1110" s="444" t="s">
        <v>79</v>
      </c>
      <c r="D1110" s="437"/>
      <c r="E1110" s="445" t="s">
        <v>133</v>
      </c>
      <c r="F1110" s="446"/>
      <c r="G1110" s="80" t="s">
        <v>134</v>
      </c>
      <c r="H1110" s="447" t="s">
        <v>135</v>
      </c>
      <c r="I1110" s="448"/>
      <c r="J1110" s="448"/>
      <c r="K1110" s="448"/>
      <c r="L1110" s="448"/>
      <c r="M1110" s="449"/>
      <c r="R1110" s="81"/>
      <c r="S1110" s="82"/>
      <c r="T1110" s="83"/>
      <c r="U1110" s="77" t="s">
        <v>630</v>
      </c>
    </row>
    <row r="1111" spans="2:22" ht="12" thickBot="1" x14ac:dyDescent="0.25">
      <c r="C1111" s="433">
        <v>45091</v>
      </c>
      <c r="D1111" s="434"/>
      <c r="E1111" s="435" t="s">
        <v>55</v>
      </c>
      <c r="F1111" s="409"/>
      <c r="G1111" s="84"/>
      <c r="H1111" s="435"/>
      <c r="I1111" s="408"/>
      <c r="J1111" s="408"/>
      <c r="K1111" s="408"/>
      <c r="L1111" s="408"/>
      <c r="M1111" s="409"/>
      <c r="U1111" s="77" t="s">
        <v>630</v>
      </c>
    </row>
    <row r="1112" spans="2:22" ht="12" thickBot="1" x14ac:dyDescent="0.25">
      <c r="C1112" s="435"/>
      <c r="D1112" s="408"/>
      <c r="E1112" s="408"/>
      <c r="F1112" s="408"/>
      <c r="G1112" s="408"/>
      <c r="H1112" s="408"/>
      <c r="I1112" s="408"/>
      <c r="J1112" s="408"/>
      <c r="K1112" s="408"/>
      <c r="L1112" s="408"/>
      <c r="M1112" s="409"/>
      <c r="U1112" s="77" t="s">
        <v>630</v>
      </c>
    </row>
    <row r="1113" spans="2:22" ht="12" thickBot="1" x14ac:dyDescent="0.25">
      <c r="C1113" s="85" t="s">
        <v>87</v>
      </c>
      <c r="D1113" s="86"/>
      <c r="E1113" s="85" t="s">
        <v>136</v>
      </c>
      <c r="F1113" s="86" t="s">
        <v>137</v>
      </c>
      <c r="G1113" s="85" t="s">
        <v>136</v>
      </c>
      <c r="H1113" s="436" t="s">
        <v>108</v>
      </c>
      <c r="I1113" s="436"/>
      <c r="J1113" s="436"/>
      <c r="K1113" s="436"/>
      <c r="L1113" s="436"/>
      <c r="M1113" s="437"/>
      <c r="U1113" s="77" t="s">
        <v>630</v>
      </c>
    </row>
    <row r="1114" spans="2:22" ht="12" thickBot="1" x14ac:dyDescent="0.25">
      <c r="C1114" s="87"/>
      <c r="D1114" s="88">
        <v>2</v>
      </c>
      <c r="E1114" s="103" t="s">
        <v>156</v>
      </c>
      <c r="F1114" s="88"/>
      <c r="G1114" s="103" t="s">
        <v>238</v>
      </c>
      <c r="H1114" s="438">
        <f>S1121</f>
        <v>2</v>
      </c>
      <c r="I1114" s="439"/>
      <c r="J1114" s="440"/>
      <c r="K1114" s="441">
        <f>T1121</f>
        <v>1</v>
      </c>
      <c r="L1114" s="442"/>
      <c r="M1114" s="443"/>
      <c r="U1114" s="77" t="str">
        <f>IF(H1114+K1114=3,"BİTTİ","DEVAM")</f>
        <v>BİTTİ</v>
      </c>
    </row>
    <row r="1115" spans="2:22" ht="12" thickBot="1" x14ac:dyDescent="0.25">
      <c r="C1115" s="91" t="s">
        <v>80</v>
      </c>
      <c r="D1115" s="92" t="s">
        <v>138</v>
      </c>
      <c r="E1115" s="91" t="s">
        <v>139</v>
      </c>
      <c r="F1115" s="92"/>
      <c r="G1115" s="91" t="s">
        <v>139</v>
      </c>
      <c r="H1115" s="408" t="s">
        <v>140</v>
      </c>
      <c r="I1115" s="409"/>
      <c r="J1115" s="408" t="s">
        <v>141</v>
      </c>
      <c r="K1115" s="409"/>
      <c r="L1115" s="410" t="s">
        <v>142</v>
      </c>
      <c r="M1115" s="411"/>
      <c r="O1115" s="412" t="s">
        <v>143</v>
      </c>
      <c r="P1115" s="413"/>
      <c r="Q1115" s="412" t="s">
        <v>144</v>
      </c>
      <c r="R1115" s="413"/>
      <c r="S1115" s="412" t="s">
        <v>138</v>
      </c>
      <c r="T1115" s="413"/>
      <c r="U1115" s="77" t="s">
        <v>630</v>
      </c>
    </row>
    <row r="1116" spans="2:22" ht="12" thickBot="1" x14ac:dyDescent="0.25">
      <c r="C1116" s="93" t="s">
        <v>152</v>
      </c>
      <c r="D1116" s="94" t="s">
        <v>145</v>
      </c>
      <c r="E1116" s="84" t="s">
        <v>872</v>
      </c>
      <c r="F1116" s="94"/>
      <c r="G1116" s="84" t="s">
        <v>874</v>
      </c>
      <c r="H1116" s="95">
        <v>6</v>
      </c>
      <c r="I1116" s="94">
        <v>0</v>
      </c>
      <c r="J1116" s="95">
        <v>6</v>
      </c>
      <c r="K1116" s="94">
        <v>1</v>
      </c>
      <c r="L1116" s="95"/>
      <c r="M1116" s="94"/>
      <c r="O1116" s="96">
        <f t="shared" ref="O1116:O1118" si="505">H1116+J1116+L1116</f>
        <v>12</v>
      </c>
      <c r="P1116" s="96">
        <f t="shared" ref="P1116:P1118" si="506">I1116+K1116+M1116</f>
        <v>1</v>
      </c>
      <c r="Q1116" s="96">
        <f t="shared" ref="Q1116:Q1118" si="507">IF(H1116&gt;I1116,1,0)+IF(J1116&gt;K1116,1,0)+IF(L1116&gt;M1116,1,0)</f>
        <v>2</v>
      </c>
      <c r="R1116" s="97">
        <f t="shared" ref="R1116:R1118" si="508">IF(H1116&lt;I1116,1,0)+IF(J1116&lt;K1116,1,0)+IF(L1116&lt;M1116,1,0)</f>
        <v>0</v>
      </c>
      <c r="S1116" s="97">
        <f t="shared" ref="S1116:S1118" si="509">IF(Q1116&gt;R1116,1,0)</f>
        <v>1</v>
      </c>
      <c r="T1116" s="97">
        <f t="shared" ref="T1116:T1118" si="510">IF(Q1116&lt;R1116,1,0)</f>
        <v>0</v>
      </c>
      <c r="U1116" s="77" t="s">
        <v>630</v>
      </c>
    </row>
    <row r="1117" spans="2:22" ht="12" thickBot="1" x14ac:dyDescent="0.25">
      <c r="C1117" s="84"/>
      <c r="D1117" s="94" t="s">
        <v>146</v>
      </c>
      <c r="E1117" s="84" t="s">
        <v>873</v>
      </c>
      <c r="F1117" s="94"/>
      <c r="G1117" s="84" t="s">
        <v>284</v>
      </c>
      <c r="H1117" s="95">
        <v>6</v>
      </c>
      <c r="I1117" s="94">
        <v>0</v>
      </c>
      <c r="J1117" s="95">
        <v>6</v>
      </c>
      <c r="K1117" s="94">
        <v>0</v>
      </c>
      <c r="L1117" s="95"/>
      <c r="M1117" s="94"/>
      <c r="O1117" s="29">
        <f t="shared" si="505"/>
        <v>12</v>
      </c>
      <c r="P1117" s="29">
        <f t="shared" si="506"/>
        <v>0</v>
      </c>
      <c r="Q1117" s="29">
        <f t="shared" si="507"/>
        <v>2</v>
      </c>
      <c r="R1117" s="28">
        <f t="shared" si="508"/>
        <v>0</v>
      </c>
      <c r="S1117" s="28">
        <f t="shared" si="509"/>
        <v>1</v>
      </c>
      <c r="T1117" s="28">
        <f t="shared" si="510"/>
        <v>0</v>
      </c>
      <c r="U1117" s="77" t="s">
        <v>630</v>
      </c>
    </row>
    <row r="1118" spans="2:22" ht="12" customHeight="1" thickBot="1" x14ac:dyDescent="0.25">
      <c r="C1118" s="414"/>
      <c r="D1118" s="416" t="s">
        <v>147</v>
      </c>
      <c r="E1118" s="84" t="s">
        <v>873</v>
      </c>
      <c r="F1118" s="98"/>
      <c r="G1118" s="84" t="s">
        <v>874</v>
      </c>
      <c r="H1118" s="418">
        <v>0</v>
      </c>
      <c r="I1118" s="421">
        <v>6</v>
      </c>
      <c r="J1118" s="418">
        <v>0</v>
      </c>
      <c r="K1118" s="421">
        <v>6</v>
      </c>
      <c r="L1118" s="418"/>
      <c r="M1118" s="421"/>
      <c r="O1118" s="424">
        <f t="shared" si="505"/>
        <v>0</v>
      </c>
      <c r="P1118" s="424">
        <f t="shared" si="506"/>
        <v>12</v>
      </c>
      <c r="Q1118" s="424">
        <f t="shared" si="507"/>
        <v>0</v>
      </c>
      <c r="R1118" s="424">
        <f t="shared" si="508"/>
        <v>2</v>
      </c>
      <c r="S1118" s="424">
        <f t="shared" si="509"/>
        <v>0</v>
      </c>
      <c r="T1118" s="424">
        <f t="shared" si="510"/>
        <v>1</v>
      </c>
      <c r="U1118" s="77" t="s">
        <v>630</v>
      </c>
    </row>
    <row r="1119" spans="2:22" ht="12" thickBot="1" x14ac:dyDescent="0.25">
      <c r="C1119" s="414"/>
      <c r="D1119" s="416"/>
      <c r="E1119" s="99" t="s">
        <v>137</v>
      </c>
      <c r="F1119" s="100"/>
      <c r="G1119" s="99" t="s">
        <v>137</v>
      </c>
      <c r="H1119" s="419"/>
      <c r="I1119" s="422"/>
      <c r="J1119" s="419"/>
      <c r="K1119" s="422"/>
      <c r="L1119" s="419"/>
      <c r="M1119" s="422"/>
      <c r="O1119" s="425"/>
      <c r="P1119" s="425"/>
      <c r="Q1119" s="425"/>
      <c r="R1119" s="425"/>
      <c r="S1119" s="425"/>
      <c r="T1119" s="425"/>
      <c r="U1119" s="77" t="s">
        <v>630</v>
      </c>
      <c r="V1119" s="77" t="s">
        <v>668</v>
      </c>
    </row>
    <row r="1120" spans="2:22" ht="12" thickBot="1" x14ac:dyDescent="0.25">
      <c r="C1120" s="415"/>
      <c r="D1120" s="417"/>
      <c r="E1120" s="84" t="s">
        <v>872</v>
      </c>
      <c r="F1120" s="101"/>
      <c r="G1120" s="84" t="s">
        <v>284</v>
      </c>
      <c r="H1120" s="420"/>
      <c r="I1120" s="423"/>
      <c r="J1120" s="420"/>
      <c r="K1120" s="423"/>
      <c r="L1120" s="420"/>
      <c r="M1120" s="423"/>
      <c r="O1120" s="426"/>
      <c r="P1120" s="426"/>
      <c r="Q1120" s="426"/>
      <c r="R1120" s="426"/>
      <c r="S1120" s="426"/>
      <c r="T1120" s="426"/>
      <c r="U1120" s="77" t="s">
        <v>630</v>
      </c>
    </row>
    <row r="1121" spans="2:21" ht="12" thickBot="1" x14ac:dyDescent="0.25">
      <c r="B1121" s="79" t="str">
        <f>E1114&amp;G1114</f>
        <v xml:space="preserve">MEGASARAY SPOR KULÜBÜZİRVE TENİS EĞİTİM </v>
      </c>
      <c r="G1121" s="102"/>
      <c r="H1121" s="102"/>
      <c r="O1121" s="28">
        <f t="shared" ref="O1121:T1121" si="511">O1116+O1117+O1118</f>
        <v>24</v>
      </c>
      <c r="P1121" s="28">
        <f t="shared" si="511"/>
        <v>13</v>
      </c>
      <c r="Q1121" s="29">
        <f t="shared" si="511"/>
        <v>4</v>
      </c>
      <c r="R1121" s="28">
        <f t="shared" si="511"/>
        <v>2</v>
      </c>
      <c r="S1121" s="28">
        <f t="shared" si="511"/>
        <v>2</v>
      </c>
      <c r="T1121" s="28">
        <f t="shared" si="511"/>
        <v>1</v>
      </c>
      <c r="U1121" s="77" t="s">
        <v>630</v>
      </c>
    </row>
    <row r="1122" spans="2:21" x14ac:dyDescent="0.2">
      <c r="C1122" s="427" t="s">
        <v>132</v>
      </c>
      <c r="D1122" s="428"/>
      <c r="E1122" s="428"/>
      <c r="F1122" s="428"/>
      <c r="G1122" s="428"/>
      <c r="H1122" s="428"/>
      <c r="I1122" s="428"/>
      <c r="J1122" s="428"/>
      <c r="K1122" s="428"/>
      <c r="L1122" s="428"/>
      <c r="M1122" s="429"/>
      <c r="U1122" s="77" t="s">
        <v>630</v>
      </c>
    </row>
    <row r="1123" spans="2:21" ht="12" thickBot="1" x14ac:dyDescent="0.25">
      <c r="C1123" s="430"/>
      <c r="D1123" s="431"/>
      <c r="E1123" s="431"/>
      <c r="F1123" s="431"/>
      <c r="G1123" s="431"/>
      <c r="H1123" s="431"/>
      <c r="I1123" s="431"/>
      <c r="J1123" s="431"/>
      <c r="K1123" s="431"/>
      <c r="L1123" s="431"/>
      <c r="M1123" s="432"/>
      <c r="U1123" s="77" t="s">
        <v>630</v>
      </c>
    </row>
    <row r="1124" spans="2:21" ht="12" thickBot="1" x14ac:dyDescent="0.25">
      <c r="C1124" s="444" t="s">
        <v>79</v>
      </c>
      <c r="D1124" s="437"/>
      <c r="E1124" s="445" t="s">
        <v>133</v>
      </c>
      <c r="F1124" s="446"/>
      <c r="G1124" s="80" t="s">
        <v>134</v>
      </c>
      <c r="H1124" s="447" t="s">
        <v>135</v>
      </c>
      <c r="I1124" s="448"/>
      <c r="J1124" s="448"/>
      <c r="K1124" s="448"/>
      <c r="L1124" s="448"/>
      <c r="M1124" s="449"/>
      <c r="R1124" s="81"/>
      <c r="S1124" s="82"/>
      <c r="T1124" s="83"/>
      <c r="U1124" s="77" t="s">
        <v>630</v>
      </c>
    </row>
    <row r="1125" spans="2:21" ht="12" thickBot="1" x14ac:dyDescent="0.25">
      <c r="C1125" s="433">
        <v>45091</v>
      </c>
      <c r="D1125" s="434"/>
      <c r="E1125" s="435" t="s">
        <v>56</v>
      </c>
      <c r="F1125" s="409"/>
      <c r="G1125" s="84"/>
      <c r="H1125" s="435"/>
      <c r="I1125" s="408"/>
      <c r="J1125" s="408"/>
      <c r="K1125" s="408"/>
      <c r="L1125" s="408"/>
      <c r="M1125" s="409"/>
      <c r="U1125" s="77" t="s">
        <v>630</v>
      </c>
    </row>
    <row r="1126" spans="2:21" ht="12" thickBot="1" x14ac:dyDescent="0.25">
      <c r="C1126" s="435"/>
      <c r="D1126" s="408"/>
      <c r="E1126" s="408"/>
      <c r="F1126" s="408"/>
      <c r="G1126" s="408"/>
      <c r="H1126" s="408"/>
      <c r="I1126" s="408"/>
      <c r="J1126" s="408"/>
      <c r="K1126" s="408"/>
      <c r="L1126" s="408"/>
      <c r="M1126" s="409"/>
      <c r="U1126" s="77" t="s">
        <v>630</v>
      </c>
    </row>
    <row r="1127" spans="2:21" ht="12" thickBot="1" x14ac:dyDescent="0.25">
      <c r="C1127" s="85" t="s">
        <v>87</v>
      </c>
      <c r="D1127" s="86"/>
      <c r="E1127" s="85" t="s">
        <v>136</v>
      </c>
      <c r="F1127" s="86" t="s">
        <v>137</v>
      </c>
      <c r="G1127" s="85" t="s">
        <v>136</v>
      </c>
      <c r="H1127" s="436" t="s">
        <v>108</v>
      </c>
      <c r="I1127" s="436"/>
      <c r="J1127" s="436"/>
      <c r="K1127" s="436"/>
      <c r="L1127" s="436"/>
      <c r="M1127" s="437"/>
      <c r="U1127" s="77" t="s">
        <v>630</v>
      </c>
    </row>
    <row r="1128" spans="2:21" ht="12" thickBot="1" x14ac:dyDescent="0.25">
      <c r="C1128" s="87"/>
      <c r="D1128" s="88">
        <v>3</v>
      </c>
      <c r="E1128" s="103" t="s">
        <v>241</v>
      </c>
      <c r="F1128" s="88"/>
      <c r="G1128" s="103" t="s">
        <v>158</v>
      </c>
      <c r="H1128" s="438">
        <f>S1135</f>
        <v>2</v>
      </c>
      <c r="I1128" s="439"/>
      <c r="J1128" s="440"/>
      <c r="K1128" s="441">
        <f>T1135</f>
        <v>1</v>
      </c>
      <c r="L1128" s="442"/>
      <c r="M1128" s="443"/>
      <c r="U1128" s="77" t="str">
        <f>IF(H1128+K1128=3,"BİTTİ","DEVAM")</f>
        <v>BİTTİ</v>
      </c>
    </row>
    <row r="1129" spans="2:21" ht="12" thickBot="1" x14ac:dyDescent="0.25">
      <c r="C1129" s="91" t="s">
        <v>80</v>
      </c>
      <c r="D1129" s="92" t="s">
        <v>138</v>
      </c>
      <c r="E1129" s="91" t="s">
        <v>139</v>
      </c>
      <c r="F1129" s="92"/>
      <c r="G1129" s="91" t="s">
        <v>139</v>
      </c>
      <c r="H1129" s="408" t="s">
        <v>140</v>
      </c>
      <c r="I1129" s="409"/>
      <c r="J1129" s="408" t="s">
        <v>141</v>
      </c>
      <c r="K1129" s="409"/>
      <c r="L1129" s="410" t="s">
        <v>142</v>
      </c>
      <c r="M1129" s="411"/>
      <c r="O1129" s="412" t="s">
        <v>143</v>
      </c>
      <c r="P1129" s="413"/>
      <c r="Q1129" s="412" t="s">
        <v>144</v>
      </c>
      <c r="R1129" s="413"/>
      <c r="S1129" s="412" t="s">
        <v>138</v>
      </c>
      <c r="T1129" s="413"/>
      <c r="U1129" s="77" t="s">
        <v>630</v>
      </c>
    </row>
    <row r="1130" spans="2:21" ht="12" thickBot="1" x14ac:dyDescent="0.25">
      <c r="C1130" s="93" t="s">
        <v>152</v>
      </c>
      <c r="D1130" s="94" t="s">
        <v>145</v>
      </c>
      <c r="E1130" s="84" t="s">
        <v>772</v>
      </c>
      <c r="F1130" s="94"/>
      <c r="G1130" s="84" t="s">
        <v>299</v>
      </c>
      <c r="H1130" s="95">
        <v>3</v>
      </c>
      <c r="I1130" s="94">
        <v>6</v>
      </c>
      <c r="J1130" s="95">
        <v>6</v>
      </c>
      <c r="K1130" s="94">
        <v>7</v>
      </c>
      <c r="L1130" s="95"/>
      <c r="M1130" s="94"/>
      <c r="O1130" s="96">
        <f t="shared" ref="O1130:O1132" si="512">H1130+J1130+L1130</f>
        <v>9</v>
      </c>
      <c r="P1130" s="96">
        <f t="shared" ref="P1130:P1132" si="513">I1130+K1130+M1130</f>
        <v>13</v>
      </c>
      <c r="Q1130" s="96">
        <f t="shared" ref="Q1130:Q1132" si="514">IF(H1130&gt;I1130,1,0)+IF(J1130&gt;K1130,1,0)+IF(L1130&gt;M1130,1,0)</f>
        <v>0</v>
      </c>
      <c r="R1130" s="97">
        <f t="shared" ref="R1130:R1132" si="515">IF(H1130&lt;I1130,1,0)+IF(J1130&lt;K1130,1,0)+IF(L1130&lt;M1130,1,0)</f>
        <v>2</v>
      </c>
      <c r="S1130" s="97">
        <f t="shared" ref="S1130:S1132" si="516">IF(Q1130&gt;R1130,1,0)</f>
        <v>0</v>
      </c>
      <c r="T1130" s="97">
        <f t="shared" ref="T1130:T1132" si="517">IF(Q1130&lt;R1130,1,0)</f>
        <v>1</v>
      </c>
      <c r="U1130" s="77" t="s">
        <v>630</v>
      </c>
    </row>
    <row r="1131" spans="2:21" ht="12" thickBot="1" x14ac:dyDescent="0.25">
      <c r="C1131" s="84"/>
      <c r="D1131" s="94" t="s">
        <v>146</v>
      </c>
      <c r="E1131" s="84" t="s">
        <v>773</v>
      </c>
      <c r="F1131" s="94"/>
      <c r="G1131" s="84" t="s">
        <v>856</v>
      </c>
      <c r="H1131" s="95">
        <v>6</v>
      </c>
      <c r="I1131" s="94">
        <v>1</v>
      </c>
      <c r="J1131" s="95">
        <v>6</v>
      </c>
      <c r="K1131" s="94">
        <v>2</v>
      </c>
      <c r="L1131" s="95"/>
      <c r="M1131" s="94"/>
      <c r="O1131" s="29">
        <f t="shared" si="512"/>
        <v>12</v>
      </c>
      <c r="P1131" s="29">
        <f t="shared" si="513"/>
        <v>3</v>
      </c>
      <c r="Q1131" s="29">
        <f t="shared" si="514"/>
        <v>2</v>
      </c>
      <c r="R1131" s="28">
        <f t="shared" si="515"/>
        <v>0</v>
      </c>
      <c r="S1131" s="28">
        <f t="shared" si="516"/>
        <v>1</v>
      </c>
      <c r="T1131" s="28">
        <f t="shared" si="517"/>
        <v>0</v>
      </c>
      <c r="U1131" s="77" t="s">
        <v>630</v>
      </c>
    </row>
    <row r="1132" spans="2:21" ht="12" customHeight="1" thickBot="1" x14ac:dyDescent="0.25">
      <c r="C1132" s="414"/>
      <c r="D1132" s="416" t="s">
        <v>147</v>
      </c>
      <c r="E1132" s="84" t="s">
        <v>772</v>
      </c>
      <c r="F1132" s="98"/>
      <c r="G1132" s="84" t="s">
        <v>299</v>
      </c>
      <c r="H1132" s="418">
        <v>6</v>
      </c>
      <c r="I1132" s="421">
        <v>3</v>
      </c>
      <c r="J1132" s="418">
        <v>7</v>
      </c>
      <c r="K1132" s="421">
        <v>5</v>
      </c>
      <c r="L1132" s="418"/>
      <c r="M1132" s="421"/>
      <c r="O1132" s="424">
        <f t="shared" si="512"/>
        <v>13</v>
      </c>
      <c r="P1132" s="424">
        <f t="shared" si="513"/>
        <v>8</v>
      </c>
      <c r="Q1132" s="424">
        <f t="shared" si="514"/>
        <v>2</v>
      </c>
      <c r="R1132" s="424">
        <f t="shared" si="515"/>
        <v>0</v>
      </c>
      <c r="S1132" s="424">
        <f t="shared" si="516"/>
        <v>1</v>
      </c>
      <c r="T1132" s="424">
        <f t="shared" si="517"/>
        <v>0</v>
      </c>
      <c r="U1132" s="77" t="s">
        <v>630</v>
      </c>
    </row>
    <row r="1133" spans="2:21" ht="12" thickBot="1" x14ac:dyDescent="0.25">
      <c r="C1133" s="414"/>
      <c r="D1133" s="416"/>
      <c r="E1133" s="99" t="s">
        <v>137</v>
      </c>
      <c r="F1133" s="100"/>
      <c r="G1133" s="99" t="s">
        <v>137</v>
      </c>
      <c r="H1133" s="419"/>
      <c r="I1133" s="422"/>
      <c r="J1133" s="419"/>
      <c r="K1133" s="422"/>
      <c r="L1133" s="419"/>
      <c r="M1133" s="422"/>
      <c r="O1133" s="425"/>
      <c r="P1133" s="425"/>
      <c r="Q1133" s="425"/>
      <c r="R1133" s="425"/>
      <c r="S1133" s="425"/>
      <c r="T1133" s="425"/>
      <c r="U1133" s="77" t="s">
        <v>630</v>
      </c>
    </row>
    <row r="1134" spans="2:21" ht="12" thickBot="1" x14ac:dyDescent="0.25">
      <c r="C1134" s="415"/>
      <c r="D1134" s="417"/>
      <c r="E1134" s="84" t="s">
        <v>773</v>
      </c>
      <c r="F1134" s="101"/>
      <c r="G1134" s="84" t="s">
        <v>300</v>
      </c>
      <c r="H1134" s="420"/>
      <c r="I1134" s="423"/>
      <c r="J1134" s="420"/>
      <c r="K1134" s="423"/>
      <c r="L1134" s="420"/>
      <c r="M1134" s="423"/>
      <c r="O1134" s="426"/>
      <c r="P1134" s="426"/>
      <c r="Q1134" s="426"/>
      <c r="R1134" s="426"/>
      <c r="S1134" s="426"/>
      <c r="T1134" s="426"/>
      <c r="U1134" s="77" t="s">
        <v>630</v>
      </c>
    </row>
    <row r="1135" spans="2:21" ht="12" thickBot="1" x14ac:dyDescent="0.25">
      <c r="B1135" s="79" t="str">
        <f>E1128&amp;G1128</f>
        <v>ENGİN ARSLAN TEN.AKAYDIN TENİS KULÜBÜ</v>
      </c>
      <c r="G1135" s="102"/>
      <c r="H1135" s="102"/>
      <c r="O1135" s="28">
        <f t="shared" ref="O1135:T1135" si="518">O1130+O1131+O1132</f>
        <v>34</v>
      </c>
      <c r="P1135" s="28">
        <f t="shared" si="518"/>
        <v>24</v>
      </c>
      <c r="Q1135" s="29">
        <f t="shared" si="518"/>
        <v>4</v>
      </c>
      <c r="R1135" s="28">
        <f t="shared" si="518"/>
        <v>2</v>
      </c>
      <c r="S1135" s="28">
        <f t="shared" si="518"/>
        <v>2</v>
      </c>
      <c r="T1135" s="28">
        <f t="shared" si="518"/>
        <v>1</v>
      </c>
      <c r="U1135" s="77" t="s">
        <v>630</v>
      </c>
    </row>
    <row r="1136" spans="2:21" x14ac:dyDescent="0.2">
      <c r="C1136" s="427" t="s">
        <v>132</v>
      </c>
      <c r="D1136" s="428"/>
      <c r="E1136" s="428"/>
      <c r="F1136" s="428"/>
      <c r="G1136" s="428"/>
      <c r="H1136" s="428"/>
      <c r="I1136" s="428"/>
      <c r="J1136" s="428"/>
      <c r="K1136" s="428"/>
      <c r="L1136" s="428"/>
      <c r="M1136" s="429"/>
      <c r="U1136" s="77" t="s">
        <v>630</v>
      </c>
    </row>
    <row r="1137" spans="2:21" ht="12" thickBot="1" x14ac:dyDescent="0.25">
      <c r="C1137" s="430"/>
      <c r="D1137" s="431"/>
      <c r="E1137" s="431"/>
      <c r="F1137" s="431"/>
      <c r="G1137" s="431"/>
      <c r="H1137" s="431"/>
      <c r="I1137" s="431"/>
      <c r="J1137" s="431"/>
      <c r="K1137" s="431"/>
      <c r="L1137" s="431"/>
      <c r="M1137" s="432"/>
      <c r="U1137" s="77" t="s">
        <v>630</v>
      </c>
    </row>
    <row r="1138" spans="2:21" ht="12" thickBot="1" x14ac:dyDescent="0.25">
      <c r="C1138" s="444" t="s">
        <v>79</v>
      </c>
      <c r="D1138" s="437"/>
      <c r="E1138" s="445" t="s">
        <v>133</v>
      </c>
      <c r="F1138" s="446"/>
      <c r="G1138" s="80" t="s">
        <v>134</v>
      </c>
      <c r="H1138" s="447" t="s">
        <v>135</v>
      </c>
      <c r="I1138" s="448"/>
      <c r="J1138" s="448"/>
      <c r="K1138" s="448"/>
      <c r="L1138" s="448"/>
      <c r="M1138" s="449"/>
      <c r="R1138" s="81"/>
      <c r="S1138" s="82"/>
      <c r="T1138" s="83"/>
      <c r="U1138" s="77" t="s">
        <v>630</v>
      </c>
    </row>
    <row r="1139" spans="2:21" ht="12" thickBot="1" x14ac:dyDescent="0.25">
      <c r="C1139" s="433">
        <v>45091</v>
      </c>
      <c r="D1139" s="434"/>
      <c r="E1139" s="435" t="s">
        <v>67</v>
      </c>
      <c r="F1139" s="409"/>
      <c r="G1139" s="84"/>
      <c r="H1139" s="435"/>
      <c r="I1139" s="408"/>
      <c r="J1139" s="408"/>
      <c r="K1139" s="408"/>
      <c r="L1139" s="408"/>
      <c r="M1139" s="409"/>
      <c r="U1139" s="77" t="s">
        <v>630</v>
      </c>
    </row>
    <row r="1140" spans="2:21" ht="12" thickBot="1" x14ac:dyDescent="0.25">
      <c r="C1140" s="435"/>
      <c r="D1140" s="408"/>
      <c r="E1140" s="408"/>
      <c r="F1140" s="408"/>
      <c r="G1140" s="408"/>
      <c r="H1140" s="408"/>
      <c r="I1140" s="408"/>
      <c r="J1140" s="408"/>
      <c r="K1140" s="408"/>
      <c r="L1140" s="408"/>
      <c r="M1140" s="409"/>
      <c r="U1140" s="77" t="s">
        <v>630</v>
      </c>
    </row>
    <row r="1141" spans="2:21" ht="12" thickBot="1" x14ac:dyDescent="0.25">
      <c r="C1141" s="85" t="s">
        <v>87</v>
      </c>
      <c r="D1141" s="86"/>
      <c r="E1141" s="85" t="s">
        <v>136</v>
      </c>
      <c r="F1141" s="86" t="s">
        <v>137</v>
      </c>
      <c r="G1141" s="85" t="s">
        <v>136</v>
      </c>
      <c r="H1141" s="436" t="s">
        <v>108</v>
      </c>
      <c r="I1141" s="436"/>
      <c r="J1141" s="436"/>
      <c r="K1141" s="436"/>
      <c r="L1141" s="436"/>
      <c r="M1141" s="437"/>
      <c r="U1141" s="77" t="s">
        <v>630</v>
      </c>
    </row>
    <row r="1142" spans="2:21" ht="12" thickBot="1" x14ac:dyDescent="0.25">
      <c r="C1142" s="87"/>
      <c r="D1142" s="88">
        <v>4</v>
      </c>
      <c r="E1142" s="103" t="s">
        <v>160</v>
      </c>
      <c r="F1142" s="88"/>
      <c r="G1142" s="103" t="s">
        <v>205</v>
      </c>
      <c r="H1142" s="438">
        <f>S1149</f>
        <v>2</v>
      </c>
      <c r="I1142" s="439"/>
      <c r="J1142" s="440"/>
      <c r="K1142" s="441">
        <f>T1149</f>
        <v>1</v>
      </c>
      <c r="L1142" s="442"/>
      <c r="M1142" s="443"/>
      <c r="U1142" s="77" t="str">
        <f>IF(H1142+K1142=3,"BİTTİ","DEVAM")</f>
        <v>BİTTİ</v>
      </c>
    </row>
    <row r="1143" spans="2:21" ht="12" thickBot="1" x14ac:dyDescent="0.25">
      <c r="C1143" s="91" t="s">
        <v>80</v>
      </c>
      <c r="D1143" s="92" t="s">
        <v>138</v>
      </c>
      <c r="E1143" s="91" t="s">
        <v>139</v>
      </c>
      <c r="F1143" s="92"/>
      <c r="G1143" s="91" t="s">
        <v>139</v>
      </c>
      <c r="H1143" s="408" t="s">
        <v>140</v>
      </c>
      <c r="I1143" s="409"/>
      <c r="J1143" s="408" t="s">
        <v>141</v>
      </c>
      <c r="K1143" s="409"/>
      <c r="L1143" s="410" t="s">
        <v>142</v>
      </c>
      <c r="M1143" s="411"/>
      <c r="O1143" s="412" t="s">
        <v>143</v>
      </c>
      <c r="P1143" s="413"/>
      <c r="Q1143" s="412" t="s">
        <v>144</v>
      </c>
      <c r="R1143" s="413"/>
      <c r="S1143" s="412" t="s">
        <v>138</v>
      </c>
      <c r="T1143" s="413"/>
      <c r="U1143" s="77" t="s">
        <v>630</v>
      </c>
    </row>
    <row r="1144" spans="2:21" ht="12" thickBot="1" x14ac:dyDescent="0.25">
      <c r="C1144" s="93" t="s">
        <v>152</v>
      </c>
      <c r="D1144" s="94" t="s">
        <v>145</v>
      </c>
      <c r="E1144" s="84" t="s">
        <v>706</v>
      </c>
      <c r="F1144" s="94"/>
      <c r="G1144" s="84" t="s">
        <v>858</v>
      </c>
      <c r="H1144" s="95">
        <v>6</v>
      </c>
      <c r="I1144" s="94">
        <v>0</v>
      </c>
      <c r="J1144" s="95">
        <v>6</v>
      </c>
      <c r="K1144" s="94">
        <v>0</v>
      </c>
      <c r="L1144" s="95"/>
      <c r="M1144" s="94"/>
      <c r="O1144" s="96">
        <f t="shared" ref="O1144:O1146" si="519">H1144+J1144+L1144</f>
        <v>12</v>
      </c>
      <c r="P1144" s="96">
        <f t="shared" ref="P1144:P1146" si="520">I1144+K1144+M1144</f>
        <v>0</v>
      </c>
      <c r="Q1144" s="96">
        <f t="shared" ref="Q1144:Q1146" si="521">IF(H1144&gt;I1144,1,0)+IF(J1144&gt;K1144,1,0)+IF(L1144&gt;M1144,1,0)</f>
        <v>2</v>
      </c>
      <c r="R1144" s="97">
        <f t="shared" ref="R1144:R1146" si="522">IF(H1144&lt;I1144,1,0)+IF(J1144&lt;K1144,1,0)+IF(L1144&lt;M1144,1,0)</f>
        <v>0</v>
      </c>
      <c r="S1144" s="97">
        <f t="shared" ref="S1144:S1146" si="523">IF(Q1144&gt;R1144,1,0)</f>
        <v>1</v>
      </c>
      <c r="T1144" s="97">
        <f t="shared" ref="T1144:T1146" si="524">IF(Q1144&lt;R1144,1,0)</f>
        <v>0</v>
      </c>
      <c r="U1144" s="77" t="s">
        <v>630</v>
      </c>
    </row>
    <row r="1145" spans="2:21" ht="12" thickBot="1" x14ac:dyDescent="0.25">
      <c r="C1145" s="84"/>
      <c r="D1145" s="94" t="s">
        <v>146</v>
      </c>
      <c r="E1145" s="84" t="s">
        <v>707</v>
      </c>
      <c r="F1145" s="94"/>
      <c r="G1145" s="84" t="s">
        <v>577</v>
      </c>
      <c r="H1145" s="95">
        <v>6</v>
      </c>
      <c r="I1145" s="94">
        <v>0</v>
      </c>
      <c r="J1145" s="95">
        <v>6</v>
      </c>
      <c r="K1145" s="94">
        <v>0</v>
      </c>
      <c r="L1145" s="95"/>
      <c r="M1145" s="94"/>
      <c r="O1145" s="29">
        <f t="shared" si="519"/>
        <v>12</v>
      </c>
      <c r="P1145" s="29">
        <f t="shared" si="520"/>
        <v>0</v>
      </c>
      <c r="Q1145" s="29">
        <f t="shared" si="521"/>
        <v>2</v>
      </c>
      <c r="R1145" s="28">
        <f t="shared" si="522"/>
        <v>0</v>
      </c>
      <c r="S1145" s="28">
        <f t="shared" si="523"/>
        <v>1</v>
      </c>
      <c r="T1145" s="28">
        <f t="shared" si="524"/>
        <v>0</v>
      </c>
      <c r="U1145" s="77" t="s">
        <v>630</v>
      </c>
    </row>
    <row r="1146" spans="2:21" ht="12" customHeight="1" thickBot="1" x14ac:dyDescent="0.25">
      <c r="C1146" s="414"/>
      <c r="D1146" s="416" t="s">
        <v>147</v>
      </c>
      <c r="E1146" s="84" t="s">
        <v>706</v>
      </c>
      <c r="F1146" s="98"/>
      <c r="G1146" s="84" t="s">
        <v>858</v>
      </c>
      <c r="H1146" s="418">
        <v>0</v>
      </c>
      <c r="I1146" s="421">
        <v>6</v>
      </c>
      <c r="J1146" s="418">
        <v>0</v>
      </c>
      <c r="K1146" s="421">
        <v>6</v>
      </c>
      <c r="L1146" s="418"/>
      <c r="M1146" s="421"/>
      <c r="O1146" s="424">
        <f t="shared" si="519"/>
        <v>0</v>
      </c>
      <c r="P1146" s="424">
        <f t="shared" si="520"/>
        <v>12</v>
      </c>
      <c r="Q1146" s="424">
        <f t="shared" si="521"/>
        <v>0</v>
      </c>
      <c r="R1146" s="424">
        <f t="shared" si="522"/>
        <v>2</v>
      </c>
      <c r="S1146" s="424">
        <f t="shared" si="523"/>
        <v>0</v>
      </c>
      <c r="T1146" s="424">
        <f t="shared" si="524"/>
        <v>1</v>
      </c>
      <c r="U1146" s="77" t="s">
        <v>630</v>
      </c>
    </row>
    <row r="1147" spans="2:21" ht="12" thickBot="1" x14ac:dyDescent="0.25">
      <c r="C1147" s="414"/>
      <c r="D1147" s="416"/>
      <c r="E1147" s="99" t="s">
        <v>137</v>
      </c>
      <c r="F1147" s="100"/>
      <c r="G1147" s="99" t="s">
        <v>137</v>
      </c>
      <c r="H1147" s="419"/>
      <c r="I1147" s="422"/>
      <c r="J1147" s="419"/>
      <c r="K1147" s="422"/>
      <c r="L1147" s="419"/>
      <c r="M1147" s="422"/>
      <c r="O1147" s="425"/>
      <c r="P1147" s="425"/>
      <c r="Q1147" s="425"/>
      <c r="R1147" s="425"/>
      <c r="S1147" s="425"/>
      <c r="T1147" s="425"/>
      <c r="U1147" s="77" t="s">
        <v>630</v>
      </c>
    </row>
    <row r="1148" spans="2:21" ht="12" thickBot="1" x14ac:dyDescent="0.25">
      <c r="C1148" s="415"/>
      <c r="D1148" s="417"/>
      <c r="E1148" s="84" t="s">
        <v>859</v>
      </c>
      <c r="F1148" s="101"/>
      <c r="G1148" s="84" t="s">
        <v>577</v>
      </c>
      <c r="H1148" s="420"/>
      <c r="I1148" s="423"/>
      <c r="J1148" s="420"/>
      <c r="K1148" s="423"/>
      <c r="L1148" s="420"/>
      <c r="M1148" s="423"/>
      <c r="O1148" s="426"/>
      <c r="P1148" s="426"/>
      <c r="Q1148" s="426"/>
      <c r="R1148" s="426"/>
      <c r="S1148" s="426"/>
      <c r="T1148" s="426"/>
      <c r="U1148" s="77" t="s">
        <v>630</v>
      </c>
    </row>
    <row r="1149" spans="2:21" ht="12" thickBot="1" x14ac:dyDescent="0.25">
      <c r="B1149" s="79" t="str">
        <f>E1142&amp;G1142</f>
        <v>CAN TENİS SPOR KULÜBÜKARŞIYAKA SPOR KULÜBÜ</v>
      </c>
      <c r="G1149" s="102"/>
      <c r="H1149" s="102"/>
      <c r="O1149" s="28">
        <f t="shared" ref="O1149:T1149" si="525">O1144+O1145+O1146</f>
        <v>24</v>
      </c>
      <c r="P1149" s="28">
        <f t="shared" si="525"/>
        <v>12</v>
      </c>
      <c r="Q1149" s="29">
        <f t="shared" si="525"/>
        <v>4</v>
      </c>
      <c r="R1149" s="28">
        <f t="shared" si="525"/>
        <v>2</v>
      </c>
      <c r="S1149" s="28">
        <f t="shared" si="525"/>
        <v>2</v>
      </c>
      <c r="T1149" s="28">
        <f t="shared" si="525"/>
        <v>1</v>
      </c>
      <c r="U1149" s="77" t="s">
        <v>630</v>
      </c>
    </row>
    <row r="1150" spans="2:21" x14ac:dyDescent="0.2">
      <c r="C1150" s="427" t="s">
        <v>132</v>
      </c>
      <c r="D1150" s="428"/>
      <c r="E1150" s="428"/>
      <c r="F1150" s="428"/>
      <c r="G1150" s="428"/>
      <c r="H1150" s="428"/>
      <c r="I1150" s="428"/>
      <c r="J1150" s="428"/>
      <c r="K1150" s="428"/>
      <c r="L1150" s="428"/>
      <c r="M1150" s="429"/>
      <c r="U1150" s="77" t="s">
        <v>630</v>
      </c>
    </row>
    <row r="1151" spans="2:21" ht="12" thickBot="1" x14ac:dyDescent="0.25">
      <c r="C1151" s="430"/>
      <c r="D1151" s="431"/>
      <c r="E1151" s="431"/>
      <c r="F1151" s="431"/>
      <c r="G1151" s="431"/>
      <c r="H1151" s="431"/>
      <c r="I1151" s="431"/>
      <c r="J1151" s="431"/>
      <c r="K1151" s="431"/>
      <c r="L1151" s="431"/>
      <c r="M1151" s="432"/>
      <c r="U1151" s="77" t="s">
        <v>630</v>
      </c>
    </row>
    <row r="1152" spans="2:21" ht="12" thickBot="1" x14ac:dyDescent="0.25">
      <c r="C1152" s="444" t="s">
        <v>79</v>
      </c>
      <c r="D1152" s="437"/>
      <c r="E1152" s="445" t="s">
        <v>133</v>
      </c>
      <c r="F1152" s="446"/>
      <c r="G1152" s="80" t="s">
        <v>134</v>
      </c>
      <c r="H1152" s="447" t="s">
        <v>135</v>
      </c>
      <c r="I1152" s="448"/>
      <c r="J1152" s="448"/>
      <c r="K1152" s="448"/>
      <c r="L1152" s="448"/>
      <c r="M1152" s="449"/>
      <c r="R1152" s="81"/>
      <c r="S1152" s="82"/>
      <c r="T1152" s="83"/>
      <c r="U1152" s="77" t="s">
        <v>630</v>
      </c>
    </row>
    <row r="1153" spans="2:21" ht="12" thickBot="1" x14ac:dyDescent="0.25">
      <c r="C1153" s="433">
        <v>45091</v>
      </c>
      <c r="D1153" s="434"/>
      <c r="E1153" s="435" t="s">
        <v>69</v>
      </c>
      <c r="F1153" s="409"/>
      <c r="G1153" s="84"/>
      <c r="H1153" s="435"/>
      <c r="I1153" s="408"/>
      <c r="J1153" s="408"/>
      <c r="K1153" s="408"/>
      <c r="L1153" s="408"/>
      <c r="M1153" s="409"/>
      <c r="U1153" s="77" t="s">
        <v>630</v>
      </c>
    </row>
    <row r="1154" spans="2:21" ht="12" thickBot="1" x14ac:dyDescent="0.25">
      <c r="C1154" s="435"/>
      <c r="D1154" s="408"/>
      <c r="E1154" s="408"/>
      <c r="F1154" s="408"/>
      <c r="G1154" s="408"/>
      <c r="H1154" s="408"/>
      <c r="I1154" s="408"/>
      <c r="J1154" s="408"/>
      <c r="K1154" s="408"/>
      <c r="L1154" s="408"/>
      <c r="M1154" s="409"/>
      <c r="U1154" s="77" t="s">
        <v>630</v>
      </c>
    </row>
    <row r="1155" spans="2:21" ht="12" thickBot="1" x14ac:dyDescent="0.25">
      <c r="C1155" s="85" t="s">
        <v>87</v>
      </c>
      <c r="D1155" s="86"/>
      <c r="E1155" s="85" t="s">
        <v>136</v>
      </c>
      <c r="F1155" s="86" t="s">
        <v>137</v>
      </c>
      <c r="G1155" s="85" t="s">
        <v>136</v>
      </c>
      <c r="H1155" s="436" t="s">
        <v>108</v>
      </c>
      <c r="I1155" s="436"/>
      <c r="J1155" s="436"/>
      <c r="K1155" s="436"/>
      <c r="L1155" s="436"/>
      <c r="M1155" s="437"/>
      <c r="U1155" s="77" t="s">
        <v>630</v>
      </c>
    </row>
    <row r="1156" spans="2:21" ht="12" thickBot="1" x14ac:dyDescent="0.25">
      <c r="C1156" s="87"/>
      <c r="D1156" s="88">
        <v>5</v>
      </c>
      <c r="E1156" s="103" t="s">
        <v>24</v>
      </c>
      <c r="F1156" s="88"/>
      <c r="G1156" s="103" t="s">
        <v>162</v>
      </c>
      <c r="H1156" s="438">
        <f>S1163</f>
        <v>3</v>
      </c>
      <c r="I1156" s="439"/>
      <c r="J1156" s="440"/>
      <c r="K1156" s="441">
        <f>T1163</f>
        <v>0</v>
      </c>
      <c r="L1156" s="442"/>
      <c r="M1156" s="443"/>
      <c r="U1156" s="77" t="str">
        <f>IF(H1156+K1156=3,"BİTTİ","DEVAM")</f>
        <v>BİTTİ</v>
      </c>
    </row>
    <row r="1157" spans="2:21" ht="12" thickBot="1" x14ac:dyDescent="0.25">
      <c r="C1157" s="91" t="s">
        <v>80</v>
      </c>
      <c r="D1157" s="92" t="s">
        <v>138</v>
      </c>
      <c r="E1157" s="91" t="s">
        <v>139</v>
      </c>
      <c r="F1157" s="92"/>
      <c r="G1157" s="91" t="s">
        <v>139</v>
      </c>
      <c r="H1157" s="408" t="s">
        <v>140</v>
      </c>
      <c r="I1157" s="409"/>
      <c r="J1157" s="408" t="s">
        <v>141</v>
      </c>
      <c r="K1157" s="409"/>
      <c r="L1157" s="410" t="s">
        <v>142</v>
      </c>
      <c r="M1157" s="411"/>
      <c r="O1157" s="412" t="s">
        <v>143</v>
      </c>
      <c r="P1157" s="413"/>
      <c r="Q1157" s="412" t="s">
        <v>144</v>
      </c>
      <c r="R1157" s="413"/>
      <c r="S1157" s="412" t="s">
        <v>138</v>
      </c>
      <c r="T1157" s="413"/>
      <c r="U1157" s="77" t="s">
        <v>630</v>
      </c>
    </row>
    <row r="1158" spans="2:21" ht="12" thickBot="1" x14ac:dyDescent="0.25">
      <c r="C1158" s="93" t="s">
        <v>152</v>
      </c>
      <c r="D1158" s="94" t="s">
        <v>145</v>
      </c>
      <c r="E1158" s="84" t="s">
        <v>863</v>
      </c>
      <c r="F1158" s="94"/>
      <c r="G1158" s="84"/>
      <c r="H1158" s="95">
        <v>6</v>
      </c>
      <c r="I1158" s="94">
        <v>0</v>
      </c>
      <c r="J1158" s="95">
        <v>6</v>
      </c>
      <c r="K1158" s="94">
        <v>0</v>
      </c>
      <c r="L1158" s="95"/>
      <c r="M1158" s="94"/>
      <c r="O1158" s="96">
        <f t="shared" ref="O1158:O1160" si="526">H1158+J1158+L1158</f>
        <v>12</v>
      </c>
      <c r="P1158" s="96">
        <f t="shared" ref="P1158:P1160" si="527">I1158+K1158+M1158</f>
        <v>0</v>
      </c>
      <c r="Q1158" s="96">
        <f t="shared" ref="Q1158:Q1160" si="528">IF(H1158&gt;I1158,1,0)+IF(J1158&gt;K1158,1,0)+IF(L1158&gt;M1158,1,0)</f>
        <v>2</v>
      </c>
      <c r="R1158" s="97">
        <f t="shared" ref="R1158:R1160" si="529">IF(H1158&lt;I1158,1,0)+IF(J1158&lt;K1158,1,0)+IF(L1158&lt;M1158,1,0)</f>
        <v>0</v>
      </c>
      <c r="S1158" s="97">
        <f t="shared" ref="S1158:S1160" si="530">IF(Q1158&gt;R1158,1,0)</f>
        <v>1</v>
      </c>
      <c r="T1158" s="97">
        <f t="shared" ref="T1158:T1160" si="531">IF(Q1158&lt;R1158,1,0)</f>
        <v>0</v>
      </c>
      <c r="U1158" s="77" t="s">
        <v>630</v>
      </c>
    </row>
    <row r="1159" spans="2:21" ht="12" thickBot="1" x14ac:dyDescent="0.25">
      <c r="C1159" s="84"/>
      <c r="D1159" s="94" t="s">
        <v>146</v>
      </c>
      <c r="E1159" s="84" t="s">
        <v>498</v>
      </c>
      <c r="F1159" s="94"/>
      <c r="G1159" s="84"/>
      <c r="H1159" s="95">
        <v>6</v>
      </c>
      <c r="I1159" s="94">
        <v>0</v>
      </c>
      <c r="J1159" s="95">
        <v>6</v>
      </c>
      <c r="K1159" s="94">
        <v>0</v>
      </c>
      <c r="L1159" s="95"/>
      <c r="M1159" s="94"/>
      <c r="O1159" s="29">
        <f t="shared" si="526"/>
        <v>12</v>
      </c>
      <c r="P1159" s="29">
        <f t="shared" si="527"/>
        <v>0</v>
      </c>
      <c r="Q1159" s="29">
        <f t="shared" si="528"/>
        <v>2</v>
      </c>
      <c r="R1159" s="28">
        <f t="shared" si="529"/>
        <v>0</v>
      </c>
      <c r="S1159" s="28">
        <f t="shared" si="530"/>
        <v>1</v>
      </c>
      <c r="T1159" s="28">
        <f t="shared" si="531"/>
        <v>0</v>
      </c>
      <c r="U1159" s="77" t="s">
        <v>630</v>
      </c>
    </row>
    <row r="1160" spans="2:21" ht="12" customHeight="1" thickBot="1" x14ac:dyDescent="0.25">
      <c r="C1160" s="414"/>
      <c r="D1160" s="416" t="s">
        <v>147</v>
      </c>
      <c r="E1160" s="84" t="s">
        <v>863</v>
      </c>
      <c r="F1160" s="98"/>
      <c r="G1160" s="84"/>
      <c r="H1160" s="418">
        <v>6</v>
      </c>
      <c r="I1160" s="421">
        <v>0</v>
      </c>
      <c r="J1160" s="418">
        <v>6</v>
      </c>
      <c r="K1160" s="421">
        <v>0</v>
      </c>
      <c r="L1160" s="418"/>
      <c r="M1160" s="421"/>
      <c r="O1160" s="424">
        <f t="shared" si="526"/>
        <v>12</v>
      </c>
      <c r="P1160" s="424">
        <f t="shared" si="527"/>
        <v>0</v>
      </c>
      <c r="Q1160" s="424">
        <f t="shared" si="528"/>
        <v>2</v>
      </c>
      <c r="R1160" s="424">
        <f t="shared" si="529"/>
        <v>0</v>
      </c>
      <c r="S1160" s="424">
        <f t="shared" si="530"/>
        <v>1</v>
      </c>
      <c r="T1160" s="424">
        <f t="shared" si="531"/>
        <v>0</v>
      </c>
      <c r="U1160" s="77" t="s">
        <v>630</v>
      </c>
    </row>
    <row r="1161" spans="2:21" ht="12" thickBot="1" x14ac:dyDescent="0.25">
      <c r="C1161" s="414"/>
      <c r="D1161" s="416"/>
      <c r="E1161" s="99" t="s">
        <v>137</v>
      </c>
      <c r="F1161" s="100"/>
      <c r="G1161" s="99" t="s">
        <v>137</v>
      </c>
      <c r="H1161" s="419"/>
      <c r="I1161" s="422"/>
      <c r="J1161" s="419"/>
      <c r="K1161" s="422"/>
      <c r="L1161" s="419"/>
      <c r="M1161" s="422"/>
      <c r="O1161" s="425"/>
      <c r="P1161" s="425"/>
      <c r="Q1161" s="425"/>
      <c r="R1161" s="425"/>
      <c r="S1161" s="425"/>
      <c r="T1161" s="425"/>
      <c r="U1161" s="77" t="s">
        <v>630</v>
      </c>
    </row>
    <row r="1162" spans="2:21" ht="12" thickBot="1" x14ac:dyDescent="0.25">
      <c r="C1162" s="415"/>
      <c r="D1162" s="417"/>
      <c r="E1162" s="84" t="s">
        <v>498</v>
      </c>
      <c r="F1162" s="101"/>
      <c r="G1162" s="84"/>
      <c r="H1162" s="420"/>
      <c r="I1162" s="423"/>
      <c r="J1162" s="420"/>
      <c r="K1162" s="423"/>
      <c r="L1162" s="420"/>
      <c r="M1162" s="423"/>
      <c r="O1162" s="426"/>
      <c r="P1162" s="426"/>
      <c r="Q1162" s="426"/>
      <c r="R1162" s="426"/>
      <c r="S1162" s="426"/>
      <c r="T1162" s="426"/>
      <c r="U1162" s="77" t="s">
        <v>630</v>
      </c>
    </row>
    <row r="1163" spans="2:21" ht="12" thickBot="1" x14ac:dyDescent="0.25">
      <c r="B1163" s="79" t="str">
        <f>E1156&amp;G1156</f>
        <v>FETHİYE TENİS AKADEMİ SPOR KULÜBÜMARMARİS TENİS AKADEMİSİ</v>
      </c>
      <c r="G1163" s="102"/>
      <c r="H1163" s="102"/>
      <c r="O1163" s="28">
        <f t="shared" ref="O1163:T1163" si="532">O1158+O1159+O1160</f>
        <v>36</v>
      </c>
      <c r="P1163" s="28">
        <f t="shared" si="532"/>
        <v>0</v>
      </c>
      <c r="Q1163" s="29">
        <f t="shared" si="532"/>
        <v>6</v>
      </c>
      <c r="R1163" s="28">
        <f t="shared" si="532"/>
        <v>0</v>
      </c>
      <c r="S1163" s="28">
        <f t="shared" si="532"/>
        <v>3</v>
      </c>
      <c r="T1163" s="28">
        <f t="shared" si="532"/>
        <v>0</v>
      </c>
      <c r="U1163" s="77" t="s">
        <v>630</v>
      </c>
    </row>
    <row r="1164" spans="2:21" x14ac:dyDescent="0.2">
      <c r="C1164" s="427" t="s">
        <v>132</v>
      </c>
      <c r="D1164" s="428"/>
      <c r="E1164" s="428"/>
      <c r="F1164" s="428"/>
      <c r="G1164" s="428"/>
      <c r="H1164" s="428"/>
      <c r="I1164" s="428"/>
      <c r="J1164" s="428"/>
      <c r="K1164" s="428"/>
      <c r="L1164" s="428"/>
      <c r="M1164" s="429"/>
      <c r="U1164" s="77" t="s">
        <v>630</v>
      </c>
    </row>
    <row r="1165" spans="2:21" ht="12" thickBot="1" x14ac:dyDescent="0.25">
      <c r="C1165" s="430"/>
      <c r="D1165" s="431"/>
      <c r="E1165" s="431"/>
      <c r="F1165" s="431"/>
      <c r="G1165" s="431"/>
      <c r="H1165" s="431"/>
      <c r="I1165" s="431"/>
      <c r="J1165" s="431"/>
      <c r="K1165" s="431"/>
      <c r="L1165" s="431"/>
      <c r="M1165" s="432"/>
      <c r="U1165" s="77" t="s">
        <v>630</v>
      </c>
    </row>
    <row r="1166" spans="2:21" ht="12" thickBot="1" x14ac:dyDescent="0.25">
      <c r="C1166" s="444" t="s">
        <v>79</v>
      </c>
      <c r="D1166" s="437"/>
      <c r="E1166" s="445" t="s">
        <v>133</v>
      </c>
      <c r="F1166" s="446"/>
      <c r="G1166" s="80" t="s">
        <v>134</v>
      </c>
      <c r="H1166" s="447" t="s">
        <v>135</v>
      </c>
      <c r="I1166" s="448"/>
      <c r="J1166" s="448"/>
      <c r="K1166" s="448"/>
      <c r="L1166" s="448"/>
      <c r="M1166" s="449"/>
      <c r="R1166" s="81"/>
      <c r="S1166" s="82"/>
      <c r="T1166" s="83"/>
      <c r="U1166" s="77" t="s">
        <v>630</v>
      </c>
    </row>
    <row r="1167" spans="2:21" ht="12" thickBot="1" x14ac:dyDescent="0.25">
      <c r="C1167" s="433">
        <v>45091</v>
      </c>
      <c r="D1167" s="434"/>
      <c r="E1167" s="435" t="s">
        <v>69</v>
      </c>
      <c r="F1167" s="409"/>
      <c r="G1167" s="84"/>
      <c r="H1167" s="435"/>
      <c r="I1167" s="408"/>
      <c r="J1167" s="408"/>
      <c r="K1167" s="408"/>
      <c r="L1167" s="408"/>
      <c r="M1167" s="409"/>
      <c r="U1167" s="77" t="s">
        <v>630</v>
      </c>
    </row>
    <row r="1168" spans="2:21" ht="12" thickBot="1" x14ac:dyDescent="0.25">
      <c r="C1168" s="435"/>
      <c r="D1168" s="408"/>
      <c r="E1168" s="408"/>
      <c r="F1168" s="408"/>
      <c r="G1168" s="408"/>
      <c r="H1168" s="408"/>
      <c r="I1168" s="408"/>
      <c r="J1168" s="408"/>
      <c r="K1168" s="408"/>
      <c r="L1168" s="408"/>
      <c r="M1168" s="409"/>
      <c r="U1168" s="77" t="s">
        <v>630</v>
      </c>
    </row>
    <row r="1169" spans="2:21" ht="12" thickBot="1" x14ac:dyDescent="0.25">
      <c r="C1169" s="85" t="s">
        <v>87</v>
      </c>
      <c r="D1169" s="86"/>
      <c r="E1169" s="85" t="s">
        <v>136</v>
      </c>
      <c r="F1169" s="86" t="s">
        <v>137</v>
      </c>
      <c r="G1169" s="85" t="s">
        <v>136</v>
      </c>
      <c r="H1169" s="436" t="s">
        <v>108</v>
      </c>
      <c r="I1169" s="436"/>
      <c r="J1169" s="436"/>
      <c r="K1169" s="436"/>
      <c r="L1169" s="436"/>
      <c r="M1169" s="437"/>
      <c r="U1169" s="77" t="s">
        <v>630</v>
      </c>
    </row>
    <row r="1170" spans="2:21" ht="12" thickBot="1" x14ac:dyDescent="0.25">
      <c r="C1170" s="87"/>
      <c r="D1170" s="88">
        <v>6</v>
      </c>
      <c r="E1170" s="103" t="s">
        <v>42</v>
      </c>
      <c r="F1170" s="88"/>
      <c r="G1170" s="103" t="s">
        <v>17</v>
      </c>
      <c r="H1170" s="438">
        <f>S1177</f>
        <v>1</v>
      </c>
      <c r="I1170" s="439"/>
      <c r="J1170" s="440"/>
      <c r="K1170" s="441">
        <f>T1177</f>
        <v>2</v>
      </c>
      <c r="L1170" s="442"/>
      <c r="M1170" s="443"/>
      <c r="U1170" s="77" t="str">
        <f>IF(H1170+K1170=3,"BİTTİ","DEVAM")</f>
        <v>BİTTİ</v>
      </c>
    </row>
    <row r="1171" spans="2:21" ht="12" thickBot="1" x14ac:dyDescent="0.25">
      <c r="C1171" s="91" t="s">
        <v>80</v>
      </c>
      <c r="D1171" s="92" t="s">
        <v>138</v>
      </c>
      <c r="E1171" s="91" t="s">
        <v>139</v>
      </c>
      <c r="F1171" s="92"/>
      <c r="G1171" s="91" t="s">
        <v>139</v>
      </c>
      <c r="H1171" s="408" t="s">
        <v>140</v>
      </c>
      <c r="I1171" s="409"/>
      <c r="J1171" s="408" t="s">
        <v>141</v>
      </c>
      <c r="K1171" s="409"/>
      <c r="L1171" s="410" t="s">
        <v>142</v>
      </c>
      <c r="M1171" s="411"/>
      <c r="O1171" s="412" t="s">
        <v>143</v>
      </c>
      <c r="P1171" s="413"/>
      <c r="Q1171" s="412" t="s">
        <v>144</v>
      </c>
      <c r="R1171" s="413"/>
      <c r="S1171" s="412" t="s">
        <v>138</v>
      </c>
      <c r="T1171" s="413"/>
      <c r="U1171" s="77" t="s">
        <v>630</v>
      </c>
    </row>
    <row r="1172" spans="2:21" ht="12" thickBot="1" x14ac:dyDescent="0.25">
      <c r="C1172" s="93" t="s">
        <v>152</v>
      </c>
      <c r="D1172" s="94" t="s">
        <v>145</v>
      </c>
      <c r="E1172" s="84" t="s">
        <v>485</v>
      </c>
      <c r="F1172" s="94"/>
      <c r="G1172" s="84" t="s">
        <v>667</v>
      </c>
      <c r="H1172" s="95">
        <v>1</v>
      </c>
      <c r="I1172" s="94">
        <v>6</v>
      </c>
      <c r="J1172" s="95">
        <v>0</v>
      </c>
      <c r="K1172" s="94">
        <v>6</v>
      </c>
      <c r="L1172" s="95"/>
      <c r="M1172" s="94"/>
      <c r="O1172" s="96">
        <f t="shared" ref="O1172:O1174" si="533">H1172+J1172+L1172</f>
        <v>1</v>
      </c>
      <c r="P1172" s="96">
        <f t="shared" ref="P1172:P1174" si="534">I1172+K1172+M1172</f>
        <v>12</v>
      </c>
      <c r="Q1172" s="96">
        <f t="shared" ref="Q1172:Q1174" si="535">IF(H1172&gt;I1172,1,0)+IF(J1172&gt;K1172,1,0)+IF(L1172&gt;M1172,1,0)</f>
        <v>0</v>
      </c>
      <c r="R1172" s="97">
        <f t="shared" ref="R1172:R1174" si="536">IF(H1172&lt;I1172,1,0)+IF(J1172&lt;K1172,1,0)+IF(L1172&lt;M1172,1,0)</f>
        <v>2</v>
      </c>
      <c r="S1172" s="97">
        <f t="shared" ref="S1172:S1174" si="537">IF(Q1172&gt;R1172,1,0)</f>
        <v>0</v>
      </c>
      <c r="T1172" s="97">
        <f t="shared" ref="T1172:T1174" si="538">IF(Q1172&lt;R1172,1,0)</f>
        <v>1</v>
      </c>
      <c r="U1172" s="77" t="s">
        <v>630</v>
      </c>
    </row>
    <row r="1173" spans="2:21" ht="12" thickBot="1" x14ac:dyDescent="0.25">
      <c r="C1173" s="84"/>
      <c r="D1173" s="94" t="s">
        <v>146</v>
      </c>
      <c r="E1173" s="84" t="s">
        <v>486</v>
      </c>
      <c r="F1173" s="94"/>
      <c r="G1173" s="84" t="s">
        <v>666</v>
      </c>
      <c r="H1173" s="95">
        <v>0</v>
      </c>
      <c r="I1173" s="94">
        <v>6</v>
      </c>
      <c r="J1173" s="95">
        <v>0</v>
      </c>
      <c r="K1173" s="94">
        <v>6</v>
      </c>
      <c r="L1173" s="95"/>
      <c r="M1173" s="94"/>
      <c r="O1173" s="29">
        <f t="shared" si="533"/>
        <v>0</v>
      </c>
      <c r="P1173" s="29">
        <f t="shared" si="534"/>
        <v>12</v>
      </c>
      <c r="Q1173" s="29">
        <f t="shared" si="535"/>
        <v>0</v>
      </c>
      <c r="R1173" s="28">
        <f t="shared" si="536"/>
        <v>2</v>
      </c>
      <c r="S1173" s="28">
        <f t="shared" si="537"/>
        <v>0</v>
      </c>
      <c r="T1173" s="28">
        <f t="shared" si="538"/>
        <v>1</v>
      </c>
      <c r="U1173" s="77" t="s">
        <v>630</v>
      </c>
    </row>
    <row r="1174" spans="2:21" ht="12" customHeight="1" thickBot="1" x14ac:dyDescent="0.25">
      <c r="C1174" s="414"/>
      <c r="D1174" s="416" t="s">
        <v>147</v>
      </c>
      <c r="E1174" s="84" t="s">
        <v>485</v>
      </c>
      <c r="F1174" s="98"/>
      <c r="G1174" s="84" t="s">
        <v>667</v>
      </c>
      <c r="H1174" s="418">
        <v>6</v>
      </c>
      <c r="I1174" s="421">
        <v>0</v>
      </c>
      <c r="J1174" s="418">
        <v>6</v>
      </c>
      <c r="K1174" s="421">
        <v>0</v>
      </c>
      <c r="L1174" s="418"/>
      <c r="M1174" s="421"/>
      <c r="O1174" s="424">
        <f t="shared" si="533"/>
        <v>12</v>
      </c>
      <c r="P1174" s="424">
        <f t="shared" si="534"/>
        <v>0</v>
      </c>
      <c r="Q1174" s="424">
        <f t="shared" si="535"/>
        <v>2</v>
      </c>
      <c r="R1174" s="424">
        <f t="shared" si="536"/>
        <v>0</v>
      </c>
      <c r="S1174" s="424">
        <f t="shared" si="537"/>
        <v>1</v>
      </c>
      <c r="T1174" s="424">
        <f t="shared" si="538"/>
        <v>0</v>
      </c>
      <c r="U1174" s="77" t="s">
        <v>630</v>
      </c>
    </row>
    <row r="1175" spans="2:21" ht="12" thickBot="1" x14ac:dyDescent="0.25">
      <c r="C1175" s="414"/>
      <c r="D1175" s="416"/>
      <c r="E1175" s="99" t="s">
        <v>137</v>
      </c>
      <c r="F1175" s="100"/>
      <c r="G1175" s="99" t="s">
        <v>137</v>
      </c>
      <c r="H1175" s="419"/>
      <c r="I1175" s="422"/>
      <c r="J1175" s="419"/>
      <c r="K1175" s="422"/>
      <c r="L1175" s="419"/>
      <c r="M1175" s="422"/>
      <c r="O1175" s="425"/>
      <c r="P1175" s="425"/>
      <c r="Q1175" s="425"/>
      <c r="R1175" s="425"/>
      <c r="S1175" s="425"/>
      <c r="T1175" s="425"/>
      <c r="U1175" s="77" t="s">
        <v>630</v>
      </c>
    </row>
    <row r="1176" spans="2:21" ht="12" thickBot="1" x14ac:dyDescent="0.25">
      <c r="C1176" s="415"/>
      <c r="D1176" s="417"/>
      <c r="E1176" s="84" t="s">
        <v>486</v>
      </c>
      <c r="F1176" s="101"/>
      <c r="G1176" s="84" t="s">
        <v>666</v>
      </c>
      <c r="H1176" s="420"/>
      <c r="I1176" s="423"/>
      <c r="J1176" s="420"/>
      <c r="K1176" s="423"/>
      <c r="L1176" s="420"/>
      <c r="M1176" s="423"/>
      <c r="O1176" s="426"/>
      <c r="P1176" s="426"/>
      <c r="Q1176" s="426"/>
      <c r="R1176" s="426"/>
      <c r="S1176" s="426"/>
      <c r="T1176" s="426"/>
      <c r="U1176" s="77" t="s">
        <v>630</v>
      </c>
    </row>
    <row r="1177" spans="2:21" ht="12" thickBot="1" x14ac:dyDescent="0.25">
      <c r="B1177" s="79" t="str">
        <f>E1170&amp;G1170</f>
        <v>MUĞLA TENİS KULÜBÜDALAMAN TENİS SPOR KULÜBÜ</v>
      </c>
      <c r="G1177" s="102"/>
      <c r="H1177" s="102"/>
      <c r="O1177" s="28">
        <f t="shared" ref="O1177:T1177" si="539">O1172+O1173+O1174</f>
        <v>13</v>
      </c>
      <c r="P1177" s="28">
        <f t="shared" si="539"/>
        <v>24</v>
      </c>
      <c r="Q1177" s="29">
        <f t="shared" si="539"/>
        <v>2</v>
      </c>
      <c r="R1177" s="28">
        <f t="shared" si="539"/>
        <v>4</v>
      </c>
      <c r="S1177" s="28">
        <f t="shared" si="539"/>
        <v>1</v>
      </c>
      <c r="T1177" s="28">
        <f t="shared" si="539"/>
        <v>2</v>
      </c>
      <c r="U1177" s="77" t="s">
        <v>630</v>
      </c>
    </row>
    <row r="1178" spans="2:21" x14ac:dyDescent="0.2">
      <c r="C1178" s="427" t="s">
        <v>132</v>
      </c>
      <c r="D1178" s="428"/>
      <c r="E1178" s="428"/>
      <c r="F1178" s="428"/>
      <c r="G1178" s="428"/>
      <c r="H1178" s="428"/>
      <c r="I1178" s="428"/>
      <c r="J1178" s="428"/>
      <c r="K1178" s="428"/>
      <c r="L1178" s="428"/>
      <c r="M1178" s="429"/>
      <c r="U1178" s="77" t="s">
        <v>630</v>
      </c>
    </row>
    <row r="1179" spans="2:21" ht="12" thickBot="1" x14ac:dyDescent="0.25">
      <c r="C1179" s="430"/>
      <c r="D1179" s="431"/>
      <c r="E1179" s="431"/>
      <c r="F1179" s="431"/>
      <c r="G1179" s="431"/>
      <c r="H1179" s="431"/>
      <c r="I1179" s="431"/>
      <c r="J1179" s="431"/>
      <c r="K1179" s="431"/>
      <c r="L1179" s="431"/>
      <c r="M1179" s="432"/>
      <c r="U1179" s="77" t="s">
        <v>630</v>
      </c>
    </row>
    <row r="1180" spans="2:21" ht="12" thickBot="1" x14ac:dyDescent="0.25">
      <c r="C1180" s="444" t="s">
        <v>79</v>
      </c>
      <c r="D1180" s="437"/>
      <c r="E1180" s="445" t="s">
        <v>133</v>
      </c>
      <c r="F1180" s="446"/>
      <c r="G1180" s="80" t="s">
        <v>134</v>
      </c>
      <c r="H1180" s="447" t="s">
        <v>135</v>
      </c>
      <c r="I1180" s="448"/>
      <c r="J1180" s="448"/>
      <c r="K1180" s="448"/>
      <c r="L1180" s="448"/>
      <c r="M1180" s="449"/>
      <c r="R1180" s="81"/>
      <c r="S1180" s="82"/>
      <c r="T1180" s="83"/>
      <c r="U1180" s="77" t="s">
        <v>630</v>
      </c>
    </row>
    <row r="1181" spans="2:21" ht="12" thickBot="1" x14ac:dyDescent="0.25">
      <c r="C1181" s="433">
        <v>45091</v>
      </c>
      <c r="D1181" s="434"/>
      <c r="E1181" s="435" t="s">
        <v>69</v>
      </c>
      <c r="F1181" s="409"/>
      <c r="G1181" s="84"/>
      <c r="H1181" s="435"/>
      <c r="I1181" s="408"/>
      <c r="J1181" s="408"/>
      <c r="K1181" s="408"/>
      <c r="L1181" s="408"/>
      <c r="M1181" s="409"/>
      <c r="U1181" s="77" t="s">
        <v>630</v>
      </c>
    </row>
    <row r="1182" spans="2:21" ht="12" thickBot="1" x14ac:dyDescent="0.25">
      <c r="C1182" s="435"/>
      <c r="D1182" s="408"/>
      <c r="E1182" s="408"/>
      <c r="F1182" s="408"/>
      <c r="G1182" s="408"/>
      <c r="H1182" s="408"/>
      <c r="I1182" s="408"/>
      <c r="J1182" s="408"/>
      <c r="K1182" s="408"/>
      <c r="L1182" s="408"/>
      <c r="M1182" s="409"/>
      <c r="U1182" s="77" t="s">
        <v>630</v>
      </c>
    </row>
    <row r="1183" spans="2:21" ht="12" thickBot="1" x14ac:dyDescent="0.25">
      <c r="C1183" s="85" t="s">
        <v>87</v>
      </c>
      <c r="D1183" s="86"/>
      <c r="E1183" s="85" t="s">
        <v>136</v>
      </c>
      <c r="F1183" s="86" t="s">
        <v>137</v>
      </c>
      <c r="G1183" s="85" t="s">
        <v>136</v>
      </c>
      <c r="H1183" s="436" t="s">
        <v>108</v>
      </c>
      <c r="I1183" s="436"/>
      <c r="J1183" s="436"/>
      <c r="K1183" s="436"/>
      <c r="L1183" s="436"/>
      <c r="M1183" s="437"/>
      <c r="U1183" s="77" t="s">
        <v>630</v>
      </c>
    </row>
    <row r="1184" spans="2:21" ht="12" thickBot="1" x14ac:dyDescent="0.25">
      <c r="C1184" s="87"/>
      <c r="D1184" s="88">
        <v>7</v>
      </c>
      <c r="E1184" s="103" t="s">
        <v>43</v>
      </c>
      <c r="F1184" s="88"/>
      <c r="G1184" s="103" t="s">
        <v>161</v>
      </c>
      <c r="H1184" s="438">
        <f>S1191</f>
        <v>3</v>
      </c>
      <c r="I1184" s="439"/>
      <c r="J1184" s="440"/>
      <c r="K1184" s="441">
        <f>T1191</f>
        <v>0</v>
      </c>
      <c r="L1184" s="442"/>
      <c r="M1184" s="443"/>
      <c r="U1184" s="77" t="str">
        <f>IF(H1184+K1184=3,"BİTTİ","DEVAM")</f>
        <v>BİTTİ</v>
      </c>
    </row>
    <row r="1185" spans="2:21" ht="12" thickBot="1" x14ac:dyDescent="0.25">
      <c r="C1185" s="91" t="s">
        <v>80</v>
      </c>
      <c r="D1185" s="92" t="s">
        <v>138</v>
      </c>
      <c r="E1185" s="91" t="s">
        <v>139</v>
      </c>
      <c r="F1185" s="92"/>
      <c r="G1185" s="91" t="s">
        <v>139</v>
      </c>
      <c r="H1185" s="408" t="s">
        <v>140</v>
      </c>
      <c r="I1185" s="409"/>
      <c r="J1185" s="408" t="s">
        <v>141</v>
      </c>
      <c r="K1185" s="409"/>
      <c r="L1185" s="410" t="s">
        <v>142</v>
      </c>
      <c r="M1185" s="411"/>
      <c r="O1185" s="412" t="s">
        <v>143</v>
      </c>
      <c r="P1185" s="413"/>
      <c r="Q1185" s="412" t="s">
        <v>144</v>
      </c>
      <c r="R1185" s="413"/>
      <c r="S1185" s="412" t="s">
        <v>138</v>
      </c>
      <c r="T1185" s="413"/>
      <c r="U1185" s="77" t="s">
        <v>630</v>
      </c>
    </row>
    <row r="1186" spans="2:21" ht="12" thickBot="1" x14ac:dyDescent="0.25">
      <c r="C1186" s="93" t="s">
        <v>152</v>
      </c>
      <c r="D1186" s="94" t="s">
        <v>145</v>
      </c>
      <c r="E1186" s="84" t="s">
        <v>505</v>
      </c>
      <c r="F1186" s="94"/>
      <c r="G1186" s="84"/>
      <c r="H1186" s="95">
        <v>6</v>
      </c>
      <c r="I1186" s="94">
        <v>0</v>
      </c>
      <c r="J1186" s="95">
        <v>6</v>
      </c>
      <c r="K1186" s="94">
        <v>0</v>
      </c>
      <c r="L1186" s="95"/>
      <c r="M1186" s="94"/>
      <c r="O1186" s="96">
        <f t="shared" ref="O1186:O1188" si="540">H1186+J1186+L1186</f>
        <v>12</v>
      </c>
      <c r="P1186" s="96">
        <f t="shared" ref="P1186:P1188" si="541">I1186+K1186+M1186</f>
        <v>0</v>
      </c>
      <c r="Q1186" s="96">
        <f t="shared" ref="Q1186:Q1188" si="542">IF(H1186&gt;I1186,1,0)+IF(J1186&gt;K1186,1,0)+IF(L1186&gt;M1186,1,0)</f>
        <v>2</v>
      </c>
      <c r="R1186" s="97">
        <f t="shared" ref="R1186:R1188" si="543">IF(H1186&lt;I1186,1,0)+IF(J1186&lt;K1186,1,0)+IF(L1186&lt;M1186,1,0)</f>
        <v>0</v>
      </c>
      <c r="S1186" s="97">
        <f t="shared" ref="S1186:S1188" si="544">IF(Q1186&gt;R1186,1,0)</f>
        <v>1</v>
      </c>
      <c r="T1186" s="97">
        <f t="shared" ref="T1186:T1188" si="545">IF(Q1186&lt;R1186,1,0)</f>
        <v>0</v>
      </c>
      <c r="U1186" s="77" t="s">
        <v>630</v>
      </c>
    </row>
    <row r="1187" spans="2:21" ht="12" thickBot="1" x14ac:dyDescent="0.25">
      <c r="C1187" s="84"/>
      <c r="D1187" s="94" t="s">
        <v>146</v>
      </c>
      <c r="E1187" s="84" t="s">
        <v>506</v>
      </c>
      <c r="F1187" s="94"/>
      <c r="G1187" s="84"/>
      <c r="H1187" s="95">
        <v>6</v>
      </c>
      <c r="I1187" s="94">
        <v>0</v>
      </c>
      <c r="J1187" s="95">
        <v>6</v>
      </c>
      <c r="K1187" s="94">
        <v>0</v>
      </c>
      <c r="L1187" s="95"/>
      <c r="M1187" s="94"/>
      <c r="O1187" s="29">
        <f t="shared" si="540"/>
        <v>12</v>
      </c>
      <c r="P1187" s="29">
        <f t="shared" si="541"/>
        <v>0</v>
      </c>
      <c r="Q1187" s="29">
        <f t="shared" si="542"/>
        <v>2</v>
      </c>
      <c r="R1187" s="28">
        <f t="shared" si="543"/>
        <v>0</v>
      </c>
      <c r="S1187" s="28">
        <f t="shared" si="544"/>
        <v>1</v>
      </c>
      <c r="T1187" s="28">
        <f t="shared" si="545"/>
        <v>0</v>
      </c>
      <c r="U1187" s="77" t="s">
        <v>630</v>
      </c>
    </row>
    <row r="1188" spans="2:21" ht="12" customHeight="1" thickBot="1" x14ac:dyDescent="0.25">
      <c r="C1188" s="414"/>
      <c r="D1188" s="416" t="s">
        <v>147</v>
      </c>
      <c r="E1188" s="84" t="s">
        <v>505</v>
      </c>
      <c r="F1188" s="98"/>
      <c r="G1188" s="84"/>
      <c r="H1188" s="418">
        <v>6</v>
      </c>
      <c r="I1188" s="421">
        <v>0</v>
      </c>
      <c r="J1188" s="418">
        <v>6</v>
      </c>
      <c r="K1188" s="421">
        <v>0</v>
      </c>
      <c r="L1188" s="418"/>
      <c r="M1188" s="421"/>
      <c r="O1188" s="424">
        <f t="shared" si="540"/>
        <v>12</v>
      </c>
      <c r="P1188" s="424">
        <f t="shared" si="541"/>
        <v>0</v>
      </c>
      <c r="Q1188" s="424">
        <f t="shared" si="542"/>
        <v>2</v>
      </c>
      <c r="R1188" s="424">
        <f t="shared" si="543"/>
        <v>0</v>
      </c>
      <c r="S1188" s="424">
        <f t="shared" si="544"/>
        <v>1</v>
      </c>
      <c r="T1188" s="424">
        <f t="shared" si="545"/>
        <v>0</v>
      </c>
      <c r="U1188" s="77" t="s">
        <v>630</v>
      </c>
    </row>
    <row r="1189" spans="2:21" ht="12" thickBot="1" x14ac:dyDescent="0.25">
      <c r="C1189" s="414"/>
      <c r="D1189" s="416"/>
      <c r="E1189" s="99" t="s">
        <v>137</v>
      </c>
      <c r="F1189" s="100"/>
      <c r="G1189" s="99" t="s">
        <v>137</v>
      </c>
      <c r="H1189" s="419"/>
      <c r="I1189" s="422"/>
      <c r="J1189" s="419"/>
      <c r="K1189" s="422"/>
      <c r="L1189" s="419"/>
      <c r="M1189" s="422"/>
      <c r="O1189" s="425"/>
      <c r="P1189" s="425"/>
      <c r="Q1189" s="425"/>
      <c r="R1189" s="425"/>
      <c r="S1189" s="425"/>
      <c r="T1189" s="425"/>
      <c r="U1189" s="77" t="s">
        <v>630</v>
      </c>
    </row>
    <row r="1190" spans="2:21" ht="12" thickBot="1" x14ac:dyDescent="0.25">
      <c r="C1190" s="415"/>
      <c r="D1190" s="417"/>
      <c r="E1190" s="84" t="s">
        <v>506</v>
      </c>
      <c r="F1190" s="101"/>
      <c r="G1190" s="84"/>
      <c r="H1190" s="420"/>
      <c r="I1190" s="423"/>
      <c r="J1190" s="420"/>
      <c r="K1190" s="423"/>
      <c r="L1190" s="420"/>
      <c r="M1190" s="423"/>
      <c r="O1190" s="426"/>
      <c r="P1190" s="426"/>
      <c r="Q1190" s="426"/>
      <c r="R1190" s="426"/>
      <c r="S1190" s="426"/>
      <c r="T1190" s="426"/>
      <c r="U1190" s="77" t="s">
        <v>630</v>
      </c>
    </row>
    <row r="1191" spans="2:21" ht="12" thickBot="1" x14ac:dyDescent="0.25">
      <c r="B1191" s="79" t="str">
        <f>E1184&amp;G1184</f>
        <v>ORTACA TENİS SPOR KULÜBÜFETHİYE TENİS SPOR KULÜBÜ</v>
      </c>
      <c r="G1191" s="102"/>
      <c r="H1191" s="102"/>
      <c r="O1191" s="28">
        <f t="shared" ref="O1191:T1191" si="546">O1186+O1187+O1188</f>
        <v>36</v>
      </c>
      <c r="P1191" s="28">
        <f t="shared" si="546"/>
        <v>0</v>
      </c>
      <c r="Q1191" s="29">
        <f t="shared" si="546"/>
        <v>6</v>
      </c>
      <c r="R1191" s="28">
        <f t="shared" si="546"/>
        <v>0</v>
      </c>
      <c r="S1191" s="28">
        <f t="shared" si="546"/>
        <v>3</v>
      </c>
      <c r="T1191" s="28">
        <f t="shared" si="546"/>
        <v>0</v>
      </c>
      <c r="U1191" s="77" t="s">
        <v>630</v>
      </c>
    </row>
    <row r="1192" spans="2:21" x14ac:dyDescent="0.2">
      <c r="C1192" s="427" t="s">
        <v>132</v>
      </c>
      <c r="D1192" s="428"/>
      <c r="E1192" s="428"/>
      <c r="F1192" s="428"/>
      <c r="G1192" s="428"/>
      <c r="H1192" s="428"/>
      <c r="I1192" s="428"/>
      <c r="J1192" s="428"/>
      <c r="K1192" s="428"/>
      <c r="L1192" s="428"/>
      <c r="M1192" s="429"/>
      <c r="U1192" s="77" t="s">
        <v>630</v>
      </c>
    </row>
    <row r="1193" spans="2:21" ht="12" thickBot="1" x14ac:dyDescent="0.25">
      <c r="C1193" s="430"/>
      <c r="D1193" s="431"/>
      <c r="E1193" s="431"/>
      <c r="F1193" s="431"/>
      <c r="G1193" s="431"/>
      <c r="H1193" s="431"/>
      <c r="I1193" s="431"/>
      <c r="J1193" s="431"/>
      <c r="K1193" s="431"/>
      <c r="L1193" s="431"/>
      <c r="M1193" s="432"/>
      <c r="U1193" s="77" t="s">
        <v>630</v>
      </c>
    </row>
    <row r="1194" spans="2:21" ht="12" thickBot="1" x14ac:dyDescent="0.25">
      <c r="C1194" s="444" t="s">
        <v>79</v>
      </c>
      <c r="D1194" s="437"/>
      <c r="E1194" s="445" t="s">
        <v>133</v>
      </c>
      <c r="F1194" s="446"/>
      <c r="G1194" s="80" t="s">
        <v>134</v>
      </c>
      <c r="H1194" s="447" t="s">
        <v>135</v>
      </c>
      <c r="I1194" s="448"/>
      <c r="J1194" s="448"/>
      <c r="K1194" s="448"/>
      <c r="L1194" s="448"/>
      <c r="M1194" s="449"/>
      <c r="R1194" s="81"/>
      <c r="S1194" s="82"/>
      <c r="T1194" s="83"/>
      <c r="U1194" s="77" t="s">
        <v>630</v>
      </c>
    </row>
    <row r="1195" spans="2:21" ht="12" thickBot="1" x14ac:dyDescent="0.25">
      <c r="C1195" s="433">
        <v>45091</v>
      </c>
      <c r="D1195" s="434"/>
      <c r="E1195" s="435" t="s">
        <v>52</v>
      </c>
      <c r="F1195" s="409"/>
      <c r="G1195" s="84"/>
      <c r="H1195" s="435"/>
      <c r="I1195" s="408"/>
      <c r="J1195" s="408"/>
      <c r="K1195" s="408"/>
      <c r="L1195" s="408"/>
      <c r="M1195" s="409"/>
      <c r="U1195" s="77" t="s">
        <v>630</v>
      </c>
    </row>
    <row r="1196" spans="2:21" ht="12" thickBot="1" x14ac:dyDescent="0.25">
      <c r="C1196" s="435"/>
      <c r="D1196" s="408"/>
      <c r="E1196" s="408"/>
      <c r="F1196" s="408"/>
      <c r="G1196" s="408"/>
      <c r="H1196" s="408"/>
      <c r="I1196" s="408"/>
      <c r="J1196" s="408"/>
      <c r="K1196" s="408"/>
      <c r="L1196" s="408"/>
      <c r="M1196" s="409"/>
      <c r="U1196" s="77" t="s">
        <v>630</v>
      </c>
    </row>
    <row r="1197" spans="2:21" ht="12" thickBot="1" x14ac:dyDescent="0.25">
      <c r="C1197" s="85" t="s">
        <v>87</v>
      </c>
      <c r="D1197" s="86"/>
      <c r="E1197" s="85" t="s">
        <v>136</v>
      </c>
      <c r="F1197" s="86" t="s">
        <v>137</v>
      </c>
      <c r="G1197" s="85" t="s">
        <v>136</v>
      </c>
      <c r="H1197" s="436" t="s">
        <v>108</v>
      </c>
      <c r="I1197" s="436"/>
      <c r="J1197" s="436"/>
      <c r="K1197" s="436"/>
      <c r="L1197" s="436"/>
      <c r="M1197" s="437"/>
      <c r="U1197" s="77" t="s">
        <v>630</v>
      </c>
    </row>
    <row r="1198" spans="2:21" ht="12" thickBot="1" x14ac:dyDescent="0.25">
      <c r="C1198" s="87"/>
      <c r="D1198" s="88">
        <v>8</v>
      </c>
      <c r="E1198" s="103" t="s">
        <v>2</v>
      </c>
      <c r="F1198" s="88"/>
      <c r="G1198" s="103" t="s">
        <v>164</v>
      </c>
      <c r="H1198" s="438">
        <f>S1205</f>
        <v>3</v>
      </c>
      <c r="I1198" s="439"/>
      <c r="J1198" s="440"/>
      <c r="K1198" s="441">
        <f>T1205</f>
        <v>0</v>
      </c>
      <c r="L1198" s="442"/>
      <c r="M1198" s="443"/>
      <c r="U1198" s="77" t="str">
        <f>IF(H1198+K1198=3,"BİTTİ","DEVAM")</f>
        <v>BİTTİ</v>
      </c>
    </row>
    <row r="1199" spans="2:21" ht="12" thickBot="1" x14ac:dyDescent="0.25">
      <c r="C1199" s="91" t="s">
        <v>80</v>
      </c>
      <c r="D1199" s="92" t="s">
        <v>138</v>
      </c>
      <c r="E1199" s="91" t="s">
        <v>139</v>
      </c>
      <c r="F1199" s="92"/>
      <c r="G1199" s="91" t="s">
        <v>139</v>
      </c>
      <c r="H1199" s="408" t="s">
        <v>140</v>
      </c>
      <c r="I1199" s="409"/>
      <c r="J1199" s="408" t="s">
        <v>141</v>
      </c>
      <c r="K1199" s="409"/>
      <c r="L1199" s="410" t="s">
        <v>142</v>
      </c>
      <c r="M1199" s="411"/>
      <c r="O1199" s="412" t="s">
        <v>143</v>
      </c>
      <c r="P1199" s="413"/>
      <c r="Q1199" s="412" t="s">
        <v>144</v>
      </c>
      <c r="R1199" s="413"/>
      <c r="S1199" s="412" t="s">
        <v>138</v>
      </c>
      <c r="T1199" s="413"/>
      <c r="U1199" s="77" t="s">
        <v>630</v>
      </c>
    </row>
    <row r="1200" spans="2:21" ht="12" thickBot="1" x14ac:dyDescent="0.25">
      <c r="C1200" s="93" t="s">
        <v>152</v>
      </c>
      <c r="D1200" s="94" t="s">
        <v>145</v>
      </c>
      <c r="E1200" s="84" t="s">
        <v>316</v>
      </c>
      <c r="F1200" s="94"/>
      <c r="G1200" s="84" t="s">
        <v>304</v>
      </c>
      <c r="H1200" s="95">
        <v>6</v>
      </c>
      <c r="I1200" s="94">
        <v>1</v>
      </c>
      <c r="J1200" s="95">
        <v>6</v>
      </c>
      <c r="K1200" s="94">
        <v>1</v>
      </c>
      <c r="L1200" s="95"/>
      <c r="M1200" s="94"/>
      <c r="O1200" s="96">
        <f t="shared" ref="O1200:O1202" si="547">H1200+J1200+L1200</f>
        <v>12</v>
      </c>
      <c r="P1200" s="96">
        <f t="shared" ref="P1200:P1202" si="548">I1200+K1200+M1200</f>
        <v>2</v>
      </c>
      <c r="Q1200" s="96">
        <f t="shared" ref="Q1200:Q1202" si="549">IF(H1200&gt;I1200,1,0)+IF(J1200&gt;K1200,1,0)+IF(L1200&gt;M1200,1,0)</f>
        <v>2</v>
      </c>
      <c r="R1200" s="97">
        <f t="shared" ref="R1200:R1202" si="550">IF(H1200&lt;I1200,1,0)+IF(J1200&lt;K1200,1,0)+IF(L1200&lt;M1200,1,0)</f>
        <v>0</v>
      </c>
      <c r="S1200" s="97">
        <f t="shared" ref="S1200:S1202" si="551">IF(Q1200&gt;R1200,1,0)</f>
        <v>1</v>
      </c>
      <c r="T1200" s="97">
        <f t="shared" ref="T1200:T1202" si="552">IF(Q1200&lt;R1200,1,0)</f>
        <v>0</v>
      </c>
      <c r="U1200" s="77" t="s">
        <v>630</v>
      </c>
    </row>
    <row r="1201" spans="2:21" ht="12" thickBot="1" x14ac:dyDescent="0.25">
      <c r="C1201" s="84"/>
      <c r="D1201" s="94" t="s">
        <v>146</v>
      </c>
      <c r="E1201" s="84" t="s">
        <v>317</v>
      </c>
      <c r="F1201" s="94"/>
      <c r="G1201" s="84" t="s">
        <v>305</v>
      </c>
      <c r="H1201" s="95">
        <v>6</v>
      </c>
      <c r="I1201" s="94">
        <v>0</v>
      </c>
      <c r="J1201" s="95">
        <v>6</v>
      </c>
      <c r="K1201" s="94">
        <v>0</v>
      </c>
      <c r="L1201" s="95"/>
      <c r="M1201" s="94"/>
      <c r="O1201" s="29">
        <f t="shared" si="547"/>
        <v>12</v>
      </c>
      <c r="P1201" s="29">
        <f t="shared" si="548"/>
        <v>0</v>
      </c>
      <c r="Q1201" s="29">
        <f t="shared" si="549"/>
        <v>2</v>
      </c>
      <c r="R1201" s="28">
        <f t="shared" si="550"/>
        <v>0</v>
      </c>
      <c r="S1201" s="28">
        <f t="shared" si="551"/>
        <v>1</v>
      </c>
      <c r="T1201" s="28">
        <f t="shared" si="552"/>
        <v>0</v>
      </c>
      <c r="U1201" s="77" t="s">
        <v>630</v>
      </c>
    </row>
    <row r="1202" spans="2:21" ht="12" customHeight="1" thickBot="1" x14ac:dyDescent="0.25">
      <c r="C1202" s="414"/>
      <c r="D1202" s="416" t="s">
        <v>147</v>
      </c>
      <c r="E1202" s="84" t="s">
        <v>316</v>
      </c>
      <c r="F1202" s="98"/>
      <c r="G1202" s="84" t="s">
        <v>304</v>
      </c>
      <c r="H1202" s="418">
        <v>6</v>
      </c>
      <c r="I1202" s="421">
        <v>2</v>
      </c>
      <c r="J1202" s="418">
        <v>6</v>
      </c>
      <c r="K1202" s="421">
        <v>3</v>
      </c>
      <c r="L1202" s="418"/>
      <c r="M1202" s="421"/>
      <c r="O1202" s="424">
        <f t="shared" si="547"/>
        <v>12</v>
      </c>
      <c r="P1202" s="424">
        <f t="shared" si="548"/>
        <v>5</v>
      </c>
      <c r="Q1202" s="424">
        <f t="shared" si="549"/>
        <v>2</v>
      </c>
      <c r="R1202" s="424">
        <f t="shared" si="550"/>
        <v>0</v>
      </c>
      <c r="S1202" s="424">
        <f t="shared" si="551"/>
        <v>1</v>
      </c>
      <c r="T1202" s="424">
        <f t="shared" si="552"/>
        <v>0</v>
      </c>
      <c r="U1202" s="77" t="s">
        <v>630</v>
      </c>
    </row>
    <row r="1203" spans="2:21" ht="12" thickBot="1" x14ac:dyDescent="0.25">
      <c r="C1203" s="414"/>
      <c r="D1203" s="416"/>
      <c r="E1203" s="99" t="s">
        <v>137</v>
      </c>
      <c r="F1203" s="100"/>
      <c r="G1203" s="99" t="s">
        <v>137</v>
      </c>
      <c r="H1203" s="419"/>
      <c r="I1203" s="422"/>
      <c r="J1203" s="419"/>
      <c r="K1203" s="422"/>
      <c r="L1203" s="419"/>
      <c r="M1203" s="422"/>
      <c r="O1203" s="425"/>
      <c r="P1203" s="425"/>
      <c r="Q1203" s="425"/>
      <c r="R1203" s="425"/>
      <c r="S1203" s="425"/>
      <c r="T1203" s="425"/>
      <c r="U1203" s="77" t="s">
        <v>630</v>
      </c>
    </row>
    <row r="1204" spans="2:21" ht="12" thickBot="1" x14ac:dyDescent="0.25">
      <c r="C1204" s="415"/>
      <c r="D1204" s="417"/>
      <c r="E1204" s="84" t="s">
        <v>317</v>
      </c>
      <c r="F1204" s="101"/>
      <c r="G1204" s="84" t="s">
        <v>305</v>
      </c>
      <c r="H1204" s="420"/>
      <c r="I1204" s="423"/>
      <c r="J1204" s="420"/>
      <c r="K1204" s="423"/>
      <c r="L1204" s="420"/>
      <c r="M1204" s="423"/>
      <c r="O1204" s="426"/>
      <c r="P1204" s="426"/>
      <c r="Q1204" s="426"/>
      <c r="R1204" s="426"/>
      <c r="S1204" s="426"/>
      <c r="T1204" s="426"/>
      <c r="U1204" s="77" t="s">
        <v>630</v>
      </c>
    </row>
    <row r="1205" spans="2:21" ht="12" thickBot="1" x14ac:dyDescent="0.25">
      <c r="B1205" s="79" t="str">
        <f>E1198&amp;G1198</f>
        <v>ADIYAMAN TENİS VE HENTBOL SPOR KULÜBÜADIYAMAN TENİS DAĞCILIK SPOR KULÜBÜ</v>
      </c>
      <c r="G1205" s="102"/>
      <c r="H1205" s="102"/>
      <c r="O1205" s="28">
        <f t="shared" ref="O1205:T1205" si="553">O1200+O1201+O1202</f>
        <v>36</v>
      </c>
      <c r="P1205" s="28">
        <f t="shared" si="553"/>
        <v>7</v>
      </c>
      <c r="Q1205" s="29">
        <f t="shared" si="553"/>
        <v>6</v>
      </c>
      <c r="R1205" s="28">
        <f t="shared" si="553"/>
        <v>0</v>
      </c>
      <c r="S1205" s="28">
        <f t="shared" si="553"/>
        <v>3</v>
      </c>
      <c r="T1205" s="28">
        <f t="shared" si="553"/>
        <v>0</v>
      </c>
      <c r="U1205" s="77" t="s">
        <v>630</v>
      </c>
    </row>
    <row r="1206" spans="2:21" x14ac:dyDescent="0.2">
      <c r="C1206" s="427" t="s">
        <v>132</v>
      </c>
      <c r="D1206" s="428"/>
      <c r="E1206" s="428"/>
      <c r="F1206" s="428"/>
      <c r="G1206" s="428"/>
      <c r="H1206" s="428"/>
      <c r="I1206" s="428"/>
      <c r="J1206" s="428"/>
      <c r="K1206" s="428"/>
      <c r="L1206" s="428"/>
      <c r="M1206" s="429"/>
      <c r="U1206" s="77" t="s">
        <v>630</v>
      </c>
    </row>
    <row r="1207" spans="2:21" ht="12" thickBot="1" x14ac:dyDescent="0.25">
      <c r="C1207" s="430"/>
      <c r="D1207" s="431"/>
      <c r="E1207" s="431"/>
      <c r="F1207" s="431"/>
      <c r="G1207" s="431"/>
      <c r="H1207" s="431"/>
      <c r="I1207" s="431"/>
      <c r="J1207" s="431"/>
      <c r="K1207" s="431"/>
      <c r="L1207" s="431"/>
      <c r="M1207" s="432"/>
      <c r="U1207" s="77" t="s">
        <v>630</v>
      </c>
    </row>
    <row r="1208" spans="2:21" ht="12" thickBot="1" x14ac:dyDescent="0.25">
      <c r="C1208" s="444" t="s">
        <v>79</v>
      </c>
      <c r="D1208" s="437"/>
      <c r="E1208" s="445" t="s">
        <v>133</v>
      </c>
      <c r="F1208" s="446"/>
      <c r="G1208" s="80" t="s">
        <v>134</v>
      </c>
      <c r="H1208" s="447" t="s">
        <v>135</v>
      </c>
      <c r="I1208" s="448"/>
      <c r="J1208" s="448"/>
      <c r="K1208" s="448"/>
      <c r="L1208" s="448"/>
      <c r="M1208" s="449"/>
      <c r="R1208" s="81"/>
      <c r="S1208" s="82"/>
      <c r="T1208" s="83"/>
      <c r="U1208" s="77" t="s">
        <v>630</v>
      </c>
    </row>
    <row r="1209" spans="2:21" ht="12" thickBot="1" x14ac:dyDescent="0.25">
      <c r="C1209" s="433">
        <v>45091</v>
      </c>
      <c r="D1209" s="434"/>
      <c r="E1209" s="435" t="s">
        <v>52</v>
      </c>
      <c r="F1209" s="409"/>
      <c r="G1209" s="84"/>
      <c r="H1209" s="435"/>
      <c r="I1209" s="408"/>
      <c r="J1209" s="408"/>
      <c r="K1209" s="408"/>
      <c r="L1209" s="408"/>
      <c r="M1209" s="409"/>
      <c r="U1209" s="77" t="s">
        <v>630</v>
      </c>
    </row>
    <row r="1210" spans="2:21" ht="12" thickBot="1" x14ac:dyDescent="0.25">
      <c r="C1210" s="435"/>
      <c r="D1210" s="408"/>
      <c r="E1210" s="408"/>
      <c r="F1210" s="408"/>
      <c r="G1210" s="408"/>
      <c r="H1210" s="408"/>
      <c r="I1210" s="408"/>
      <c r="J1210" s="408"/>
      <c r="K1210" s="408"/>
      <c r="L1210" s="408"/>
      <c r="M1210" s="409"/>
      <c r="U1210" s="77" t="s">
        <v>630</v>
      </c>
    </row>
    <row r="1211" spans="2:21" ht="12" thickBot="1" x14ac:dyDescent="0.25">
      <c r="C1211" s="85" t="s">
        <v>87</v>
      </c>
      <c r="D1211" s="86"/>
      <c r="E1211" s="85" t="s">
        <v>136</v>
      </c>
      <c r="F1211" s="86" t="s">
        <v>137</v>
      </c>
      <c r="G1211" s="85" t="s">
        <v>136</v>
      </c>
      <c r="H1211" s="436" t="s">
        <v>108</v>
      </c>
      <c r="I1211" s="436"/>
      <c r="J1211" s="436"/>
      <c r="K1211" s="436"/>
      <c r="L1211" s="436"/>
      <c r="M1211" s="437"/>
      <c r="U1211" s="77" t="s">
        <v>630</v>
      </c>
    </row>
    <row r="1212" spans="2:21" ht="12" thickBot="1" x14ac:dyDescent="0.25">
      <c r="C1212" s="87"/>
      <c r="D1212" s="88">
        <v>9</v>
      </c>
      <c r="E1212" s="103" t="s">
        <v>3</v>
      </c>
      <c r="F1212" s="88"/>
      <c r="G1212" s="103" t="s">
        <v>163</v>
      </c>
      <c r="H1212" s="438">
        <f>S1219</f>
        <v>2</v>
      </c>
      <c r="I1212" s="439"/>
      <c r="J1212" s="440"/>
      <c r="K1212" s="441">
        <f>T1219</f>
        <v>1</v>
      </c>
      <c r="L1212" s="442"/>
      <c r="M1212" s="443"/>
      <c r="U1212" s="77" t="str">
        <f>IF(H1212+K1212=3,"BİTTİ","DEVAM")</f>
        <v>BİTTİ</v>
      </c>
    </row>
    <row r="1213" spans="2:21" ht="12" thickBot="1" x14ac:dyDescent="0.25">
      <c r="C1213" s="91" t="s">
        <v>80</v>
      </c>
      <c r="D1213" s="92" t="s">
        <v>138</v>
      </c>
      <c r="E1213" s="91" t="s">
        <v>139</v>
      </c>
      <c r="F1213" s="92"/>
      <c r="G1213" s="91" t="s">
        <v>139</v>
      </c>
      <c r="H1213" s="408" t="s">
        <v>140</v>
      </c>
      <c r="I1213" s="409"/>
      <c r="J1213" s="408" t="s">
        <v>141</v>
      </c>
      <c r="K1213" s="409"/>
      <c r="L1213" s="410" t="s">
        <v>142</v>
      </c>
      <c r="M1213" s="411"/>
      <c r="O1213" s="412" t="s">
        <v>143</v>
      </c>
      <c r="P1213" s="413"/>
      <c r="Q1213" s="412" t="s">
        <v>144</v>
      </c>
      <c r="R1213" s="413"/>
      <c r="S1213" s="412" t="s">
        <v>138</v>
      </c>
      <c r="T1213" s="413"/>
      <c r="U1213" s="77" t="s">
        <v>630</v>
      </c>
    </row>
    <row r="1214" spans="2:21" ht="12" thickBot="1" x14ac:dyDescent="0.25">
      <c r="C1214" s="93" t="s">
        <v>152</v>
      </c>
      <c r="D1214" s="94" t="s">
        <v>145</v>
      </c>
      <c r="E1214" s="84" t="s">
        <v>308</v>
      </c>
      <c r="F1214" s="94"/>
      <c r="G1214" s="84" t="s">
        <v>302</v>
      </c>
      <c r="H1214" s="95">
        <v>2</v>
      </c>
      <c r="I1214" s="94">
        <v>6</v>
      </c>
      <c r="J1214" s="95">
        <v>6</v>
      </c>
      <c r="K1214" s="94">
        <v>2</v>
      </c>
      <c r="L1214" s="95">
        <v>10</v>
      </c>
      <c r="M1214" s="94">
        <v>3</v>
      </c>
      <c r="O1214" s="96">
        <f t="shared" ref="O1214:O1216" si="554">H1214+J1214+L1214</f>
        <v>18</v>
      </c>
      <c r="P1214" s="96">
        <f t="shared" ref="P1214:P1216" si="555">I1214+K1214+M1214</f>
        <v>11</v>
      </c>
      <c r="Q1214" s="96">
        <f t="shared" ref="Q1214:Q1216" si="556">IF(H1214&gt;I1214,1,0)+IF(J1214&gt;K1214,1,0)+IF(L1214&gt;M1214,1,0)</f>
        <v>2</v>
      </c>
      <c r="R1214" s="97">
        <f t="shared" ref="R1214:R1216" si="557">IF(H1214&lt;I1214,1,0)+IF(J1214&lt;K1214,1,0)+IF(L1214&lt;M1214,1,0)</f>
        <v>1</v>
      </c>
      <c r="S1214" s="97">
        <f t="shared" ref="S1214:S1216" si="558">IF(Q1214&gt;R1214,1,0)</f>
        <v>1</v>
      </c>
      <c r="T1214" s="97">
        <f t="shared" ref="T1214:T1216" si="559">IF(Q1214&lt;R1214,1,0)</f>
        <v>0</v>
      </c>
      <c r="U1214" s="77" t="s">
        <v>630</v>
      </c>
    </row>
    <row r="1215" spans="2:21" ht="12" thickBot="1" x14ac:dyDescent="0.25">
      <c r="C1215" s="84"/>
      <c r="D1215" s="94" t="s">
        <v>146</v>
      </c>
      <c r="E1215" s="84" t="s">
        <v>309</v>
      </c>
      <c r="F1215" s="94"/>
      <c r="G1215" s="84" t="s">
        <v>743</v>
      </c>
      <c r="H1215" s="95">
        <v>4</v>
      </c>
      <c r="I1215" s="94">
        <v>6</v>
      </c>
      <c r="J1215" s="95">
        <v>4</v>
      </c>
      <c r="K1215" s="94">
        <v>6</v>
      </c>
      <c r="L1215" s="95"/>
      <c r="M1215" s="94"/>
      <c r="O1215" s="29">
        <f t="shared" si="554"/>
        <v>8</v>
      </c>
      <c r="P1215" s="29">
        <f t="shared" si="555"/>
        <v>12</v>
      </c>
      <c r="Q1215" s="29">
        <f t="shared" si="556"/>
        <v>0</v>
      </c>
      <c r="R1215" s="28">
        <f t="shared" si="557"/>
        <v>2</v>
      </c>
      <c r="S1215" s="28">
        <f t="shared" si="558"/>
        <v>0</v>
      </c>
      <c r="T1215" s="28">
        <f t="shared" si="559"/>
        <v>1</v>
      </c>
      <c r="U1215" s="77" t="s">
        <v>630</v>
      </c>
    </row>
    <row r="1216" spans="2:21" ht="12" customHeight="1" thickBot="1" x14ac:dyDescent="0.25">
      <c r="C1216" s="414"/>
      <c r="D1216" s="416" t="s">
        <v>147</v>
      </c>
      <c r="E1216" s="84" t="s">
        <v>308</v>
      </c>
      <c r="F1216" s="98"/>
      <c r="G1216" s="84" t="s">
        <v>302</v>
      </c>
      <c r="H1216" s="418">
        <v>6</v>
      </c>
      <c r="I1216" s="421">
        <v>3</v>
      </c>
      <c r="J1216" s="418">
        <v>7</v>
      </c>
      <c r="K1216" s="421">
        <v>5</v>
      </c>
      <c r="L1216" s="418"/>
      <c r="M1216" s="421"/>
      <c r="O1216" s="424">
        <f t="shared" si="554"/>
        <v>13</v>
      </c>
      <c r="P1216" s="424">
        <f t="shared" si="555"/>
        <v>8</v>
      </c>
      <c r="Q1216" s="424">
        <f t="shared" si="556"/>
        <v>2</v>
      </c>
      <c r="R1216" s="424">
        <f t="shared" si="557"/>
        <v>0</v>
      </c>
      <c r="S1216" s="424">
        <f t="shared" si="558"/>
        <v>1</v>
      </c>
      <c r="T1216" s="424">
        <f t="shared" si="559"/>
        <v>0</v>
      </c>
      <c r="U1216" s="77" t="s">
        <v>630</v>
      </c>
    </row>
    <row r="1217" spans="2:21" ht="12" thickBot="1" x14ac:dyDescent="0.25">
      <c r="C1217" s="414"/>
      <c r="D1217" s="416"/>
      <c r="E1217" s="99" t="s">
        <v>137</v>
      </c>
      <c r="F1217" s="100"/>
      <c r="G1217" s="99" t="s">
        <v>137</v>
      </c>
      <c r="H1217" s="419"/>
      <c r="I1217" s="422"/>
      <c r="J1217" s="419"/>
      <c r="K1217" s="422"/>
      <c r="L1217" s="419"/>
      <c r="M1217" s="422"/>
      <c r="O1217" s="425"/>
      <c r="P1217" s="425"/>
      <c r="Q1217" s="425"/>
      <c r="R1217" s="425"/>
      <c r="S1217" s="425"/>
      <c r="T1217" s="425"/>
      <c r="U1217" s="77" t="s">
        <v>630</v>
      </c>
    </row>
    <row r="1218" spans="2:21" ht="12" thickBot="1" x14ac:dyDescent="0.25">
      <c r="C1218" s="415"/>
      <c r="D1218" s="417"/>
      <c r="E1218" s="84" t="s">
        <v>309</v>
      </c>
      <c r="F1218" s="101"/>
      <c r="G1218" s="84" t="s">
        <v>743</v>
      </c>
      <c r="H1218" s="420"/>
      <c r="I1218" s="423"/>
      <c r="J1218" s="420"/>
      <c r="K1218" s="423"/>
      <c r="L1218" s="420"/>
      <c r="M1218" s="423"/>
      <c r="O1218" s="426"/>
      <c r="P1218" s="426"/>
      <c r="Q1218" s="426"/>
      <c r="R1218" s="426"/>
      <c r="S1218" s="426"/>
      <c r="T1218" s="426"/>
      <c r="U1218" s="77" t="s">
        <v>630</v>
      </c>
    </row>
    <row r="1219" spans="2:21" ht="12" thickBot="1" x14ac:dyDescent="0.25">
      <c r="B1219" s="79" t="str">
        <f>E1212&amp;G1212</f>
        <v>ADIYAMAN YURDUM GENÇLİK VE SPOR KULÜBÜADIYAMAN DOĞA ATICILIK VE A.SPOR KULÜBÜ</v>
      </c>
      <c r="G1219" s="102"/>
      <c r="H1219" s="102"/>
      <c r="O1219" s="28">
        <f t="shared" ref="O1219:T1219" si="560">O1214+O1215+O1216</f>
        <v>39</v>
      </c>
      <c r="P1219" s="28">
        <f t="shared" si="560"/>
        <v>31</v>
      </c>
      <c r="Q1219" s="29">
        <f t="shared" si="560"/>
        <v>4</v>
      </c>
      <c r="R1219" s="28">
        <f t="shared" si="560"/>
        <v>3</v>
      </c>
      <c r="S1219" s="28">
        <f t="shared" si="560"/>
        <v>2</v>
      </c>
      <c r="T1219" s="28">
        <f t="shared" si="560"/>
        <v>1</v>
      </c>
      <c r="U1219" s="77" t="s">
        <v>630</v>
      </c>
    </row>
    <row r="1220" spans="2:21" x14ac:dyDescent="0.2">
      <c r="C1220" s="427" t="s">
        <v>132</v>
      </c>
      <c r="D1220" s="428"/>
      <c r="E1220" s="428"/>
      <c r="F1220" s="428"/>
      <c r="G1220" s="428"/>
      <c r="H1220" s="428"/>
      <c r="I1220" s="428"/>
      <c r="J1220" s="428"/>
      <c r="K1220" s="428"/>
      <c r="L1220" s="428"/>
      <c r="M1220" s="429"/>
      <c r="U1220" s="77" t="s">
        <v>630</v>
      </c>
    </row>
    <row r="1221" spans="2:21" ht="12" thickBot="1" x14ac:dyDescent="0.25">
      <c r="C1221" s="430"/>
      <c r="D1221" s="431"/>
      <c r="E1221" s="431"/>
      <c r="F1221" s="431"/>
      <c r="G1221" s="431"/>
      <c r="H1221" s="431"/>
      <c r="I1221" s="431"/>
      <c r="J1221" s="431"/>
      <c r="K1221" s="431"/>
      <c r="L1221" s="431"/>
      <c r="M1221" s="432"/>
      <c r="U1221" s="77" t="s">
        <v>630</v>
      </c>
    </row>
    <row r="1222" spans="2:21" ht="12" thickBot="1" x14ac:dyDescent="0.25">
      <c r="C1222" s="444" t="s">
        <v>79</v>
      </c>
      <c r="D1222" s="437"/>
      <c r="E1222" s="445" t="s">
        <v>133</v>
      </c>
      <c r="F1222" s="446"/>
      <c r="G1222" s="80" t="s">
        <v>134</v>
      </c>
      <c r="H1222" s="447" t="s">
        <v>135</v>
      </c>
      <c r="I1222" s="448"/>
      <c r="J1222" s="448"/>
      <c r="K1222" s="448"/>
      <c r="L1222" s="448"/>
      <c r="M1222" s="449"/>
      <c r="R1222" s="81"/>
      <c r="S1222" s="82"/>
      <c r="T1222" s="83"/>
      <c r="U1222" s="77" t="s">
        <v>630</v>
      </c>
    </row>
    <row r="1223" spans="2:21" ht="12" thickBot="1" x14ac:dyDescent="0.25">
      <c r="C1223" s="433">
        <v>45091</v>
      </c>
      <c r="D1223" s="434"/>
      <c r="E1223" s="435" t="s">
        <v>52</v>
      </c>
      <c r="F1223" s="409"/>
      <c r="G1223" s="84"/>
      <c r="H1223" s="435"/>
      <c r="I1223" s="408"/>
      <c r="J1223" s="408"/>
      <c r="K1223" s="408"/>
      <c r="L1223" s="408"/>
      <c r="M1223" s="409"/>
      <c r="U1223" s="77" t="s">
        <v>630</v>
      </c>
    </row>
    <row r="1224" spans="2:21" ht="12" thickBot="1" x14ac:dyDescent="0.25">
      <c r="C1224" s="435"/>
      <c r="D1224" s="408"/>
      <c r="E1224" s="408"/>
      <c r="F1224" s="408"/>
      <c r="G1224" s="408"/>
      <c r="H1224" s="408"/>
      <c r="I1224" s="408"/>
      <c r="J1224" s="408"/>
      <c r="K1224" s="408"/>
      <c r="L1224" s="408"/>
      <c r="M1224" s="409"/>
      <c r="U1224" s="77" t="s">
        <v>630</v>
      </c>
    </row>
    <row r="1225" spans="2:21" ht="12" thickBot="1" x14ac:dyDescent="0.25">
      <c r="C1225" s="85" t="s">
        <v>87</v>
      </c>
      <c r="D1225" s="86"/>
      <c r="E1225" s="85" t="s">
        <v>136</v>
      </c>
      <c r="F1225" s="86" t="s">
        <v>137</v>
      </c>
      <c r="G1225" s="85" t="s">
        <v>136</v>
      </c>
      <c r="H1225" s="436" t="s">
        <v>108</v>
      </c>
      <c r="I1225" s="436"/>
      <c r="J1225" s="436"/>
      <c r="K1225" s="436"/>
      <c r="L1225" s="436"/>
      <c r="M1225" s="437"/>
      <c r="U1225" s="77" t="s">
        <v>630</v>
      </c>
    </row>
    <row r="1226" spans="2:21" ht="12" thickBot="1" x14ac:dyDescent="0.25">
      <c r="C1226" s="87"/>
      <c r="D1226" s="88">
        <v>10</v>
      </c>
      <c r="E1226" s="103" t="s">
        <v>165</v>
      </c>
      <c r="F1226" s="88"/>
      <c r="G1226" s="103" t="s">
        <v>1</v>
      </c>
      <c r="H1226" s="438">
        <f>S1233</f>
        <v>0</v>
      </c>
      <c r="I1226" s="439"/>
      <c r="J1226" s="440"/>
      <c r="K1226" s="441">
        <f>T1233</f>
        <v>3</v>
      </c>
      <c r="L1226" s="442"/>
      <c r="M1226" s="443"/>
      <c r="U1226" s="77" t="str">
        <f>IF(H1226+K1226=3,"BİTTİ","DEVAM")</f>
        <v>BİTTİ</v>
      </c>
    </row>
    <row r="1227" spans="2:21" ht="12" thickBot="1" x14ac:dyDescent="0.25">
      <c r="C1227" s="91" t="s">
        <v>80</v>
      </c>
      <c r="D1227" s="92" t="s">
        <v>138</v>
      </c>
      <c r="E1227" s="91" t="s">
        <v>139</v>
      </c>
      <c r="F1227" s="92"/>
      <c r="G1227" s="91" t="s">
        <v>139</v>
      </c>
      <c r="H1227" s="408" t="s">
        <v>140</v>
      </c>
      <c r="I1227" s="409"/>
      <c r="J1227" s="408" t="s">
        <v>141</v>
      </c>
      <c r="K1227" s="409"/>
      <c r="L1227" s="410" t="s">
        <v>142</v>
      </c>
      <c r="M1227" s="411"/>
      <c r="O1227" s="412" t="s">
        <v>143</v>
      </c>
      <c r="P1227" s="413"/>
      <c r="Q1227" s="412" t="s">
        <v>144</v>
      </c>
      <c r="R1227" s="413"/>
      <c r="S1227" s="412" t="s">
        <v>138</v>
      </c>
      <c r="T1227" s="413"/>
      <c r="U1227" s="77" t="s">
        <v>630</v>
      </c>
    </row>
    <row r="1228" spans="2:21" ht="12" thickBot="1" x14ac:dyDescent="0.25">
      <c r="C1228" s="93" t="s">
        <v>152</v>
      </c>
      <c r="D1228" s="94" t="s">
        <v>145</v>
      </c>
      <c r="E1228" s="84" t="s">
        <v>318</v>
      </c>
      <c r="F1228" s="94"/>
      <c r="G1228" s="84" t="s">
        <v>306</v>
      </c>
      <c r="H1228" s="95">
        <v>0</v>
      </c>
      <c r="I1228" s="94">
        <v>6</v>
      </c>
      <c r="J1228" s="95">
        <v>0</v>
      </c>
      <c r="K1228" s="94">
        <v>6</v>
      </c>
      <c r="L1228" s="95"/>
      <c r="M1228" s="94"/>
      <c r="O1228" s="96">
        <f t="shared" ref="O1228:O1230" si="561">H1228+J1228+L1228</f>
        <v>0</v>
      </c>
      <c r="P1228" s="96">
        <f t="shared" ref="P1228:P1230" si="562">I1228+K1228+M1228</f>
        <v>12</v>
      </c>
      <c r="Q1228" s="96">
        <f t="shared" ref="Q1228:Q1230" si="563">IF(H1228&gt;I1228,1,0)+IF(J1228&gt;K1228,1,0)+IF(L1228&gt;M1228,1,0)</f>
        <v>0</v>
      </c>
      <c r="R1228" s="97">
        <f t="shared" ref="R1228:R1230" si="564">IF(H1228&lt;I1228,1,0)+IF(J1228&lt;K1228,1,0)+IF(L1228&lt;M1228,1,0)</f>
        <v>2</v>
      </c>
      <c r="S1228" s="97">
        <f t="shared" ref="S1228:S1230" si="565">IF(Q1228&gt;R1228,1,0)</f>
        <v>0</v>
      </c>
      <c r="T1228" s="97">
        <f t="shared" ref="T1228:T1230" si="566">IF(Q1228&lt;R1228,1,0)</f>
        <v>1</v>
      </c>
      <c r="U1228" s="77" t="s">
        <v>630</v>
      </c>
    </row>
    <row r="1229" spans="2:21" ht="12" thickBot="1" x14ac:dyDescent="0.25">
      <c r="C1229" s="84"/>
      <c r="D1229" s="94" t="s">
        <v>146</v>
      </c>
      <c r="E1229" s="84" t="s">
        <v>745</v>
      </c>
      <c r="F1229" s="94"/>
      <c r="G1229" s="84" t="s">
        <v>307</v>
      </c>
      <c r="H1229" s="95">
        <v>0</v>
      </c>
      <c r="I1229" s="94">
        <v>6</v>
      </c>
      <c r="J1229" s="95">
        <v>0</v>
      </c>
      <c r="K1229" s="94">
        <v>6</v>
      </c>
      <c r="L1229" s="95"/>
      <c r="M1229" s="94"/>
      <c r="O1229" s="29">
        <f t="shared" si="561"/>
        <v>0</v>
      </c>
      <c r="P1229" s="29">
        <f t="shared" si="562"/>
        <v>12</v>
      </c>
      <c r="Q1229" s="29">
        <f t="shared" si="563"/>
        <v>0</v>
      </c>
      <c r="R1229" s="28">
        <f t="shared" si="564"/>
        <v>2</v>
      </c>
      <c r="S1229" s="28">
        <f t="shared" si="565"/>
        <v>0</v>
      </c>
      <c r="T1229" s="28">
        <f t="shared" si="566"/>
        <v>1</v>
      </c>
      <c r="U1229" s="77" t="s">
        <v>630</v>
      </c>
    </row>
    <row r="1230" spans="2:21" ht="12" customHeight="1" thickBot="1" x14ac:dyDescent="0.25">
      <c r="C1230" s="414"/>
      <c r="D1230" s="416" t="s">
        <v>147</v>
      </c>
      <c r="E1230" s="84" t="s">
        <v>318</v>
      </c>
      <c r="F1230" s="98"/>
      <c r="G1230" s="84" t="s">
        <v>306</v>
      </c>
      <c r="H1230" s="418">
        <v>0</v>
      </c>
      <c r="I1230" s="421">
        <v>6</v>
      </c>
      <c r="J1230" s="418">
        <v>0</v>
      </c>
      <c r="K1230" s="421">
        <v>6</v>
      </c>
      <c r="L1230" s="418"/>
      <c r="M1230" s="421"/>
      <c r="O1230" s="424">
        <f t="shared" si="561"/>
        <v>0</v>
      </c>
      <c r="P1230" s="424">
        <f t="shared" si="562"/>
        <v>12</v>
      </c>
      <c r="Q1230" s="424">
        <f t="shared" si="563"/>
        <v>0</v>
      </c>
      <c r="R1230" s="424">
        <f t="shared" si="564"/>
        <v>2</v>
      </c>
      <c r="S1230" s="424">
        <f t="shared" si="565"/>
        <v>0</v>
      </c>
      <c r="T1230" s="424">
        <f t="shared" si="566"/>
        <v>1</v>
      </c>
      <c r="U1230" s="77" t="s">
        <v>630</v>
      </c>
    </row>
    <row r="1231" spans="2:21" ht="12" thickBot="1" x14ac:dyDescent="0.25">
      <c r="C1231" s="414"/>
      <c r="D1231" s="416"/>
      <c r="E1231" s="99" t="s">
        <v>137</v>
      </c>
      <c r="F1231" s="100"/>
      <c r="G1231" s="99" t="s">
        <v>137</v>
      </c>
      <c r="H1231" s="419"/>
      <c r="I1231" s="422"/>
      <c r="J1231" s="419"/>
      <c r="K1231" s="422"/>
      <c r="L1231" s="419"/>
      <c r="M1231" s="422"/>
      <c r="O1231" s="425"/>
      <c r="P1231" s="425"/>
      <c r="Q1231" s="425"/>
      <c r="R1231" s="425"/>
      <c r="S1231" s="425"/>
      <c r="T1231" s="425"/>
      <c r="U1231" s="77" t="s">
        <v>630</v>
      </c>
    </row>
    <row r="1232" spans="2:21" ht="12" thickBot="1" x14ac:dyDescent="0.25">
      <c r="C1232" s="415"/>
      <c r="D1232" s="417"/>
      <c r="E1232" s="84" t="s">
        <v>745</v>
      </c>
      <c r="F1232" s="101"/>
      <c r="G1232" s="84" t="s">
        <v>307</v>
      </c>
      <c r="H1232" s="420"/>
      <c r="I1232" s="423"/>
      <c r="J1232" s="420"/>
      <c r="K1232" s="423"/>
      <c r="L1232" s="420"/>
      <c r="M1232" s="423"/>
      <c r="O1232" s="426"/>
      <c r="P1232" s="426"/>
      <c r="Q1232" s="426"/>
      <c r="R1232" s="426"/>
      <c r="S1232" s="426"/>
      <c r="T1232" s="426"/>
      <c r="U1232" s="77" t="s">
        <v>630</v>
      </c>
    </row>
    <row r="1233" spans="2:21" ht="12" thickBot="1" x14ac:dyDescent="0.25">
      <c r="B1233" s="79" t="str">
        <f>E1226&amp;G1226</f>
        <v>ADIYAMAN G.MS.K. SPOR KULÜBÜADIYAMAN GENÇLİK SPOR KULÜBÜ</v>
      </c>
      <c r="G1233" s="102"/>
      <c r="H1233" s="102"/>
      <c r="O1233" s="28">
        <f t="shared" ref="O1233:T1233" si="567">O1228+O1229+O1230</f>
        <v>0</v>
      </c>
      <c r="P1233" s="28">
        <f t="shared" si="567"/>
        <v>36</v>
      </c>
      <c r="Q1233" s="29">
        <f t="shared" si="567"/>
        <v>0</v>
      </c>
      <c r="R1233" s="28">
        <f t="shared" si="567"/>
        <v>6</v>
      </c>
      <c r="S1233" s="28">
        <f t="shared" si="567"/>
        <v>0</v>
      </c>
      <c r="T1233" s="28">
        <f t="shared" si="567"/>
        <v>3</v>
      </c>
      <c r="U1233" s="77" t="s">
        <v>630</v>
      </c>
    </row>
    <row r="1234" spans="2:21" x14ac:dyDescent="0.2">
      <c r="C1234" s="427" t="s">
        <v>132</v>
      </c>
      <c r="D1234" s="428"/>
      <c r="E1234" s="428"/>
      <c r="F1234" s="428"/>
      <c r="G1234" s="428"/>
      <c r="H1234" s="428"/>
      <c r="I1234" s="428"/>
      <c r="J1234" s="428"/>
      <c r="K1234" s="428"/>
      <c r="L1234" s="428"/>
      <c r="M1234" s="429"/>
      <c r="U1234" s="77" t="s">
        <v>630</v>
      </c>
    </row>
    <row r="1235" spans="2:21" ht="12" thickBot="1" x14ac:dyDescent="0.25">
      <c r="C1235" s="430"/>
      <c r="D1235" s="431"/>
      <c r="E1235" s="431"/>
      <c r="F1235" s="431"/>
      <c r="G1235" s="431"/>
      <c r="H1235" s="431"/>
      <c r="I1235" s="431"/>
      <c r="J1235" s="431"/>
      <c r="K1235" s="431"/>
      <c r="L1235" s="431"/>
      <c r="M1235" s="432"/>
      <c r="U1235" s="77" t="s">
        <v>630</v>
      </c>
    </row>
    <row r="1236" spans="2:21" ht="12" thickBot="1" x14ac:dyDescent="0.25">
      <c r="C1236" s="444" t="s">
        <v>79</v>
      </c>
      <c r="D1236" s="437"/>
      <c r="E1236" s="445" t="s">
        <v>133</v>
      </c>
      <c r="F1236" s="446"/>
      <c r="G1236" s="80" t="s">
        <v>134</v>
      </c>
      <c r="H1236" s="447" t="s">
        <v>135</v>
      </c>
      <c r="I1236" s="448"/>
      <c r="J1236" s="448"/>
      <c r="K1236" s="448"/>
      <c r="L1236" s="448"/>
      <c r="M1236" s="449"/>
      <c r="R1236" s="81"/>
      <c r="S1236" s="82"/>
      <c r="T1236" s="83"/>
      <c r="U1236" s="77" t="s">
        <v>630</v>
      </c>
    </row>
    <row r="1237" spans="2:21" ht="12" thickBot="1" x14ac:dyDescent="0.25">
      <c r="C1237" s="433">
        <v>45091</v>
      </c>
      <c r="D1237" s="434"/>
      <c r="E1237" s="435" t="s">
        <v>53</v>
      </c>
      <c r="F1237" s="409"/>
      <c r="G1237" s="84"/>
      <c r="H1237" s="435"/>
      <c r="I1237" s="408"/>
      <c r="J1237" s="408"/>
      <c r="K1237" s="408"/>
      <c r="L1237" s="408"/>
      <c r="M1237" s="409"/>
      <c r="U1237" s="77" t="s">
        <v>630</v>
      </c>
    </row>
    <row r="1238" spans="2:21" ht="12" thickBot="1" x14ac:dyDescent="0.25">
      <c r="C1238" s="435"/>
      <c r="D1238" s="408"/>
      <c r="E1238" s="408"/>
      <c r="F1238" s="408"/>
      <c r="G1238" s="408"/>
      <c r="H1238" s="408"/>
      <c r="I1238" s="408"/>
      <c r="J1238" s="408"/>
      <c r="K1238" s="408"/>
      <c r="L1238" s="408"/>
      <c r="M1238" s="409"/>
      <c r="U1238" s="77" t="s">
        <v>630</v>
      </c>
    </row>
    <row r="1239" spans="2:21" ht="12" thickBot="1" x14ac:dyDescent="0.25">
      <c r="C1239" s="85" t="s">
        <v>87</v>
      </c>
      <c r="D1239" s="86"/>
      <c r="E1239" s="85" t="s">
        <v>136</v>
      </c>
      <c r="F1239" s="86" t="s">
        <v>137</v>
      </c>
      <c r="G1239" s="85" t="s">
        <v>136</v>
      </c>
      <c r="H1239" s="436" t="s">
        <v>108</v>
      </c>
      <c r="I1239" s="436"/>
      <c r="J1239" s="436"/>
      <c r="K1239" s="436"/>
      <c r="L1239" s="436"/>
      <c r="M1239" s="437"/>
      <c r="U1239" s="77" t="s">
        <v>630</v>
      </c>
    </row>
    <row r="1240" spans="2:21" ht="12" thickBot="1" x14ac:dyDescent="0.25">
      <c r="C1240" s="87"/>
      <c r="D1240" s="88">
        <v>11</v>
      </c>
      <c r="E1240" s="103" t="s">
        <v>6</v>
      </c>
      <c r="F1240" s="88"/>
      <c r="G1240" s="103" t="s">
        <v>166</v>
      </c>
      <c r="H1240" s="438">
        <f>S1247</f>
        <v>3</v>
      </c>
      <c r="I1240" s="439"/>
      <c r="J1240" s="440"/>
      <c r="K1240" s="441">
        <f>T1247</f>
        <v>0</v>
      </c>
      <c r="L1240" s="442"/>
      <c r="M1240" s="443"/>
      <c r="U1240" s="77" t="str">
        <f>IF(H1240+K1240=3,"BİTTİ","DEVAM")</f>
        <v>BİTTİ</v>
      </c>
    </row>
    <row r="1241" spans="2:21" ht="12" thickBot="1" x14ac:dyDescent="0.25">
      <c r="C1241" s="91" t="s">
        <v>80</v>
      </c>
      <c r="D1241" s="92" t="s">
        <v>138</v>
      </c>
      <c r="E1241" s="91" t="s">
        <v>139</v>
      </c>
      <c r="F1241" s="92"/>
      <c r="G1241" s="91" t="s">
        <v>139</v>
      </c>
      <c r="H1241" s="408" t="s">
        <v>140</v>
      </c>
      <c r="I1241" s="409"/>
      <c r="J1241" s="408" t="s">
        <v>141</v>
      </c>
      <c r="K1241" s="409"/>
      <c r="L1241" s="410" t="s">
        <v>142</v>
      </c>
      <c r="M1241" s="411"/>
      <c r="O1241" s="412" t="s">
        <v>143</v>
      </c>
      <c r="P1241" s="413"/>
      <c r="Q1241" s="412" t="s">
        <v>144</v>
      </c>
      <c r="R1241" s="413"/>
      <c r="S1241" s="412" t="s">
        <v>138</v>
      </c>
      <c r="T1241" s="413"/>
      <c r="U1241" s="77" t="s">
        <v>630</v>
      </c>
    </row>
    <row r="1242" spans="2:21" ht="12" thickBot="1" x14ac:dyDescent="0.25">
      <c r="C1242" s="93" t="s">
        <v>152</v>
      </c>
      <c r="D1242" s="94" t="s">
        <v>145</v>
      </c>
      <c r="E1242" s="84" t="s">
        <v>722</v>
      </c>
      <c r="F1242" s="94"/>
      <c r="G1242" s="84" t="s">
        <v>884</v>
      </c>
      <c r="H1242" s="95">
        <v>6</v>
      </c>
      <c r="I1242" s="94">
        <v>0</v>
      </c>
      <c r="J1242" s="95">
        <v>6</v>
      </c>
      <c r="K1242" s="94">
        <v>1</v>
      </c>
      <c r="L1242" s="95"/>
      <c r="M1242" s="94"/>
      <c r="O1242" s="96">
        <f t="shared" ref="O1242:O1244" si="568">H1242+J1242+L1242</f>
        <v>12</v>
      </c>
      <c r="P1242" s="96">
        <f t="shared" ref="P1242:P1244" si="569">I1242+K1242+M1242</f>
        <v>1</v>
      </c>
      <c r="Q1242" s="96">
        <f t="shared" ref="Q1242:Q1244" si="570">IF(H1242&gt;I1242,1,0)+IF(J1242&gt;K1242,1,0)+IF(L1242&gt;M1242,1,0)</f>
        <v>2</v>
      </c>
      <c r="R1242" s="97">
        <f t="shared" ref="R1242:R1244" si="571">IF(H1242&lt;I1242,1,0)+IF(J1242&lt;K1242,1,0)+IF(L1242&lt;M1242,1,0)</f>
        <v>0</v>
      </c>
      <c r="S1242" s="97">
        <f t="shared" ref="S1242:S1244" si="572">IF(Q1242&gt;R1242,1,0)</f>
        <v>1</v>
      </c>
      <c r="T1242" s="97">
        <f t="shared" ref="T1242:T1244" si="573">IF(Q1242&lt;R1242,1,0)</f>
        <v>0</v>
      </c>
      <c r="U1242" s="77" t="s">
        <v>630</v>
      </c>
    </row>
    <row r="1243" spans="2:21" ht="12" thickBot="1" x14ac:dyDescent="0.25">
      <c r="C1243" s="84"/>
      <c r="D1243" s="94" t="s">
        <v>146</v>
      </c>
      <c r="E1243" s="84" t="s">
        <v>883</v>
      </c>
      <c r="F1243" s="94"/>
      <c r="G1243" s="84" t="s">
        <v>716</v>
      </c>
      <c r="H1243" s="95">
        <v>6</v>
      </c>
      <c r="I1243" s="94">
        <v>0</v>
      </c>
      <c r="J1243" s="95">
        <v>6</v>
      </c>
      <c r="K1243" s="94">
        <v>0</v>
      </c>
      <c r="L1243" s="95"/>
      <c r="M1243" s="94"/>
      <c r="O1243" s="29">
        <f t="shared" si="568"/>
        <v>12</v>
      </c>
      <c r="P1243" s="29">
        <f t="shared" si="569"/>
        <v>0</v>
      </c>
      <c r="Q1243" s="29">
        <f t="shared" si="570"/>
        <v>2</v>
      </c>
      <c r="R1243" s="28">
        <f t="shared" si="571"/>
        <v>0</v>
      </c>
      <c r="S1243" s="28">
        <f t="shared" si="572"/>
        <v>1</v>
      </c>
      <c r="T1243" s="28">
        <f t="shared" si="573"/>
        <v>0</v>
      </c>
      <c r="U1243" s="77" t="s">
        <v>630</v>
      </c>
    </row>
    <row r="1244" spans="2:21" ht="12" customHeight="1" thickBot="1" x14ac:dyDescent="0.25">
      <c r="C1244" s="414"/>
      <c r="D1244" s="416" t="s">
        <v>147</v>
      </c>
      <c r="E1244" s="84" t="s">
        <v>722</v>
      </c>
      <c r="F1244" s="98"/>
      <c r="G1244" s="84" t="s">
        <v>717</v>
      </c>
      <c r="H1244" s="418">
        <v>6</v>
      </c>
      <c r="I1244" s="421">
        <v>4</v>
      </c>
      <c r="J1244" s="418">
        <v>6</v>
      </c>
      <c r="K1244" s="421">
        <v>2</v>
      </c>
      <c r="L1244" s="418"/>
      <c r="M1244" s="421"/>
      <c r="O1244" s="424">
        <f t="shared" si="568"/>
        <v>12</v>
      </c>
      <c r="P1244" s="424">
        <f t="shared" si="569"/>
        <v>6</v>
      </c>
      <c r="Q1244" s="424">
        <f t="shared" si="570"/>
        <v>2</v>
      </c>
      <c r="R1244" s="424">
        <f t="shared" si="571"/>
        <v>0</v>
      </c>
      <c r="S1244" s="424">
        <f t="shared" si="572"/>
        <v>1</v>
      </c>
      <c r="T1244" s="424">
        <f t="shared" si="573"/>
        <v>0</v>
      </c>
      <c r="U1244" s="77" t="s">
        <v>630</v>
      </c>
    </row>
    <row r="1245" spans="2:21" ht="12" thickBot="1" x14ac:dyDescent="0.25">
      <c r="C1245" s="414"/>
      <c r="D1245" s="416"/>
      <c r="E1245" s="99" t="s">
        <v>137</v>
      </c>
      <c r="F1245" s="100"/>
      <c r="G1245" s="99" t="s">
        <v>137</v>
      </c>
      <c r="H1245" s="419"/>
      <c r="I1245" s="422"/>
      <c r="J1245" s="419"/>
      <c r="K1245" s="422"/>
      <c r="L1245" s="419"/>
      <c r="M1245" s="422"/>
      <c r="O1245" s="425"/>
      <c r="P1245" s="425"/>
      <c r="Q1245" s="425"/>
      <c r="R1245" s="425"/>
      <c r="S1245" s="425"/>
      <c r="T1245" s="425"/>
      <c r="U1245" s="77" t="s">
        <v>630</v>
      </c>
    </row>
    <row r="1246" spans="2:21" ht="12" thickBot="1" x14ac:dyDescent="0.25">
      <c r="C1246" s="415"/>
      <c r="D1246" s="417"/>
      <c r="E1246" s="84" t="s">
        <v>883</v>
      </c>
      <c r="F1246" s="101"/>
      <c r="G1246" s="84" t="s">
        <v>716</v>
      </c>
      <c r="H1246" s="420"/>
      <c r="I1246" s="423"/>
      <c r="J1246" s="420"/>
      <c r="K1246" s="423"/>
      <c r="L1246" s="420"/>
      <c r="M1246" s="423"/>
      <c r="O1246" s="426"/>
      <c r="P1246" s="426"/>
      <c r="Q1246" s="426"/>
      <c r="R1246" s="426"/>
      <c r="S1246" s="426"/>
      <c r="T1246" s="426"/>
      <c r="U1246" s="77" t="s">
        <v>630</v>
      </c>
    </row>
    <row r="1247" spans="2:21" ht="12" thickBot="1" x14ac:dyDescent="0.25">
      <c r="B1247" s="79" t="str">
        <f>E1240&amp;G1240</f>
        <v>AĞRI GENÇLİK SPOR KULÜBÜ DERNEĞİAĞRI GENÇLİK HİZMETLERİ SPOR KULÜBÜ</v>
      </c>
      <c r="G1247" s="102"/>
      <c r="H1247" s="102"/>
      <c r="O1247" s="28">
        <f t="shared" ref="O1247:T1247" si="574">O1242+O1243+O1244</f>
        <v>36</v>
      </c>
      <c r="P1247" s="28">
        <f t="shared" si="574"/>
        <v>7</v>
      </c>
      <c r="Q1247" s="29">
        <f t="shared" si="574"/>
        <v>6</v>
      </c>
      <c r="R1247" s="28">
        <f t="shared" si="574"/>
        <v>0</v>
      </c>
      <c r="S1247" s="28">
        <f t="shared" si="574"/>
        <v>3</v>
      </c>
      <c r="T1247" s="28">
        <f t="shared" si="574"/>
        <v>0</v>
      </c>
      <c r="U1247" s="77" t="s">
        <v>630</v>
      </c>
    </row>
    <row r="1248" spans="2:21" x14ac:dyDescent="0.2">
      <c r="C1248" s="427" t="s">
        <v>132</v>
      </c>
      <c r="D1248" s="428"/>
      <c r="E1248" s="428"/>
      <c r="F1248" s="428"/>
      <c r="G1248" s="428"/>
      <c r="H1248" s="428"/>
      <c r="I1248" s="428"/>
      <c r="J1248" s="428"/>
      <c r="K1248" s="428"/>
      <c r="L1248" s="428"/>
      <c r="M1248" s="429"/>
      <c r="U1248" s="77" t="s">
        <v>630</v>
      </c>
    </row>
    <row r="1249" spans="2:21" ht="12" thickBot="1" x14ac:dyDescent="0.25">
      <c r="C1249" s="430"/>
      <c r="D1249" s="431"/>
      <c r="E1249" s="431"/>
      <c r="F1249" s="431"/>
      <c r="G1249" s="431"/>
      <c r="H1249" s="431"/>
      <c r="I1249" s="431"/>
      <c r="J1249" s="431"/>
      <c r="K1249" s="431"/>
      <c r="L1249" s="431"/>
      <c r="M1249" s="432"/>
      <c r="U1249" s="77" t="s">
        <v>630</v>
      </c>
    </row>
    <row r="1250" spans="2:21" ht="12" thickBot="1" x14ac:dyDescent="0.25">
      <c r="C1250" s="444" t="s">
        <v>79</v>
      </c>
      <c r="D1250" s="437"/>
      <c r="E1250" s="445" t="s">
        <v>133</v>
      </c>
      <c r="F1250" s="446"/>
      <c r="G1250" s="80" t="s">
        <v>134</v>
      </c>
      <c r="H1250" s="447" t="s">
        <v>135</v>
      </c>
      <c r="I1250" s="448"/>
      <c r="J1250" s="448"/>
      <c r="K1250" s="448"/>
      <c r="L1250" s="448"/>
      <c r="M1250" s="449"/>
      <c r="R1250" s="81"/>
      <c r="S1250" s="82"/>
      <c r="T1250" s="83"/>
      <c r="U1250" s="77" t="s">
        <v>630</v>
      </c>
    </row>
    <row r="1251" spans="2:21" ht="12" thickBot="1" x14ac:dyDescent="0.25">
      <c r="C1251" s="433">
        <v>45091</v>
      </c>
      <c r="D1251" s="434"/>
      <c r="E1251" s="435" t="s">
        <v>53</v>
      </c>
      <c r="F1251" s="409"/>
      <c r="G1251" s="84"/>
      <c r="H1251" s="435"/>
      <c r="I1251" s="408"/>
      <c r="J1251" s="408"/>
      <c r="K1251" s="408"/>
      <c r="L1251" s="408"/>
      <c r="M1251" s="409"/>
      <c r="U1251" s="77" t="s">
        <v>630</v>
      </c>
    </row>
    <row r="1252" spans="2:21" ht="12" thickBot="1" x14ac:dyDescent="0.25">
      <c r="C1252" s="435"/>
      <c r="D1252" s="408"/>
      <c r="E1252" s="408"/>
      <c r="F1252" s="408"/>
      <c r="G1252" s="408"/>
      <c r="H1252" s="408"/>
      <c r="I1252" s="408"/>
      <c r="J1252" s="408"/>
      <c r="K1252" s="408"/>
      <c r="L1252" s="408"/>
      <c r="M1252" s="409"/>
      <c r="U1252" s="77" t="s">
        <v>630</v>
      </c>
    </row>
    <row r="1253" spans="2:21" ht="12" thickBot="1" x14ac:dyDescent="0.25">
      <c r="C1253" s="85" t="s">
        <v>87</v>
      </c>
      <c r="D1253" s="86"/>
      <c r="E1253" s="85" t="s">
        <v>136</v>
      </c>
      <c r="F1253" s="86" t="s">
        <v>137</v>
      </c>
      <c r="G1253" s="85" t="s">
        <v>136</v>
      </c>
      <c r="H1253" s="436" t="s">
        <v>108</v>
      </c>
      <c r="I1253" s="436"/>
      <c r="J1253" s="436"/>
      <c r="K1253" s="436"/>
      <c r="L1253" s="436"/>
      <c r="M1253" s="437"/>
      <c r="U1253" s="77" t="s">
        <v>630</v>
      </c>
    </row>
    <row r="1254" spans="2:21" ht="12" thickBot="1" x14ac:dyDescent="0.25">
      <c r="C1254" s="87"/>
      <c r="D1254" s="88">
        <v>12</v>
      </c>
      <c r="E1254" s="103" t="s">
        <v>5</v>
      </c>
      <c r="F1254" s="88"/>
      <c r="G1254" s="103" t="s">
        <v>7</v>
      </c>
      <c r="H1254" s="438">
        <f>S1261</f>
        <v>2</v>
      </c>
      <c r="I1254" s="439"/>
      <c r="J1254" s="440"/>
      <c r="K1254" s="441">
        <f>T1261</f>
        <v>1</v>
      </c>
      <c r="L1254" s="442"/>
      <c r="M1254" s="443"/>
      <c r="U1254" s="77" t="str">
        <f>IF(H1254+K1254=3,"BİTTİ","DEVAM")</f>
        <v>BİTTİ</v>
      </c>
    </row>
    <row r="1255" spans="2:21" ht="12" thickBot="1" x14ac:dyDescent="0.25">
      <c r="C1255" s="91" t="s">
        <v>80</v>
      </c>
      <c r="D1255" s="92" t="s">
        <v>138</v>
      </c>
      <c r="E1255" s="91" t="s">
        <v>139</v>
      </c>
      <c r="F1255" s="92"/>
      <c r="G1255" s="91" t="s">
        <v>139</v>
      </c>
      <c r="H1255" s="408" t="s">
        <v>140</v>
      </c>
      <c r="I1255" s="409"/>
      <c r="J1255" s="408" t="s">
        <v>141</v>
      </c>
      <c r="K1255" s="409"/>
      <c r="L1255" s="410" t="s">
        <v>142</v>
      </c>
      <c r="M1255" s="411"/>
      <c r="O1255" s="412" t="s">
        <v>143</v>
      </c>
      <c r="P1255" s="413"/>
      <c r="Q1255" s="412" t="s">
        <v>144</v>
      </c>
      <c r="R1255" s="413"/>
      <c r="S1255" s="412" t="s">
        <v>138</v>
      </c>
      <c r="T1255" s="413"/>
      <c r="U1255" s="77" t="s">
        <v>630</v>
      </c>
    </row>
    <row r="1256" spans="2:21" ht="12" thickBot="1" x14ac:dyDescent="0.25">
      <c r="C1256" s="93" t="s">
        <v>152</v>
      </c>
      <c r="D1256" s="94" t="s">
        <v>145</v>
      </c>
      <c r="E1256" s="84" t="s">
        <v>713</v>
      </c>
      <c r="F1256" s="94"/>
      <c r="G1256" s="84" t="s">
        <v>724</v>
      </c>
      <c r="H1256" s="95">
        <v>4</v>
      </c>
      <c r="I1256" s="94">
        <v>6</v>
      </c>
      <c r="J1256" s="95">
        <v>2</v>
      </c>
      <c r="K1256" s="94">
        <v>6</v>
      </c>
      <c r="L1256" s="95"/>
      <c r="M1256" s="94"/>
      <c r="O1256" s="96">
        <f t="shared" ref="O1256:O1258" si="575">H1256+J1256+L1256</f>
        <v>6</v>
      </c>
      <c r="P1256" s="96">
        <f t="shared" ref="P1256:P1258" si="576">I1256+K1256+M1256</f>
        <v>12</v>
      </c>
      <c r="Q1256" s="96">
        <f t="shared" ref="Q1256:Q1258" si="577">IF(H1256&gt;I1256,1,0)+IF(J1256&gt;K1256,1,0)+IF(L1256&gt;M1256,1,0)</f>
        <v>0</v>
      </c>
      <c r="R1256" s="97">
        <f t="shared" ref="R1256:R1258" si="578">IF(H1256&lt;I1256,1,0)+IF(J1256&lt;K1256,1,0)+IF(L1256&lt;M1256,1,0)</f>
        <v>2</v>
      </c>
      <c r="S1256" s="97">
        <f t="shared" ref="S1256:S1258" si="579">IF(Q1256&gt;R1256,1,0)</f>
        <v>0</v>
      </c>
      <c r="T1256" s="97">
        <f t="shared" ref="T1256:T1258" si="580">IF(Q1256&lt;R1256,1,0)</f>
        <v>1</v>
      </c>
      <c r="U1256" s="77" t="s">
        <v>630</v>
      </c>
    </row>
    <row r="1257" spans="2:21" ht="12" thickBot="1" x14ac:dyDescent="0.25">
      <c r="C1257" s="84"/>
      <c r="D1257" s="94" t="s">
        <v>146</v>
      </c>
      <c r="E1257" s="84" t="s">
        <v>714</v>
      </c>
      <c r="F1257" s="94"/>
      <c r="G1257" s="84" t="s">
        <v>882</v>
      </c>
      <c r="H1257" s="95">
        <v>6</v>
      </c>
      <c r="I1257" s="94">
        <v>2</v>
      </c>
      <c r="J1257" s="95">
        <v>6</v>
      </c>
      <c r="K1257" s="94">
        <v>2</v>
      </c>
      <c r="L1257" s="95"/>
      <c r="M1257" s="94"/>
      <c r="O1257" s="29">
        <f t="shared" si="575"/>
        <v>12</v>
      </c>
      <c r="P1257" s="29">
        <f t="shared" si="576"/>
        <v>4</v>
      </c>
      <c r="Q1257" s="29">
        <f t="shared" si="577"/>
        <v>2</v>
      </c>
      <c r="R1257" s="28">
        <f t="shared" si="578"/>
        <v>0</v>
      </c>
      <c r="S1257" s="28">
        <f t="shared" si="579"/>
        <v>1</v>
      </c>
      <c r="T1257" s="28">
        <f t="shared" si="580"/>
        <v>0</v>
      </c>
      <c r="U1257" s="77" t="s">
        <v>630</v>
      </c>
    </row>
    <row r="1258" spans="2:21" ht="12" customHeight="1" thickBot="1" x14ac:dyDescent="0.25">
      <c r="C1258" s="414"/>
      <c r="D1258" s="416" t="s">
        <v>147</v>
      </c>
      <c r="E1258" s="84" t="s">
        <v>713</v>
      </c>
      <c r="F1258" s="98"/>
      <c r="G1258" s="84" t="s">
        <v>724</v>
      </c>
      <c r="H1258" s="418">
        <v>6</v>
      </c>
      <c r="I1258" s="421">
        <v>1</v>
      </c>
      <c r="J1258" s="418">
        <v>6</v>
      </c>
      <c r="K1258" s="421">
        <v>4</v>
      </c>
      <c r="L1258" s="418"/>
      <c r="M1258" s="421"/>
      <c r="O1258" s="424">
        <f t="shared" si="575"/>
        <v>12</v>
      </c>
      <c r="P1258" s="424">
        <f t="shared" si="576"/>
        <v>5</v>
      </c>
      <c r="Q1258" s="424">
        <f t="shared" si="577"/>
        <v>2</v>
      </c>
      <c r="R1258" s="424">
        <f t="shared" si="578"/>
        <v>0</v>
      </c>
      <c r="S1258" s="424">
        <f t="shared" si="579"/>
        <v>1</v>
      </c>
      <c r="T1258" s="424">
        <f t="shared" si="580"/>
        <v>0</v>
      </c>
      <c r="U1258" s="77" t="s">
        <v>630</v>
      </c>
    </row>
    <row r="1259" spans="2:21" ht="12" thickBot="1" x14ac:dyDescent="0.25">
      <c r="C1259" s="414"/>
      <c r="D1259" s="416"/>
      <c r="E1259" s="99" t="s">
        <v>137</v>
      </c>
      <c r="F1259" s="100"/>
      <c r="G1259" s="99" t="s">
        <v>137</v>
      </c>
      <c r="H1259" s="419"/>
      <c r="I1259" s="422"/>
      <c r="J1259" s="419"/>
      <c r="K1259" s="422"/>
      <c r="L1259" s="419"/>
      <c r="M1259" s="422"/>
      <c r="O1259" s="425"/>
      <c r="P1259" s="425"/>
      <c r="Q1259" s="425"/>
      <c r="R1259" s="425"/>
      <c r="S1259" s="425"/>
      <c r="T1259" s="425"/>
      <c r="U1259" s="77" t="s">
        <v>630</v>
      </c>
    </row>
    <row r="1260" spans="2:21" ht="12" thickBot="1" x14ac:dyDescent="0.25">
      <c r="C1260" s="415"/>
      <c r="D1260" s="417"/>
      <c r="E1260" s="84" t="s">
        <v>714</v>
      </c>
      <c r="F1260" s="101"/>
      <c r="G1260" s="84" t="s">
        <v>882</v>
      </c>
      <c r="H1260" s="420"/>
      <c r="I1260" s="423"/>
      <c r="J1260" s="420"/>
      <c r="K1260" s="423"/>
      <c r="L1260" s="420"/>
      <c r="M1260" s="423"/>
      <c r="O1260" s="426"/>
      <c r="P1260" s="426"/>
      <c r="Q1260" s="426"/>
      <c r="R1260" s="426"/>
      <c r="S1260" s="426"/>
      <c r="T1260" s="426"/>
      <c r="U1260" s="77" t="s">
        <v>630</v>
      </c>
    </row>
    <row r="1261" spans="2:21" ht="12" thickBot="1" x14ac:dyDescent="0.25">
      <c r="B1261" s="79" t="str">
        <f>E1254&amp;G1254</f>
        <v>AĞRI DAĞI TENİS KULÜBÜAĞRI TENİS VE YÜZME SPOR KULÜBÜ</v>
      </c>
      <c r="G1261" s="102"/>
      <c r="H1261" s="102"/>
      <c r="O1261" s="28">
        <f t="shared" ref="O1261:T1261" si="581">O1256+O1257+O1258</f>
        <v>30</v>
      </c>
      <c r="P1261" s="28">
        <f t="shared" si="581"/>
        <v>21</v>
      </c>
      <c r="Q1261" s="29">
        <f t="shared" si="581"/>
        <v>4</v>
      </c>
      <c r="R1261" s="28">
        <f t="shared" si="581"/>
        <v>2</v>
      </c>
      <c r="S1261" s="28">
        <f t="shared" si="581"/>
        <v>2</v>
      </c>
      <c r="T1261" s="28">
        <f t="shared" si="581"/>
        <v>1</v>
      </c>
      <c r="U1261" s="77" t="s">
        <v>630</v>
      </c>
    </row>
    <row r="1262" spans="2:21" x14ac:dyDescent="0.2">
      <c r="C1262" s="427" t="s">
        <v>132</v>
      </c>
      <c r="D1262" s="428"/>
      <c r="E1262" s="428"/>
      <c r="F1262" s="428"/>
      <c r="G1262" s="428"/>
      <c r="H1262" s="428"/>
      <c r="I1262" s="428"/>
      <c r="J1262" s="428"/>
      <c r="K1262" s="428"/>
      <c r="L1262" s="428"/>
      <c r="M1262" s="429"/>
      <c r="U1262" s="77" t="s">
        <v>630</v>
      </c>
    </row>
    <row r="1263" spans="2:21" ht="12" thickBot="1" x14ac:dyDescent="0.25">
      <c r="C1263" s="430"/>
      <c r="D1263" s="431"/>
      <c r="E1263" s="431"/>
      <c r="F1263" s="431"/>
      <c r="G1263" s="431"/>
      <c r="H1263" s="431"/>
      <c r="I1263" s="431"/>
      <c r="J1263" s="431"/>
      <c r="K1263" s="431"/>
      <c r="L1263" s="431"/>
      <c r="M1263" s="432"/>
      <c r="U1263" s="77" t="s">
        <v>630</v>
      </c>
    </row>
    <row r="1264" spans="2:21" ht="12" thickBot="1" x14ac:dyDescent="0.25">
      <c r="C1264" s="444" t="s">
        <v>79</v>
      </c>
      <c r="D1264" s="437"/>
      <c r="E1264" s="445" t="s">
        <v>133</v>
      </c>
      <c r="F1264" s="446"/>
      <c r="G1264" s="80" t="s">
        <v>134</v>
      </c>
      <c r="H1264" s="447" t="s">
        <v>135</v>
      </c>
      <c r="I1264" s="448"/>
      <c r="J1264" s="448"/>
      <c r="K1264" s="448"/>
      <c r="L1264" s="448"/>
      <c r="M1264" s="449"/>
      <c r="R1264" s="81"/>
      <c r="S1264" s="82"/>
      <c r="T1264" s="83"/>
      <c r="U1264" s="77" t="s">
        <v>630</v>
      </c>
    </row>
    <row r="1265" spans="2:21" ht="12" thickBot="1" x14ac:dyDescent="0.25">
      <c r="C1265" s="433">
        <v>45091</v>
      </c>
      <c r="D1265" s="434"/>
      <c r="E1265" s="435" t="s">
        <v>57</v>
      </c>
      <c r="F1265" s="409"/>
      <c r="G1265" s="84"/>
      <c r="H1265" s="435"/>
      <c r="I1265" s="408"/>
      <c r="J1265" s="408"/>
      <c r="K1265" s="408"/>
      <c r="L1265" s="408"/>
      <c r="M1265" s="409"/>
      <c r="U1265" s="77" t="s">
        <v>630</v>
      </c>
    </row>
    <row r="1266" spans="2:21" ht="12" thickBot="1" x14ac:dyDescent="0.25">
      <c r="C1266" s="435"/>
      <c r="D1266" s="408"/>
      <c r="E1266" s="408"/>
      <c r="F1266" s="408"/>
      <c r="G1266" s="408"/>
      <c r="H1266" s="408"/>
      <c r="I1266" s="408"/>
      <c r="J1266" s="408"/>
      <c r="K1266" s="408"/>
      <c r="L1266" s="408"/>
      <c r="M1266" s="409"/>
      <c r="U1266" s="77" t="s">
        <v>630</v>
      </c>
    </row>
    <row r="1267" spans="2:21" ht="12" thickBot="1" x14ac:dyDescent="0.25">
      <c r="C1267" s="85" t="s">
        <v>87</v>
      </c>
      <c r="D1267" s="86"/>
      <c r="E1267" s="85" t="s">
        <v>136</v>
      </c>
      <c r="F1267" s="86" t="s">
        <v>137</v>
      </c>
      <c r="G1267" s="85" t="s">
        <v>136</v>
      </c>
      <c r="H1267" s="436" t="s">
        <v>108</v>
      </c>
      <c r="I1267" s="436"/>
      <c r="J1267" s="436"/>
      <c r="K1267" s="436"/>
      <c r="L1267" s="436"/>
      <c r="M1267" s="437"/>
      <c r="U1267" s="77" t="s">
        <v>630</v>
      </c>
    </row>
    <row r="1268" spans="2:21" ht="12" thickBot="1" x14ac:dyDescent="0.25">
      <c r="C1268" s="87"/>
      <c r="D1268" s="88">
        <v>13</v>
      </c>
      <c r="E1268" s="103" t="s">
        <v>15</v>
      </c>
      <c r="F1268" s="88"/>
      <c r="G1268" s="103" t="s">
        <v>245</v>
      </c>
      <c r="H1268" s="438">
        <f>S1275</f>
        <v>3</v>
      </c>
      <c r="I1268" s="439"/>
      <c r="J1268" s="440"/>
      <c r="K1268" s="441">
        <f>T1275</f>
        <v>0</v>
      </c>
      <c r="L1268" s="442"/>
      <c r="M1268" s="443"/>
      <c r="U1268" s="77" t="str">
        <f>IF(H1268+K1268=3,"BİTTİ","DEVAM")</f>
        <v>BİTTİ</v>
      </c>
    </row>
    <row r="1269" spans="2:21" ht="12" thickBot="1" x14ac:dyDescent="0.25">
      <c r="C1269" s="91" t="s">
        <v>80</v>
      </c>
      <c r="D1269" s="92" t="s">
        <v>138</v>
      </c>
      <c r="E1269" s="91" t="s">
        <v>139</v>
      </c>
      <c r="F1269" s="92"/>
      <c r="G1269" s="91" t="s">
        <v>139</v>
      </c>
      <c r="H1269" s="408" t="s">
        <v>140</v>
      </c>
      <c r="I1269" s="409"/>
      <c r="J1269" s="408" t="s">
        <v>141</v>
      </c>
      <c r="K1269" s="409"/>
      <c r="L1269" s="410" t="s">
        <v>142</v>
      </c>
      <c r="M1269" s="411"/>
      <c r="O1269" s="412" t="s">
        <v>143</v>
      </c>
      <c r="P1269" s="413"/>
      <c r="Q1269" s="412" t="s">
        <v>144</v>
      </c>
      <c r="R1269" s="413"/>
      <c r="S1269" s="412" t="s">
        <v>138</v>
      </c>
      <c r="T1269" s="413"/>
      <c r="U1269" s="77" t="s">
        <v>630</v>
      </c>
    </row>
    <row r="1270" spans="2:21" ht="12" thickBot="1" x14ac:dyDescent="0.25">
      <c r="C1270" s="93" t="s">
        <v>152</v>
      </c>
      <c r="D1270" s="94" t="s">
        <v>145</v>
      </c>
      <c r="E1270" s="84" t="s">
        <v>470</v>
      </c>
      <c r="F1270" s="94"/>
      <c r="G1270" s="84" t="s">
        <v>748</v>
      </c>
      <c r="H1270" s="95">
        <v>6</v>
      </c>
      <c r="I1270" s="94">
        <v>3</v>
      </c>
      <c r="J1270" s="95">
        <v>6</v>
      </c>
      <c r="K1270" s="94">
        <v>2</v>
      </c>
      <c r="L1270" s="95"/>
      <c r="M1270" s="94"/>
      <c r="O1270" s="96">
        <f t="shared" ref="O1270:O1272" si="582">H1270+J1270+L1270</f>
        <v>12</v>
      </c>
      <c r="P1270" s="96">
        <f t="shared" ref="P1270:P1272" si="583">I1270+K1270+M1270</f>
        <v>5</v>
      </c>
      <c r="Q1270" s="96">
        <f t="shared" ref="Q1270:Q1272" si="584">IF(H1270&gt;I1270,1,0)+IF(J1270&gt;K1270,1,0)+IF(L1270&gt;M1270,1,0)</f>
        <v>2</v>
      </c>
      <c r="R1270" s="97">
        <f t="shared" ref="R1270:R1272" si="585">IF(H1270&lt;I1270,1,0)+IF(J1270&lt;K1270,1,0)+IF(L1270&lt;M1270,1,0)</f>
        <v>0</v>
      </c>
      <c r="S1270" s="97">
        <f t="shared" ref="S1270:S1272" si="586">IF(Q1270&gt;R1270,1,0)</f>
        <v>1</v>
      </c>
      <c r="T1270" s="97">
        <f t="shared" ref="T1270:T1272" si="587">IF(Q1270&lt;R1270,1,0)</f>
        <v>0</v>
      </c>
      <c r="U1270" s="77" t="s">
        <v>630</v>
      </c>
    </row>
    <row r="1271" spans="2:21" ht="12" thickBot="1" x14ac:dyDescent="0.25">
      <c r="C1271" s="84"/>
      <c r="D1271" s="94" t="s">
        <v>146</v>
      </c>
      <c r="E1271" s="84" t="s">
        <v>471</v>
      </c>
      <c r="F1271" s="94"/>
      <c r="G1271" s="84" t="s">
        <v>462</v>
      </c>
      <c r="H1271" s="95">
        <v>6</v>
      </c>
      <c r="I1271" s="94">
        <v>2</v>
      </c>
      <c r="J1271" s="95">
        <v>6</v>
      </c>
      <c r="K1271" s="94">
        <v>2</v>
      </c>
      <c r="L1271" s="95"/>
      <c r="M1271" s="94"/>
      <c r="O1271" s="29">
        <f t="shared" si="582"/>
        <v>12</v>
      </c>
      <c r="P1271" s="29">
        <f t="shared" si="583"/>
        <v>4</v>
      </c>
      <c r="Q1271" s="29">
        <f t="shared" si="584"/>
        <v>2</v>
      </c>
      <c r="R1271" s="28">
        <f t="shared" si="585"/>
        <v>0</v>
      </c>
      <c r="S1271" s="28">
        <f t="shared" si="586"/>
        <v>1</v>
      </c>
      <c r="T1271" s="28">
        <f t="shared" si="587"/>
        <v>0</v>
      </c>
      <c r="U1271" s="77" t="s">
        <v>630</v>
      </c>
    </row>
    <row r="1272" spans="2:21" ht="12" customHeight="1" thickBot="1" x14ac:dyDescent="0.25">
      <c r="C1272" s="414"/>
      <c r="D1272" s="416" t="s">
        <v>147</v>
      </c>
      <c r="E1272" s="84" t="s">
        <v>471</v>
      </c>
      <c r="F1272" s="98"/>
      <c r="G1272" s="84" t="s">
        <v>748</v>
      </c>
      <c r="H1272" s="418">
        <v>6</v>
      </c>
      <c r="I1272" s="421">
        <v>1</v>
      </c>
      <c r="J1272" s="418">
        <v>6</v>
      </c>
      <c r="K1272" s="421">
        <v>2</v>
      </c>
      <c r="L1272" s="418"/>
      <c r="M1272" s="421"/>
      <c r="O1272" s="424">
        <f t="shared" si="582"/>
        <v>12</v>
      </c>
      <c r="P1272" s="424">
        <f t="shared" si="583"/>
        <v>3</v>
      </c>
      <c r="Q1272" s="424">
        <f t="shared" si="584"/>
        <v>2</v>
      </c>
      <c r="R1272" s="424">
        <f t="shared" si="585"/>
        <v>0</v>
      </c>
      <c r="S1272" s="424">
        <f t="shared" si="586"/>
        <v>1</v>
      </c>
      <c r="T1272" s="424">
        <f t="shared" si="587"/>
        <v>0</v>
      </c>
      <c r="U1272" s="77" t="s">
        <v>630</v>
      </c>
    </row>
    <row r="1273" spans="2:21" ht="12" thickBot="1" x14ac:dyDescent="0.25">
      <c r="C1273" s="414"/>
      <c r="D1273" s="416"/>
      <c r="E1273" s="99" t="s">
        <v>137</v>
      </c>
      <c r="F1273" s="100"/>
      <c r="G1273" s="99" t="s">
        <v>137</v>
      </c>
      <c r="H1273" s="419"/>
      <c r="I1273" s="422"/>
      <c r="J1273" s="419"/>
      <c r="K1273" s="422"/>
      <c r="L1273" s="419"/>
      <c r="M1273" s="422"/>
      <c r="O1273" s="425"/>
      <c r="P1273" s="425"/>
      <c r="Q1273" s="425"/>
      <c r="R1273" s="425"/>
      <c r="S1273" s="425"/>
      <c r="T1273" s="425"/>
      <c r="U1273" s="77" t="s">
        <v>630</v>
      </c>
    </row>
    <row r="1274" spans="2:21" ht="12" thickBot="1" x14ac:dyDescent="0.25">
      <c r="C1274" s="415"/>
      <c r="D1274" s="417"/>
      <c r="E1274" s="84" t="s">
        <v>472</v>
      </c>
      <c r="F1274" s="101"/>
      <c r="G1274" s="84" t="s">
        <v>749</v>
      </c>
      <c r="H1274" s="420"/>
      <c r="I1274" s="423"/>
      <c r="J1274" s="420"/>
      <c r="K1274" s="423"/>
      <c r="L1274" s="420"/>
      <c r="M1274" s="423"/>
      <c r="O1274" s="426"/>
      <c r="P1274" s="426"/>
      <c r="Q1274" s="426"/>
      <c r="R1274" s="426"/>
      <c r="S1274" s="426"/>
      <c r="T1274" s="426"/>
      <c r="U1274" s="77" t="s">
        <v>630</v>
      </c>
    </row>
    <row r="1275" spans="2:21" ht="12" thickBot="1" x14ac:dyDescent="0.25">
      <c r="B1275" s="79" t="str">
        <f>E1268&amp;G1268</f>
        <v>BATMAN PETROL SPOR KULÜBÜAİLE VE SOSYAL POLİTİKALAR</v>
      </c>
      <c r="G1275" s="102"/>
      <c r="H1275" s="102"/>
      <c r="O1275" s="28">
        <f t="shared" ref="O1275:T1275" si="588">O1270+O1271+O1272</f>
        <v>36</v>
      </c>
      <c r="P1275" s="28">
        <f t="shared" si="588"/>
        <v>12</v>
      </c>
      <c r="Q1275" s="29">
        <f t="shared" si="588"/>
        <v>6</v>
      </c>
      <c r="R1275" s="28">
        <f t="shared" si="588"/>
        <v>0</v>
      </c>
      <c r="S1275" s="28">
        <f t="shared" si="588"/>
        <v>3</v>
      </c>
      <c r="T1275" s="28">
        <f t="shared" si="588"/>
        <v>0</v>
      </c>
      <c r="U1275" s="77" t="s">
        <v>630</v>
      </c>
    </row>
    <row r="1276" spans="2:21" x14ac:dyDescent="0.2">
      <c r="C1276" s="427" t="s">
        <v>132</v>
      </c>
      <c r="D1276" s="428"/>
      <c r="E1276" s="428"/>
      <c r="F1276" s="428"/>
      <c r="G1276" s="428"/>
      <c r="H1276" s="428"/>
      <c r="I1276" s="428"/>
      <c r="J1276" s="428"/>
      <c r="K1276" s="428"/>
      <c r="L1276" s="428"/>
      <c r="M1276" s="429"/>
      <c r="U1276" s="77" t="s">
        <v>630</v>
      </c>
    </row>
    <row r="1277" spans="2:21" ht="12" thickBot="1" x14ac:dyDescent="0.25">
      <c r="C1277" s="430"/>
      <c r="D1277" s="431"/>
      <c r="E1277" s="431"/>
      <c r="F1277" s="431"/>
      <c r="G1277" s="431"/>
      <c r="H1277" s="431"/>
      <c r="I1277" s="431"/>
      <c r="J1277" s="431"/>
      <c r="K1277" s="431"/>
      <c r="L1277" s="431"/>
      <c r="M1277" s="432"/>
      <c r="U1277" s="77" t="s">
        <v>630</v>
      </c>
    </row>
    <row r="1278" spans="2:21" ht="12" thickBot="1" x14ac:dyDescent="0.25">
      <c r="C1278" s="444" t="s">
        <v>79</v>
      </c>
      <c r="D1278" s="437"/>
      <c r="E1278" s="445" t="s">
        <v>133</v>
      </c>
      <c r="F1278" s="446"/>
      <c r="G1278" s="80" t="s">
        <v>134</v>
      </c>
      <c r="H1278" s="447" t="s">
        <v>135</v>
      </c>
      <c r="I1278" s="448"/>
      <c r="J1278" s="448"/>
      <c r="K1278" s="448"/>
      <c r="L1278" s="448"/>
      <c r="M1278" s="449"/>
      <c r="R1278" s="81"/>
      <c r="S1278" s="82"/>
      <c r="T1278" s="83"/>
      <c r="U1278" s="77" t="s">
        <v>630</v>
      </c>
    </row>
    <row r="1279" spans="2:21" ht="12" thickBot="1" x14ac:dyDescent="0.25">
      <c r="C1279" s="433">
        <v>45091</v>
      </c>
      <c r="D1279" s="434"/>
      <c r="E1279" s="435" t="s">
        <v>57</v>
      </c>
      <c r="F1279" s="409"/>
      <c r="G1279" s="84"/>
      <c r="H1279" s="435"/>
      <c r="I1279" s="408"/>
      <c r="J1279" s="408"/>
      <c r="K1279" s="408"/>
      <c r="L1279" s="408"/>
      <c r="M1279" s="409"/>
      <c r="U1279" s="77" t="s">
        <v>630</v>
      </c>
    </row>
    <row r="1280" spans="2:21" ht="12" thickBot="1" x14ac:dyDescent="0.25">
      <c r="C1280" s="435"/>
      <c r="D1280" s="408"/>
      <c r="E1280" s="408"/>
      <c r="F1280" s="408"/>
      <c r="G1280" s="408"/>
      <c r="H1280" s="408"/>
      <c r="I1280" s="408"/>
      <c r="J1280" s="408"/>
      <c r="K1280" s="408"/>
      <c r="L1280" s="408"/>
      <c r="M1280" s="409"/>
      <c r="U1280" s="77" t="s">
        <v>630</v>
      </c>
    </row>
    <row r="1281" spans="2:21" ht="12" thickBot="1" x14ac:dyDescent="0.25">
      <c r="C1281" s="85" t="s">
        <v>87</v>
      </c>
      <c r="D1281" s="86"/>
      <c r="E1281" s="85" t="s">
        <v>136</v>
      </c>
      <c r="F1281" s="86" t="s">
        <v>137</v>
      </c>
      <c r="G1281" s="85" t="s">
        <v>136</v>
      </c>
      <c r="H1281" s="436" t="s">
        <v>108</v>
      </c>
      <c r="I1281" s="436"/>
      <c r="J1281" s="436"/>
      <c r="K1281" s="436"/>
      <c r="L1281" s="436"/>
      <c r="M1281" s="437"/>
      <c r="U1281" s="77" t="s">
        <v>630</v>
      </c>
    </row>
    <row r="1282" spans="2:21" ht="12" thickBot="1" x14ac:dyDescent="0.25">
      <c r="C1282" s="87"/>
      <c r="D1282" s="88">
        <v>14</v>
      </c>
      <c r="E1282" s="103" t="s">
        <v>0</v>
      </c>
      <c r="F1282" s="88"/>
      <c r="G1282" s="103" t="s">
        <v>246</v>
      </c>
      <c r="H1282" s="438">
        <f>S1289</f>
        <v>0</v>
      </c>
      <c r="I1282" s="439"/>
      <c r="J1282" s="440"/>
      <c r="K1282" s="441">
        <f>T1289</f>
        <v>3</v>
      </c>
      <c r="L1282" s="442"/>
      <c r="M1282" s="443"/>
      <c r="U1282" s="77" t="str">
        <f>IF(H1282+K1282=3,"BİTTİ","DEVAM")</f>
        <v>BİTTİ</v>
      </c>
    </row>
    <row r="1283" spans="2:21" ht="12" thickBot="1" x14ac:dyDescent="0.25">
      <c r="C1283" s="91" t="s">
        <v>80</v>
      </c>
      <c r="D1283" s="92" t="s">
        <v>138</v>
      </c>
      <c r="E1283" s="91" t="s">
        <v>139</v>
      </c>
      <c r="F1283" s="92"/>
      <c r="G1283" s="91" t="s">
        <v>139</v>
      </c>
      <c r="H1283" s="408" t="s">
        <v>140</v>
      </c>
      <c r="I1283" s="409"/>
      <c r="J1283" s="408" t="s">
        <v>141</v>
      </c>
      <c r="K1283" s="409"/>
      <c r="L1283" s="410" t="s">
        <v>142</v>
      </c>
      <c r="M1283" s="411"/>
      <c r="O1283" s="412" t="s">
        <v>143</v>
      </c>
      <c r="P1283" s="413"/>
      <c r="Q1283" s="412" t="s">
        <v>144</v>
      </c>
      <c r="R1283" s="413"/>
      <c r="S1283" s="412" t="s">
        <v>138</v>
      </c>
      <c r="T1283" s="413"/>
      <c r="U1283" s="77" t="s">
        <v>630</v>
      </c>
    </row>
    <row r="1284" spans="2:21" ht="12" thickBot="1" x14ac:dyDescent="0.25">
      <c r="C1284" s="93" t="s">
        <v>152</v>
      </c>
      <c r="D1284" s="94" t="s">
        <v>145</v>
      </c>
      <c r="E1284" s="84" t="s">
        <v>464</v>
      </c>
      <c r="F1284" s="94"/>
      <c r="G1284" s="84" t="s">
        <v>467</v>
      </c>
      <c r="H1284" s="95">
        <v>1</v>
      </c>
      <c r="I1284" s="94">
        <v>6</v>
      </c>
      <c r="J1284" s="95">
        <v>3</v>
      </c>
      <c r="K1284" s="94">
        <v>6</v>
      </c>
      <c r="L1284" s="95"/>
      <c r="M1284" s="94"/>
      <c r="O1284" s="96">
        <f t="shared" ref="O1284:O1286" si="589">H1284+J1284+L1284</f>
        <v>4</v>
      </c>
      <c r="P1284" s="96">
        <f t="shared" ref="P1284:P1286" si="590">I1284+K1284+M1284</f>
        <v>12</v>
      </c>
      <c r="Q1284" s="96">
        <f t="shared" ref="Q1284:Q1286" si="591">IF(H1284&gt;I1284,1,0)+IF(J1284&gt;K1284,1,0)+IF(L1284&gt;M1284,1,0)</f>
        <v>0</v>
      </c>
      <c r="R1284" s="97">
        <f t="shared" ref="R1284:R1286" si="592">IF(H1284&lt;I1284,1,0)+IF(J1284&lt;K1284,1,0)+IF(L1284&lt;M1284,1,0)</f>
        <v>2</v>
      </c>
      <c r="S1284" s="97">
        <f t="shared" ref="S1284:S1286" si="593">IF(Q1284&gt;R1284,1,0)</f>
        <v>0</v>
      </c>
      <c r="T1284" s="97">
        <f t="shared" ref="T1284:T1286" si="594">IF(Q1284&lt;R1284,1,0)</f>
        <v>1</v>
      </c>
      <c r="U1284" s="77" t="s">
        <v>630</v>
      </c>
    </row>
    <row r="1285" spans="2:21" ht="12" thickBot="1" x14ac:dyDescent="0.25">
      <c r="C1285" s="84"/>
      <c r="D1285" s="94" t="s">
        <v>146</v>
      </c>
      <c r="E1285" s="84" t="s">
        <v>465</v>
      </c>
      <c r="F1285" s="94"/>
      <c r="G1285" s="84" t="s">
        <v>922</v>
      </c>
      <c r="H1285" s="95">
        <v>2</v>
      </c>
      <c r="I1285" s="94">
        <v>6</v>
      </c>
      <c r="J1285" s="95">
        <v>2</v>
      </c>
      <c r="K1285" s="94">
        <v>6</v>
      </c>
      <c r="L1285" s="95"/>
      <c r="M1285" s="94"/>
      <c r="O1285" s="29">
        <f t="shared" si="589"/>
        <v>4</v>
      </c>
      <c r="P1285" s="29">
        <f t="shared" si="590"/>
        <v>12</v>
      </c>
      <c r="Q1285" s="29">
        <f t="shared" si="591"/>
        <v>0</v>
      </c>
      <c r="R1285" s="28">
        <f t="shared" si="592"/>
        <v>2</v>
      </c>
      <c r="S1285" s="28">
        <f t="shared" si="593"/>
        <v>0</v>
      </c>
      <c r="T1285" s="28">
        <f t="shared" si="594"/>
        <v>1</v>
      </c>
      <c r="U1285" s="77" t="s">
        <v>630</v>
      </c>
    </row>
    <row r="1286" spans="2:21" ht="12" customHeight="1" thickBot="1" x14ac:dyDescent="0.25">
      <c r="C1286" s="414"/>
      <c r="D1286" s="416" t="s">
        <v>147</v>
      </c>
      <c r="E1286" s="84" t="s">
        <v>465</v>
      </c>
      <c r="F1286" s="98"/>
      <c r="G1286" s="84" t="s">
        <v>922</v>
      </c>
      <c r="H1286" s="418">
        <v>3</v>
      </c>
      <c r="I1286" s="421">
        <v>6</v>
      </c>
      <c r="J1286" s="418">
        <v>6</v>
      </c>
      <c r="K1286" s="421">
        <v>3</v>
      </c>
      <c r="L1286" s="418">
        <v>7</v>
      </c>
      <c r="M1286" s="421">
        <v>10</v>
      </c>
      <c r="O1286" s="424">
        <f t="shared" si="589"/>
        <v>16</v>
      </c>
      <c r="P1286" s="424">
        <f t="shared" si="590"/>
        <v>19</v>
      </c>
      <c r="Q1286" s="424">
        <f t="shared" si="591"/>
        <v>1</v>
      </c>
      <c r="R1286" s="424">
        <f t="shared" si="592"/>
        <v>2</v>
      </c>
      <c r="S1286" s="424">
        <f t="shared" si="593"/>
        <v>0</v>
      </c>
      <c r="T1286" s="424">
        <f t="shared" si="594"/>
        <v>1</v>
      </c>
      <c r="U1286" s="77" t="s">
        <v>630</v>
      </c>
    </row>
    <row r="1287" spans="2:21" ht="12" thickBot="1" x14ac:dyDescent="0.25">
      <c r="C1287" s="414"/>
      <c r="D1287" s="416"/>
      <c r="E1287" s="99" t="s">
        <v>137</v>
      </c>
      <c r="F1287" s="100"/>
      <c r="G1287" s="99" t="s">
        <v>137</v>
      </c>
      <c r="H1287" s="419"/>
      <c r="I1287" s="422"/>
      <c r="J1287" s="419"/>
      <c r="K1287" s="422"/>
      <c r="L1287" s="419"/>
      <c r="M1287" s="422"/>
      <c r="O1287" s="425"/>
      <c r="P1287" s="425"/>
      <c r="Q1287" s="425"/>
      <c r="R1287" s="425"/>
      <c r="S1287" s="425"/>
      <c r="T1287" s="425"/>
      <c r="U1287" s="77" t="s">
        <v>630</v>
      </c>
    </row>
    <row r="1288" spans="2:21" ht="12" thickBot="1" x14ac:dyDescent="0.25">
      <c r="C1288" s="415"/>
      <c r="D1288" s="417"/>
      <c r="E1288" s="84" t="s">
        <v>921</v>
      </c>
      <c r="F1288" s="101"/>
      <c r="G1288" s="84" t="s">
        <v>469</v>
      </c>
      <c r="H1288" s="420"/>
      <c r="I1288" s="423"/>
      <c r="J1288" s="420"/>
      <c r="K1288" s="423"/>
      <c r="L1288" s="420"/>
      <c r="M1288" s="423"/>
      <c r="O1288" s="426"/>
      <c r="P1288" s="426"/>
      <c r="Q1288" s="426"/>
      <c r="R1288" s="426"/>
      <c r="S1288" s="426"/>
      <c r="T1288" s="426"/>
      <c r="U1288" s="77" t="s">
        <v>630</v>
      </c>
    </row>
    <row r="1289" spans="2:21" ht="12" thickBot="1" x14ac:dyDescent="0.25">
      <c r="B1289" s="79" t="str">
        <f>E1282&amp;G1282</f>
        <v>1955 BATMAN BELEDİYE SPOR KULÜBÜBATMAN 19 MAYIS GENÇLİK SK</v>
      </c>
      <c r="G1289" s="102"/>
      <c r="H1289" s="102"/>
      <c r="O1289" s="28">
        <f t="shared" ref="O1289:T1289" si="595">O1284+O1285+O1286</f>
        <v>24</v>
      </c>
      <c r="P1289" s="28">
        <f t="shared" si="595"/>
        <v>43</v>
      </c>
      <c r="Q1289" s="29">
        <f t="shared" si="595"/>
        <v>1</v>
      </c>
      <c r="R1289" s="28">
        <f t="shared" si="595"/>
        <v>6</v>
      </c>
      <c r="S1289" s="28">
        <f t="shared" si="595"/>
        <v>0</v>
      </c>
      <c r="T1289" s="28">
        <f t="shared" si="595"/>
        <v>3</v>
      </c>
      <c r="U1289" s="77" t="s">
        <v>630</v>
      </c>
    </row>
    <row r="1290" spans="2:21" x14ac:dyDescent="0.2">
      <c r="C1290" s="427" t="s">
        <v>132</v>
      </c>
      <c r="D1290" s="428"/>
      <c r="E1290" s="428"/>
      <c r="F1290" s="428"/>
      <c r="G1290" s="428"/>
      <c r="H1290" s="428"/>
      <c r="I1290" s="428"/>
      <c r="J1290" s="428"/>
      <c r="K1290" s="428"/>
      <c r="L1290" s="428"/>
      <c r="M1290" s="429"/>
      <c r="U1290" s="77" t="s">
        <v>630</v>
      </c>
    </row>
    <row r="1291" spans="2:21" ht="12" thickBot="1" x14ac:dyDescent="0.25">
      <c r="C1291" s="430"/>
      <c r="D1291" s="431"/>
      <c r="E1291" s="431"/>
      <c r="F1291" s="431"/>
      <c r="G1291" s="431"/>
      <c r="H1291" s="431"/>
      <c r="I1291" s="431"/>
      <c r="J1291" s="431"/>
      <c r="K1291" s="431"/>
      <c r="L1291" s="431"/>
      <c r="M1291" s="432"/>
      <c r="U1291" s="77" t="s">
        <v>630</v>
      </c>
    </row>
    <row r="1292" spans="2:21" ht="12" thickBot="1" x14ac:dyDescent="0.25">
      <c r="C1292" s="444" t="s">
        <v>79</v>
      </c>
      <c r="D1292" s="437"/>
      <c r="E1292" s="445" t="s">
        <v>133</v>
      </c>
      <c r="F1292" s="446"/>
      <c r="G1292" s="80" t="s">
        <v>134</v>
      </c>
      <c r="H1292" s="447" t="s">
        <v>135</v>
      </c>
      <c r="I1292" s="448"/>
      <c r="J1292" s="448"/>
      <c r="K1292" s="448"/>
      <c r="L1292" s="448"/>
      <c r="M1292" s="449"/>
      <c r="R1292" s="81"/>
      <c r="S1292" s="82"/>
      <c r="T1292" s="83"/>
      <c r="U1292" s="77" t="s">
        <v>630</v>
      </c>
    </row>
    <row r="1293" spans="2:21" ht="12" thickBot="1" x14ac:dyDescent="0.25">
      <c r="C1293" s="433">
        <v>45091</v>
      </c>
      <c r="D1293" s="434"/>
      <c r="E1293" s="435" t="s">
        <v>57</v>
      </c>
      <c r="F1293" s="409"/>
      <c r="G1293" s="84"/>
      <c r="H1293" s="435"/>
      <c r="I1293" s="408"/>
      <c r="J1293" s="408"/>
      <c r="K1293" s="408"/>
      <c r="L1293" s="408"/>
      <c r="M1293" s="409"/>
      <c r="U1293" s="77" t="s">
        <v>630</v>
      </c>
    </row>
    <row r="1294" spans="2:21" ht="12" thickBot="1" x14ac:dyDescent="0.25">
      <c r="C1294" s="435"/>
      <c r="D1294" s="408"/>
      <c r="E1294" s="408"/>
      <c r="F1294" s="408"/>
      <c r="G1294" s="408"/>
      <c r="H1294" s="408"/>
      <c r="I1294" s="408"/>
      <c r="J1294" s="408"/>
      <c r="K1294" s="408"/>
      <c r="L1294" s="408"/>
      <c r="M1294" s="409"/>
      <c r="U1294" s="77" t="s">
        <v>630</v>
      </c>
    </row>
    <row r="1295" spans="2:21" ht="12" thickBot="1" x14ac:dyDescent="0.25">
      <c r="C1295" s="85" t="s">
        <v>87</v>
      </c>
      <c r="D1295" s="86"/>
      <c r="E1295" s="85" t="s">
        <v>136</v>
      </c>
      <c r="F1295" s="86" t="s">
        <v>137</v>
      </c>
      <c r="G1295" s="85" t="s">
        <v>136</v>
      </c>
      <c r="H1295" s="436" t="s">
        <v>108</v>
      </c>
      <c r="I1295" s="436"/>
      <c r="J1295" s="436"/>
      <c r="K1295" s="436"/>
      <c r="L1295" s="436"/>
      <c r="M1295" s="437"/>
      <c r="U1295" s="77" t="s">
        <v>630</v>
      </c>
    </row>
    <row r="1296" spans="2:21" ht="12" thickBot="1" x14ac:dyDescent="0.25">
      <c r="C1296" s="87"/>
      <c r="D1296" s="88">
        <v>15</v>
      </c>
      <c r="E1296" s="103" t="s">
        <v>168</v>
      </c>
      <c r="F1296" s="88"/>
      <c r="G1296" s="103" t="s">
        <v>169</v>
      </c>
      <c r="H1296" s="438">
        <f>S1303</f>
        <v>3</v>
      </c>
      <c r="I1296" s="439"/>
      <c r="J1296" s="440"/>
      <c r="K1296" s="441">
        <f>T1303</f>
        <v>0</v>
      </c>
      <c r="L1296" s="442"/>
      <c r="M1296" s="443"/>
      <c r="U1296" s="77" t="str">
        <f>IF(H1296+K1296=3,"BİTTİ","DEVAM")</f>
        <v>BİTTİ</v>
      </c>
    </row>
    <row r="1297" spans="2:21" ht="12" thickBot="1" x14ac:dyDescent="0.25">
      <c r="C1297" s="91" t="s">
        <v>80</v>
      </c>
      <c r="D1297" s="92" t="s">
        <v>138</v>
      </c>
      <c r="E1297" s="91" t="s">
        <v>139</v>
      </c>
      <c r="F1297" s="92"/>
      <c r="G1297" s="91" t="s">
        <v>139</v>
      </c>
      <c r="H1297" s="408" t="s">
        <v>140</v>
      </c>
      <c r="I1297" s="409"/>
      <c r="J1297" s="408" t="s">
        <v>141</v>
      </c>
      <c r="K1297" s="409"/>
      <c r="L1297" s="410" t="s">
        <v>142</v>
      </c>
      <c r="M1297" s="411"/>
      <c r="O1297" s="412" t="s">
        <v>143</v>
      </c>
      <c r="P1297" s="413"/>
      <c r="Q1297" s="412" t="s">
        <v>144</v>
      </c>
      <c r="R1297" s="413"/>
      <c r="S1297" s="412" t="s">
        <v>138</v>
      </c>
      <c r="T1297" s="413"/>
      <c r="U1297" s="77" t="s">
        <v>630</v>
      </c>
    </row>
    <row r="1298" spans="2:21" ht="12" thickBot="1" x14ac:dyDescent="0.25">
      <c r="C1298" s="93" t="s">
        <v>152</v>
      </c>
      <c r="D1298" s="94" t="s">
        <v>145</v>
      </c>
      <c r="E1298" s="84" t="s">
        <v>923</v>
      </c>
      <c r="F1298" s="94"/>
      <c r="G1298" s="84" t="s">
        <v>746</v>
      </c>
      <c r="H1298" s="95">
        <v>6</v>
      </c>
      <c r="I1298" s="94">
        <v>3</v>
      </c>
      <c r="J1298" s="95">
        <v>6</v>
      </c>
      <c r="K1298" s="94">
        <v>3</v>
      </c>
      <c r="L1298" s="95"/>
      <c r="M1298" s="94"/>
      <c r="O1298" s="96">
        <f t="shared" ref="O1298:O1300" si="596">H1298+J1298+L1298</f>
        <v>12</v>
      </c>
      <c r="P1298" s="96">
        <f t="shared" ref="P1298:P1300" si="597">I1298+K1298+M1298</f>
        <v>6</v>
      </c>
      <c r="Q1298" s="96">
        <f t="shared" ref="Q1298:Q1300" si="598">IF(H1298&gt;I1298,1,0)+IF(J1298&gt;K1298,1,0)+IF(L1298&gt;M1298,1,0)</f>
        <v>2</v>
      </c>
      <c r="R1298" s="97">
        <f t="shared" ref="R1298:R1300" si="599">IF(H1298&lt;I1298,1,0)+IF(J1298&lt;K1298,1,0)+IF(L1298&lt;M1298,1,0)</f>
        <v>0</v>
      </c>
      <c r="S1298" s="97">
        <f t="shared" ref="S1298:S1300" si="600">IF(Q1298&gt;R1298,1,0)</f>
        <v>1</v>
      </c>
      <c r="T1298" s="97">
        <f t="shared" ref="T1298:T1300" si="601">IF(Q1298&lt;R1298,1,0)</f>
        <v>0</v>
      </c>
      <c r="U1298" s="77" t="s">
        <v>630</v>
      </c>
    </row>
    <row r="1299" spans="2:21" ht="12" thickBot="1" x14ac:dyDescent="0.25">
      <c r="C1299" s="84"/>
      <c r="D1299" s="94" t="s">
        <v>146</v>
      </c>
      <c r="E1299" s="84" t="s">
        <v>474</v>
      </c>
      <c r="F1299" s="94"/>
      <c r="G1299" s="84" t="s">
        <v>480</v>
      </c>
      <c r="H1299" s="95">
        <v>6</v>
      </c>
      <c r="I1299" s="94">
        <v>1</v>
      </c>
      <c r="J1299" s="95">
        <v>6</v>
      </c>
      <c r="K1299" s="94">
        <v>2</v>
      </c>
      <c r="L1299" s="95"/>
      <c r="M1299" s="94"/>
      <c r="O1299" s="29">
        <f t="shared" si="596"/>
        <v>12</v>
      </c>
      <c r="P1299" s="29">
        <f t="shared" si="597"/>
        <v>3</v>
      </c>
      <c r="Q1299" s="29">
        <f t="shared" si="598"/>
        <v>2</v>
      </c>
      <c r="R1299" s="28">
        <f t="shared" si="599"/>
        <v>0</v>
      </c>
      <c r="S1299" s="28">
        <f t="shared" si="600"/>
        <v>1</v>
      </c>
      <c r="T1299" s="28">
        <f t="shared" si="601"/>
        <v>0</v>
      </c>
      <c r="U1299" s="77" t="s">
        <v>630</v>
      </c>
    </row>
    <row r="1300" spans="2:21" ht="12" customHeight="1" thickBot="1" x14ac:dyDescent="0.25">
      <c r="C1300" s="414"/>
      <c r="D1300" s="416" t="s">
        <v>147</v>
      </c>
      <c r="E1300" s="84" t="s">
        <v>475</v>
      </c>
      <c r="F1300" s="98"/>
      <c r="G1300" s="84" t="s">
        <v>480</v>
      </c>
      <c r="H1300" s="418">
        <v>6</v>
      </c>
      <c r="I1300" s="421">
        <v>2</v>
      </c>
      <c r="J1300" s="418">
        <v>6</v>
      </c>
      <c r="K1300" s="421">
        <v>2</v>
      </c>
      <c r="L1300" s="418"/>
      <c r="M1300" s="421"/>
      <c r="O1300" s="424">
        <f t="shared" si="596"/>
        <v>12</v>
      </c>
      <c r="P1300" s="424">
        <f t="shared" si="597"/>
        <v>4</v>
      </c>
      <c r="Q1300" s="424">
        <f t="shared" si="598"/>
        <v>2</v>
      </c>
      <c r="R1300" s="424">
        <f t="shared" si="599"/>
        <v>0</v>
      </c>
      <c r="S1300" s="424">
        <f t="shared" si="600"/>
        <v>1</v>
      </c>
      <c r="T1300" s="424">
        <f t="shared" si="601"/>
        <v>0</v>
      </c>
      <c r="U1300" s="77" t="s">
        <v>630</v>
      </c>
    </row>
    <row r="1301" spans="2:21" ht="12" thickBot="1" x14ac:dyDescent="0.25">
      <c r="C1301" s="414"/>
      <c r="D1301" s="416"/>
      <c r="E1301" s="99" t="s">
        <v>137</v>
      </c>
      <c r="F1301" s="100"/>
      <c r="G1301" s="99" t="s">
        <v>137</v>
      </c>
      <c r="H1301" s="419"/>
      <c r="I1301" s="422"/>
      <c r="J1301" s="419"/>
      <c r="K1301" s="422"/>
      <c r="L1301" s="419"/>
      <c r="M1301" s="422"/>
      <c r="O1301" s="425"/>
      <c r="P1301" s="425"/>
      <c r="Q1301" s="425"/>
      <c r="R1301" s="425"/>
      <c r="S1301" s="425"/>
      <c r="T1301" s="425"/>
      <c r="U1301" s="77" t="s">
        <v>630</v>
      </c>
    </row>
    <row r="1302" spans="2:21" ht="12" thickBot="1" x14ac:dyDescent="0.25">
      <c r="C1302" s="415"/>
      <c r="D1302" s="417"/>
      <c r="E1302" s="84" t="s">
        <v>474</v>
      </c>
      <c r="F1302" s="101"/>
      <c r="G1302" s="84" t="s">
        <v>481</v>
      </c>
      <c r="H1302" s="420"/>
      <c r="I1302" s="423"/>
      <c r="J1302" s="420"/>
      <c r="K1302" s="423"/>
      <c r="L1302" s="420"/>
      <c r="M1302" s="423"/>
      <c r="O1302" s="426"/>
      <c r="P1302" s="426"/>
      <c r="Q1302" s="426"/>
      <c r="R1302" s="426"/>
      <c r="S1302" s="426"/>
      <c r="T1302" s="426"/>
      <c r="U1302" s="77" t="s">
        <v>630</v>
      </c>
    </row>
    <row r="1303" spans="2:21" ht="12" thickBot="1" x14ac:dyDescent="0.25">
      <c r="B1303" s="79" t="str">
        <f>E1296&amp;G1296</f>
        <v>BATMAN YURDUM GENÇLİK SPOR KULÜBÜBATMAN BAŞAKŞEHİR SPOR KULÜBÜ</v>
      </c>
      <c r="G1303" s="102"/>
      <c r="H1303" s="102"/>
      <c r="O1303" s="28">
        <f t="shared" ref="O1303:T1303" si="602">O1298+O1299+O1300</f>
        <v>36</v>
      </c>
      <c r="P1303" s="28">
        <f t="shared" si="602"/>
        <v>13</v>
      </c>
      <c r="Q1303" s="29">
        <f t="shared" si="602"/>
        <v>6</v>
      </c>
      <c r="R1303" s="28">
        <f t="shared" si="602"/>
        <v>0</v>
      </c>
      <c r="S1303" s="28">
        <f t="shared" si="602"/>
        <v>3</v>
      </c>
      <c r="T1303" s="28">
        <f t="shared" si="602"/>
        <v>0</v>
      </c>
      <c r="U1303" s="77" t="s">
        <v>630</v>
      </c>
    </row>
    <row r="1304" spans="2:21" x14ac:dyDescent="0.2">
      <c r="C1304" s="427" t="s">
        <v>132</v>
      </c>
      <c r="D1304" s="428"/>
      <c r="E1304" s="428"/>
      <c r="F1304" s="428"/>
      <c r="G1304" s="428"/>
      <c r="H1304" s="428"/>
      <c r="I1304" s="428"/>
      <c r="J1304" s="428"/>
      <c r="K1304" s="428"/>
      <c r="L1304" s="428"/>
      <c r="M1304" s="429"/>
      <c r="U1304" s="77" t="s">
        <v>630</v>
      </c>
    </row>
    <row r="1305" spans="2:21" ht="12" thickBot="1" x14ac:dyDescent="0.25">
      <c r="C1305" s="430"/>
      <c r="D1305" s="431"/>
      <c r="E1305" s="431"/>
      <c r="F1305" s="431"/>
      <c r="G1305" s="431"/>
      <c r="H1305" s="431"/>
      <c r="I1305" s="431"/>
      <c r="J1305" s="431"/>
      <c r="K1305" s="431"/>
      <c r="L1305" s="431"/>
      <c r="M1305" s="432"/>
      <c r="U1305" s="77" t="s">
        <v>630</v>
      </c>
    </row>
    <row r="1306" spans="2:21" ht="12" thickBot="1" x14ac:dyDescent="0.25">
      <c r="C1306" s="444" t="s">
        <v>79</v>
      </c>
      <c r="D1306" s="437"/>
      <c r="E1306" s="445" t="s">
        <v>133</v>
      </c>
      <c r="F1306" s="446"/>
      <c r="G1306" s="80" t="s">
        <v>134</v>
      </c>
      <c r="H1306" s="447" t="s">
        <v>135</v>
      </c>
      <c r="I1306" s="448"/>
      <c r="J1306" s="448"/>
      <c r="K1306" s="448"/>
      <c r="L1306" s="448"/>
      <c r="M1306" s="449"/>
      <c r="R1306" s="81"/>
      <c r="S1306" s="82"/>
      <c r="T1306" s="83"/>
      <c r="U1306" s="77" t="s">
        <v>630</v>
      </c>
    </row>
    <row r="1307" spans="2:21" ht="12" thickBot="1" x14ac:dyDescent="0.25">
      <c r="C1307" s="433">
        <v>45091</v>
      </c>
      <c r="D1307" s="434"/>
      <c r="E1307" s="435" t="s">
        <v>57</v>
      </c>
      <c r="F1307" s="409"/>
      <c r="G1307" s="84"/>
      <c r="H1307" s="435"/>
      <c r="I1307" s="408"/>
      <c r="J1307" s="408"/>
      <c r="K1307" s="408"/>
      <c r="L1307" s="408"/>
      <c r="M1307" s="409"/>
      <c r="U1307" s="77" t="s">
        <v>630</v>
      </c>
    </row>
    <row r="1308" spans="2:21" ht="12" thickBot="1" x14ac:dyDescent="0.25">
      <c r="C1308" s="435"/>
      <c r="D1308" s="408"/>
      <c r="E1308" s="408"/>
      <c r="F1308" s="408"/>
      <c r="G1308" s="408"/>
      <c r="H1308" s="408"/>
      <c r="I1308" s="408"/>
      <c r="J1308" s="408"/>
      <c r="K1308" s="408"/>
      <c r="L1308" s="408"/>
      <c r="M1308" s="409"/>
      <c r="U1308" s="77" t="s">
        <v>630</v>
      </c>
    </row>
    <row r="1309" spans="2:21" ht="12" thickBot="1" x14ac:dyDescent="0.25">
      <c r="C1309" s="85" t="s">
        <v>87</v>
      </c>
      <c r="D1309" s="86"/>
      <c r="E1309" s="85" t="s">
        <v>136</v>
      </c>
      <c r="F1309" s="86" t="s">
        <v>137</v>
      </c>
      <c r="G1309" s="85" t="s">
        <v>136</v>
      </c>
      <c r="H1309" s="436" t="s">
        <v>108</v>
      </c>
      <c r="I1309" s="436"/>
      <c r="J1309" s="436"/>
      <c r="K1309" s="436"/>
      <c r="L1309" s="436"/>
      <c r="M1309" s="437"/>
      <c r="U1309" s="77" t="s">
        <v>630</v>
      </c>
    </row>
    <row r="1310" spans="2:21" ht="12" thickBot="1" x14ac:dyDescent="0.25">
      <c r="C1310" s="87"/>
      <c r="D1310" s="88">
        <v>16</v>
      </c>
      <c r="E1310" s="103" t="s">
        <v>14</v>
      </c>
      <c r="F1310" s="88"/>
      <c r="G1310" s="103" t="s">
        <v>247</v>
      </c>
      <c r="H1310" s="438">
        <f>S1317</f>
        <v>0</v>
      </c>
      <c r="I1310" s="439"/>
      <c r="J1310" s="440"/>
      <c r="K1310" s="441">
        <f>T1317</f>
        <v>3</v>
      </c>
      <c r="L1310" s="442"/>
      <c r="M1310" s="443"/>
      <c r="U1310" s="77" t="str">
        <f>IF(H1310+K1310=3,"BİTTİ","DEVAM")</f>
        <v>BİTTİ</v>
      </c>
    </row>
    <row r="1311" spans="2:21" ht="12" thickBot="1" x14ac:dyDescent="0.25">
      <c r="C1311" s="91" t="s">
        <v>80</v>
      </c>
      <c r="D1311" s="92" t="s">
        <v>138</v>
      </c>
      <c r="E1311" s="91" t="s">
        <v>139</v>
      </c>
      <c r="F1311" s="92"/>
      <c r="G1311" s="91" t="s">
        <v>139</v>
      </c>
      <c r="H1311" s="408" t="s">
        <v>140</v>
      </c>
      <c r="I1311" s="409"/>
      <c r="J1311" s="408" t="s">
        <v>141</v>
      </c>
      <c r="K1311" s="409"/>
      <c r="L1311" s="410" t="s">
        <v>142</v>
      </c>
      <c r="M1311" s="411"/>
      <c r="O1311" s="412" t="s">
        <v>143</v>
      </c>
      <c r="P1311" s="413"/>
      <c r="Q1311" s="412" t="s">
        <v>144</v>
      </c>
      <c r="R1311" s="413"/>
      <c r="S1311" s="412" t="s">
        <v>138</v>
      </c>
      <c r="T1311" s="413"/>
      <c r="U1311" s="77" t="s">
        <v>630</v>
      </c>
    </row>
    <row r="1312" spans="2:21" ht="12" thickBot="1" x14ac:dyDescent="0.25">
      <c r="C1312" s="93" t="s">
        <v>152</v>
      </c>
      <c r="D1312" s="94" t="s">
        <v>145</v>
      </c>
      <c r="E1312" s="84" t="s">
        <v>482</v>
      </c>
      <c r="F1312" s="94"/>
      <c r="G1312" s="84" t="s">
        <v>918</v>
      </c>
      <c r="H1312" s="95">
        <v>3</v>
      </c>
      <c r="I1312" s="94">
        <v>6</v>
      </c>
      <c r="J1312" s="95">
        <v>3</v>
      </c>
      <c r="K1312" s="94">
        <v>6</v>
      </c>
      <c r="L1312" s="95"/>
      <c r="M1312" s="94"/>
      <c r="O1312" s="96">
        <f t="shared" ref="O1312:O1314" si="603">H1312+J1312+L1312</f>
        <v>6</v>
      </c>
      <c r="P1312" s="96">
        <f t="shared" ref="P1312:P1314" si="604">I1312+K1312+M1312</f>
        <v>12</v>
      </c>
      <c r="Q1312" s="96">
        <f t="shared" ref="Q1312:Q1314" si="605">IF(H1312&gt;I1312,1,0)+IF(J1312&gt;K1312,1,0)+IF(L1312&gt;M1312,1,0)</f>
        <v>0</v>
      </c>
      <c r="R1312" s="97">
        <f t="shared" ref="R1312:R1314" si="606">IF(H1312&lt;I1312,1,0)+IF(J1312&lt;K1312,1,0)+IF(L1312&lt;M1312,1,0)</f>
        <v>2</v>
      </c>
      <c r="S1312" s="97">
        <f t="shared" ref="S1312:S1314" si="607">IF(Q1312&gt;R1312,1,0)</f>
        <v>0</v>
      </c>
      <c r="T1312" s="97">
        <f t="shared" ref="T1312:T1314" si="608">IF(Q1312&lt;R1312,1,0)</f>
        <v>1</v>
      </c>
      <c r="U1312" s="77" t="s">
        <v>630</v>
      </c>
    </row>
    <row r="1313" spans="2:21" ht="12" thickBot="1" x14ac:dyDescent="0.25">
      <c r="C1313" s="84"/>
      <c r="D1313" s="94" t="s">
        <v>146</v>
      </c>
      <c r="E1313" s="84" t="s">
        <v>920</v>
      </c>
      <c r="F1313" s="94"/>
      <c r="G1313" s="84" t="s">
        <v>477</v>
      </c>
      <c r="H1313" s="95">
        <v>2</v>
      </c>
      <c r="I1313" s="94">
        <v>6</v>
      </c>
      <c r="J1313" s="95">
        <v>3</v>
      </c>
      <c r="K1313" s="94">
        <v>6</v>
      </c>
      <c r="L1313" s="95"/>
      <c r="M1313" s="94"/>
      <c r="O1313" s="29">
        <f t="shared" si="603"/>
        <v>5</v>
      </c>
      <c r="P1313" s="29">
        <f t="shared" si="604"/>
        <v>12</v>
      </c>
      <c r="Q1313" s="29">
        <f t="shared" si="605"/>
        <v>0</v>
      </c>
      <c r="R1313" s="28">
        <f t="shared" si="606"/>
        <v>2</v>
      </c>
      <c r="S1313" s="28">
        <f t="shared" si="607"/>
        <v>0</v>
      </c>
      <c r="T1313" s="28">
        <f t="shared" si="608"/>
        <v>1</v>
      </c>
      <c r="U1313" s="77" t="s">
        <v>630</v>
      </c>
    </row>
    <row r="1314" spans="2:21" ht="12" customHeight="1" thickBot="1" x14ac:dyDescent="0.25">
      <c r="C1314" s="414"/>
      <c r="D1314" s="416" t="s">
        <v>147</v>
      </c>
      <c r="E1314" s="84" t="s">
        <v>482</v>
      </c>
      <c r="F1314" s="98"/>
      <c r="G1314" s="84" t="s">
        <v>918</v>
      </c>
      <c r="H1314" s="418">
        <v>3</v>
      </c>
      <c r="I1314" s="421">
        <v>6</v>
      </c>
      <c r="J1314" s="418">
        <v>1</v>
      </c>
      <c r="K1314" s="421">
        <v>6</v>
      </c>
      <c r="L1314" s="418"/>
      <c r="M1314" s="421"/>
      <c r="O1314" s="424">
        <f t="shared" si="603"/>
        <v>4</v>
      </c>
      <c r="P1314" s="424">
        <f t="shared" si="604"/>
        <v>12</v>
      </c>
      <c r="Q1314" s="424">
        <f t="shared" si="605"/>
        <v>0</v>
      </c>
      <c r="R1314" s="424">
        <f t="shared" si="606"/>
        <v>2</v>
      </c>
      <c r="S1314" s="424">
        <f t="shared" si="607"/>
        <v>0</v>
      </c>
      <c r="T1314" s="424">
        <f t="shared" si="608"/>
        <v>1</v>
      </c>
      <c r="U1314" s="77" t="s">
        <v>630</v>
      </c>
    </row>
    <row r="1315" spans="2:21" ht="12" thickBot="1" x14ac:dyDescent="0.25">
      <c r="C1315" s="414"/>
      <c r="D1315" s="416"/>
      <c r="E1315" s="99" t="s">
        <v>137</v>
      </c>
      <c r="F1315" s="100"/>
      <c r="G1315" s="99" t="s">
        <v>137</v>
      </c>
      <c r="H1315" s="419"/>
      <c r="I1315" s="422"/>
      <c r="J1315" s="419"/>
      <c r="K1315" s="422"/>
      <c r="L1315" s="419"/>
      <c r="M1315" s="422"/>
      <c r="O1315" s="425"/>
      <c r="P1315" s="425"/>
      <c r="Q1315" s="425"/>
      <c r="R1315" s="425"/>
      <c r="S1315" s="425"/>
      <c r="T1315" s="425"/>
      <c r="U1315" s="77" t="s">
        <v>630</v>
      </c>
    </row>
    <row r="1316" spans="2:21" ht="12" thickBot="1" x14ac:dyDescent="0.25">
      <c r="C1316" s="415"/>
      <c r="D1316" s="417"/>
      <c r="E1316" s="84" t="s">
        <v>484</v>
      </c>
      <c r="F1316" s="101"/>
      <c r="G1316" s="84" t="s">
        <v>919</v>
      </c>
      <c r="H1316" s="420"/>
      <c r="I1316" s="423"/>
      <c r="J1316" s="420"/>
      <c r="K1316" s="423"/>
      <c r="L1316" s="420"/>
      <c r="M1316" s="423"/>
      <c r="O1316" s="426"/>
      <c r="P1316" s="426"/>
      <c r="Q1316" s="426"/>
      <c r="R1316" s="426"/>
      <c r="S1316" s="426"/>
      <c r="T1316" s="426"/>
      <c r="U1316" s="77" t="s">
        <v>630</v>
      </c>
    </row>
    <row r="1317" spans="2:21" ht="12" thickBot="1" x14ac:dyDescent="0.25">
      <c r="B1317" s="79" t="str">
        <f>E1310&amp;G1310</f>
        <v>BATMAN GENÇLİK SPOR KULÜBÜ DERNEĞİBATMAN MEZOPOTAMYA GENÇLİK SK</v>
      </c>
      <c r="G1317" s="102"/>
      <c r="H1317" s="102"/>
      <c r="O1317" s="28">
        <f t="shared" ref="O1317:T1317" si="609">O1312+O1313+O1314</f>
        <v>15</v>
      </c>
      <c r="P1317" s="28">
        <f t="shared" si="609"/>
        <v>36</v>
      </c>
      <c r="Q1317" s="29">
        <f t="shared" si="609"/>
        <v>0</v>
      </c>
      <c r="R1317" s="28">
        <f t="shared" si="609"/>
        <v>6</v>
      </c>
      <c r="S1317" s="28">
        <f t="shared" si="609"/>
        <v>0</v>
      </c>
      <c r="T1317" s="28">
        <f t="shared" si="609"/>
        <v>3</v>
      </c>
      <c r="U1317" s="77" t="s">
        <v>630</v>
      </c>
    </row>
    <row r="1318" spans="2:21" x14ac:dyDescent="0.2">
      <c r="C1318" s="427" t="s">
        <v>132</v>
      </c>
      <c r="D1318" s="428"/>
      <c r="E1318" s="428"/>
      <c r="F1318" s="428"/>
      <c r="G1318" s="428"/>
      <c r="H1318" s="428"/>
      <c r="I1318" s="428"/>
      <c r="J1318" s="428"/>
      <c r="K1318" s="428"/>
      <c r="L1318" s="428"/>
      <c r="M1318" s="429"/>
      <c r="U1318" s="77" t="s">
        <v>630</v>
      </c>
    </row>
    <row r="1319" spans="2:21" ht="12" thickBot="1" x14ac:dyDescent="0.25">
      <c r="C1319" s="430"/>
      <c r="D1319" s="431"/>
      <c r="E1319" s="431"/>
      <c r="F1319" s="431"/>
      <c r="G1319" s="431"/>
      <c r="H1319" s="431"/>
      <c r="I1319" s="431"/>
      <c r="J1319" s="431"/>
      <c r="K1319" s="431"/>
      <c r="L1319" s="431"/>
      <c r="M1319" s="432"/>
      <c r="U1319" s="77" t="s">
        <v>630</v>
      </c>
    </row>
    <row r="1320" spans="2:21" ht="12" thickBot="1" x14ac:dyDescent="0.25">
      <c r="C1320" s="444" t="s">
        <v>79</v>
      </c>
      <c r="D1320" s="437"/>
      <c r="E1320" s="445" t="s">
        <v>133</v>
      </c>
      <c r="F1320" s="446"/>
      <c r="G1320" s="80" t="s">
        <v>134</v>
      </c>
      <c r="H1320" s="447" t="s">
        <v>135</v>
      </c>
      <c r="I1320" s="448"/>
      <c r="J1320" s="448"/>
      <c r="K1320" s="448"/>
      <c r="L1320" s="448"/>
      <c r="M1320" s="449"/>
      <c r="R1320" s="81"/>
      <c r="S1320" s="82"/>
      <c r="T1320" s="83"/>
      <c r="U1320" s="77" t="s">
        <v>630</v>
      </c>
    </row>
    <row r="1321" spans="2:21" ht="12" thickBot="1" x14ac:dyDescent="0.25">
      <c r="C1321" s="433">
        <v>45091</v>
      </c>
      <c r="D1321" s="434"/>
      <c r="E1321" s="435" t="s">
        <v>59</v>
      </c>
      <c r="F1321" s="409"/>
      <c r="G1321" s="84"/>
      <c r="H1321" s="435"/>
      <c r="I1321" s="408"/>
      <c r="J1321" s="408"/>
      <c r="K1321" s="408"/>
      <c r="L1321" s="408"/>
      <c r="M1321" s="409"/>
      <c r="U1321" s="77" t="s">
        <v>630</v>
      </c>
    </row>
    <row r="1322" spans="2:21" ht="12" thickBot="1" x14ac:dyDescent="0.25">
      <c r="C1322" s="435"/>
      <c r="D1322" s="408"/>
      <c r="E1322" s="408"/>
      <c r="F1322" s="408"/>
      <c r="G1322" s="408"/>
      <c r="H1322" s="408"/>
      <c r="I1322" s="408"/>
      <c r="J1322" s="408"/>
      <c r="K1322" s="408"/>
      <c r="L1322" s="408"/>
      <c r="M1322" s="409"/>
      <c r="U1322" s="77" t="s">
        <v>630</v>
      </c>
    </row>
    <row r="1323" spans="2:21" ht="12" thickBot="1" x14ac:dyDescent="0.25">
      <c r="C1323" s="85" t="s">
        <v>87</v>
      </c>
      <c r="D1323" s="86"/>
      <c r="E1323" s="85" t="s">
        <v>136</v>
      </c>
      <c r="F1323" s="86" t="s">
        <v>137</v>
      </c>
      <c r="G1323" s="85" t="s">
        <v>136</v>
      </c>
      <c r="H1323" s="436" t="s">
        <v>108</v>
      </c>
      <c r="I1323" s="436"/>
      <c r="J1323" s="436"/>
      <c r="K1323" s="436"/>
      <c r="L1323" s="436"/>
      <c r="M1323" s="437"/>
      <c r="U1323" s="77" t="s">
        <v>630</v>
      </c>
    </row>
    <row r="1324" spans="2:21" ht="12" thickBot="1" x14ac:dyDescent="0.25">
      <c r="C1324" s="87"/>
      <c r="D1324" s="88">
        <v>17</v>
      </c>
      <c r="E1324" s="103" t="s">
        <v>170</v>
      </c>
      <c r="F1324" s="88"/>
      <c r="G1324" s="103" t="s">
        <v>10</v>
      </c>
      <c r="H1324" s="438">
        <f>S1331</f>
        <v>3</v>
      </c>
      <c r="I1324" s="439"/>
      <c r="J1324" s="440"/>
      <c r="K1324" s="441">
        <f>T1331</f>
        <v>0</v>
      </c>
      <c r="L1324" s="442"/>
      <c r="M1324" s="443"/>
      <c r="U1324" s="77" t="str">
        <f>IF(H1324+K1324=3,"BİTTİ","DEVAM")</f>
        <v>BİTTİ</v>
      </c>
    </row>
    <row r="1325" spans="2:21" ht="12" thickBot="1" x14ac:dyDescent="0.25">
      <c r="C1325" s="91" t="s">
        <v>80</v>
      </c>
      <c r="D1325" s="92" t="s">
        <v>138</v>
      </c>
      <c r="E1325" s="91" t="s">
        <v>139</v>
      </c>
      <c r="F1325" s="92"/>
      <c r="G1325" s="91" t="s">
        <v>139</v>
      </c>
      <c r="H1325" s="408" t="s">
        <v>140</v>
      </c>
      <c r="I1325" s="409"/>
      <c r="J1325" s="408" t="s">
        <v>141</v>
      </c>
      <c r="K1325" s="409"/>
      <c r="L1325" s="410" t="s">
        <v>142</v>
      </c>
      <c r="M1325" s="411"/>
      <c r="O1325" s="412" t="s">
        <v>143</v>
      </c>
      <c r="P1325" s="413"/>
      <c r="Q1325" s="412" t="s">
        <v>144</v>
      </c>
      <c r="R1325" s="413"/>
      <c r="S1325" s="412" t="s">
        <v>138</v>
      </c>
      <c r="T1325" s="413"/>
      <c r="U1325" s="77" t="s">
        <v>630</v>
      </c>
    </row>
    <row r="1326" spans="2:21" ht="12" thickBot="1" x14ac:dyDescent="0.25">
      <c r="C1326" s="93" t="s">
        <v>152</v>
      </c>
      <c r="D1326" s="94" t="s">
        <v>145</v>
      </c>
      <c r="E1326" s="84" t="s">
        <v>585</v>
      </c>
      <c r="F1326" s="94"/>
      <c r="G1326" s="279" t="s">
        <v>584</v>
      </c>
      <c r="H1326" s="289">
        <v>6</v>
      </c>
      <c r="I1326" s="296">
        <v>2</v>
      </c>
      <c r="J1326" s="289">
        <v>6</v>
      </c>
      <c r="K1326" s="296">
        <v>3</v>
      </c>
      <c r="L1326" s="95"/>
      <c r="M1326" s="94"/>
      <c r="O1326" s="96">
        <f t="shared" ref="O1326:O1328" si="610">H1326+J1326+L1326</f>
        <v>12</v>
      </c>
      <c r="P1326" s="96">
        <f t="shared" ref="P1326:P1328" si="611">I1326+K1326+M1326</f>
        <v>5</v>
      </c>
      <c r="Q1326" s="96">
        <f t="shared" ref="Q1326:Q1328" si="612">IF(H1326&gt;I1326,1,0)+IF(J1326&gt;K1326,1,0)+IF(L1326&gt;M1326,1,0)</f>
        <v>2</v>
      </c>
      <c r="R1326" s="97">
        <f t="shared" ref="R1326:R1328" si="613">IF(H1326&lt;I1326,1,0)+IF(J1326&lt;K1326,1,0)+IF(L1326&lt;M1326,1,0)</f>
        <v>0</v>
      </c>
      <c r="S1326" s="97">
        <f t="shared" ref="S1326:S1328" si="614">IF(Q1326&gt;R1326,1,0)</f>
        <v>1</v>
      </c>
      <c r="T1326" s="97">
        <f t="shared" ref="T1326:T1328" si="615">IF(Q1326&lt;R1326,1,0)</f>
        <v>0</v>
      </c>
      <c r="U1326" s="77" t="s">
        <v>630</v>
      </c>
    </row>
    <row r="1327" spans="2:21" ht="12" thickBot="1" x14ac:dyDescent="0.25">
      <c r="C1327" s="84"/>
      <c r="D1327" s="94" t="s">
        <v>146</v>
      </c>
      <c r="E1327" s="84" t="s">
        <v>586</v>
      </c>
      <c r="F1327" s="94"/>
      <c r="G1327" s="279" t="s">
        <v>924</v>
      </c>
      <c r="H1327" s="289">
        <v>6</v>
      </c>
      <c r="I1327" s="296">
        <v>4</v>
      </c>
      <c r="J1327" s="289">
        <v>6</v>
      </c>
      <c r="K1327" s="296">
        <v>1</v>
      </c>
      <c r="L1327" s="95"/>
      <c r="M1327" s="94"/>
      <c r="O1327" s="29">
        <f t="shared" si="610"/>
        <v>12</v>
      </c>
      <c r="P1327" s="29">
        <f t="shared" si="611"/>
        <v>5</v>
      </c>
      <c r="Q1327" s="29">
        <f t="shared" si="612"/>
        <v>2</v>
      </c>
      <c r="R1327" s="28">
        <f t="shared" si="613"/>
        <v>0</v>
      </c>
      <c r="S1327" s="28">
        <f t="shared" si="614"/>
        <v>1</v>
      </c>
      <c r="T1327" s="28">
        <f t="shared" si="615"/>
        <v>0</v>
      </c>
      <c r="U1327" s="77" t="s">
        <v>630</v>
      </c>
    </row>
    <row r="1328" spans="2:21" ht="12" customHeight="1" thickBot="1" x14ac:dyDescent="0.25">
      <c r="C1328" s="414"/>
      <c r="D1328" s="416" t="s">
        <v>147</v>
      </c>
      <c r="E1328" s="84" t="s">
        <v>585</v>
      </c>
      <c r="F1328" s="98"/>
      <c r="G1328" s="279" t="s">
        <v>584</v>
      </c>
      <c r="H1328" s="456">
        <v>6</v>
      </c>
      <c r="I1328" s="459">
        <v>2</v>
      </c>
      <c r="J1328" s="456">
        <v>6</v>
      </c>
      <c r="K1328" s="459">
        <v>1</v>
      </c>
      <c r="L1328" s="418"/>
      <c r="M1328" s="421"/>
      <c r="O1328" s="424">
        <f t="shared" si="610"/>
        <v>12</v>
      </c>
      <c r="P1328" s="424">
        <f t="shared" si="611"/>
        <v>3</v>
      </c>
      <c r="Q1328" s="424">
        <f t="shared" si="612"/>
        <v>2</v>
      </c>
      <c r="R1328" s="424">
        <f t="shared" si="613"/>
        <v>0</v>
      </c>
      <c r="S1328" s="424">
        <f t="shared" si="614"/>
        <v>1</v>
      </c>
      <c r="T1328" s="424">
        <f t="shared" si="615"/>
        <v>0</v>
      </c>
      <c r="U1328" s="77" t="s">
        <v>630</v>
      </c>
    </row>
    <row r="1329" spans="2:21" ht="12" thickBot="1" x14ac:dyDescent="0.25">
      <c r="C1329" s="414"/>
      <c r="D1329" s="416"/>
      <c r="E1329" s="99" t="s">
        <v>137</v>
      </c>
      <c r="F1329" s="100"/>
      <c r="G1329" s="280" t="s">
        <v>137</v>
      </c>
      <c r="H1329" s="457"/>
      <c r="I1329" s="460"/>
      <c r="J1329" s="457"/>
      <c r="K1329" s="460"/>
      <c r="L1329" s="419"/>
      <c r="M1329" s="422"/>
      <c r="O1329" s="425"/>
      <c r="P1329" s="425"/>
      <c r="Q1329" s="425"/>
      <c r="R1329" s="425"/>
      <c r="S1329" s="425"/>
      <c r="T1329" s="425"/>
      <c r="U1329" s="77" t="s">
        <v>630</v>
      </c>
    </row>
    <row r="1330" spans="2:21" ht="12" thickBot="1" x14ac:dyDescent="0.25">
      <c r="C1330" s="415"/>
      <c r="D1330" s="417"/>
      <c r="E1330" s="84" t="s">
        <v>586</v>
      </c>
      <c r="F1330" s="101"/>
      <c r="G1330" s="279" t="s">
        <v>924</v>
      </c>
      <c r="H1330" s="458"/>
      <c r="I1330" s="461"/>
      <c r="J1330" s="458"/>
      <c r="K1330" s="461"/>
      <c r="L1330" s="420"/>
      <c r="M1330" s="423"/>
      <c r="O1330" s="426"/>
      <c r="P1330" s="426"/>
      <c r="Q1330" s="426"/>
      <c r="R1330" s="426"/>
      <c r="S1330" s="426"/>
      <c r="T1330" s="426"/>
      <c r="U1330" s="77" t="s">
        <v>630</v>
      </c>
    </row>
    <row r="1331" spans="2:21" ht="12" thickBot="1" x14ac:dyDescent="0.25">
      <c r="B1331" s="79" t="str">
        <f>E1324&amp;G1324</f>
        <v>DİCLE TENİS KULÜBÜAMİDA AKADEMİ GENÇLİK VE SPOR KULÜBÜ</v>
      </c>
      <c r="G1331" s="102"/>
      <c r="H1331" s="102"/>
      <c r="O1331" s="28">
        <f t="shared" ref="O1331:T1331" si="616">O1326+O1327+O1328</f>
        <v>36</v>
      </c>
      <c r="P1331" s="28">
        <f t="shared" si="616"/>
        <v>13</v>
      </c>
      <c r="Q1331" s="29">
        <f t="shared" si="616"/>
        <v>6</v>
      </c>
      <c r="R1331" s="28">
        <f t="shared" si="616"/>
        <v>0</v>
      </c>
      <c r="S1331" s="28">
        <f t="shared" si="616"/>
        <v>3</v>
      </c>
      <c r="T1331" s="28">
        <f t="shared" si="616"/>
        <v>0</v>
      </c>
      <c r="U1331" s="77" t="s">
        <v>630</v>
      </c>
    </row>
    <row r="1332" spans="2:21" x14ac:dyDescent="0.2">
      <c r="C1332" s="427" t="s">
        <v>132</v>
      </c>
      <c r="D1332" s="428"/>
      <c r="E1332" s="428"/>
      <c r="F1332" s="428"/>
      <c r="G1332" s="428"/>
      <c r="H1332" s="428"/>
      <c r="I1332" s="428"/>
      <c r="J1332" s="428"/>
      <c r="K1332" s="428"/>
      <c r="L1332" s="428"/>
      <c r="M1332" s="429"/>
      <c r="U1332" s="77" t="s">
        <v>630</v>
      </c>
    </row>
    <row r="1333" spans="2:21" ht="12" thickBot="1" x14ac:dyDescent="0.25">
      <c r="C1333" s="430"/>
      <c r="D1333" s="431"/>
      <c r="E1333" s="431"/>
      <c r="F1333" s="431"/>
      <c r="G1333" s="431"/>
      <c r="H1333" s="431"/>
      <c r="I1333" s="431"/>
      <c r="J1333" s="431"/>
      <c r="K1333" s="431"/>
      <c r="L1333" s="431"/>
      <c r="M1333" s="432"/>
      <c r="U1333" s="77" t="s">
        <v>630</v>
      </c>
    </row>
    <row r="1334" spans="2:21" ht="12" thickBot="1" x14ac:dyDescent="0.25">
      <c r="C1334" s="444" t="s">
        <v>79</v>
      </c>
      <c r="D1334" s="437"/>
      <c r="E1334" s="445" t="s">
        <v>133</v>
      </c>
      <c r="F1334" s="446"/>
      <c r="G1334" s="80" t="s">
        <v>134</v>
      </c>
      <c r="H1334" s="447" t="s">
        <v>135</v>
      </c>
      <c r="I1334" s="448"/>
      <c r="J1334" s="448"/>
      <c r="K1334" s="448"/>
      <c r="L1334" s="448"/>
      <c r="M1334" s="449"/>
      <c r="R1334" s="81"/>
      <c r="S1334" s="82"/>
      <c r="T1334" s="83"/>
      <c r="U1334" s="77" t="s">
        <v>630</v>
      </c>
    </row>
    <row r="1335" spans="2:21" ht="12" thickBot="1" x14ac:dyDescent="0.25">
      <c r="C1335" s="433">
        <v>45091</v>
      </c>
      <c r="D1335" s="434"/>
      <c r="E1335" s="435" t="s">
        <v>59</v>
      </c>
      <c r="F1335" s="409"/>
      <c r="G1335" s="84"/>
      <c r="H1335" s="435"/>
      <c r="I1335" s="408"/>
      <c r="J1335" s="408"/>
      <c r="K1335" s="408"/>
      <c r="L1335" s="408"/>
      <c r="M1335" s="409"/>
      <c r="U1335" s="77" t="s">
        <v>630</v>
      </c>
    </row>
    <row r="1336" spans="2:21" ht="12" thickBot="1" x14ac:dyDescent="0.25">
      <c r="C1336" s="435"/>
      <c r="D1336" s="408"/>
      <c r="E1336" s="408"/>
      <c r="F1336" s="408"/>
      <c r="G1336" s="408"/>
      <c r="H1336" s="408"/>
      <c r="I1336" s="408"/>
      <c r="J1336" s="408"/>
      <c r="K1336" s="408"/>
      <c r="L1336" s="408"/>
      <c r="M1336" s="409"/>
      <c r="U1336" s="77" t="s">
        <v>630</v>
      </c>
    </row>
    <row r="1337" spans="2:21" ht="12" thickBot="1" x14ac:dyDescent="0.25">
      <c r="C1337" s="85" t="s">
        <v>87</v>
      </c>
      <c r="D1337" s="86"/>
      <c r="E1337" s="85" t="s">
        <v>136</v>
      </c>
      <c r="F1337" s="86" t="s">
        <v>137</v>
      </c>
      <c r="G1337" s="85" t="s">
        <v>136</v>
      </c>
      <c r="H1337" s="436" t="s">
        <v>108</v>
      </c>
      <c r="I1337" s="436"/>
      <c r="J1337" s="436"/>
      <c r="K1337" s="436"/>
      <c r="L1337" s="436"/>
      <c r="M1337" s="437"/>
      <c r="U1337" s="77" t="s">
        <v>630</v>
      </c>
    </row>
    <row r="1338" spans="2:21" ht="12" thickBot="1" x14ac:dyDescent="0.25">
      <c r="C1338" s="87"/>
      <c r="D1338" s="88">
        <v>18</v>
      </c>
      <c r="E1338" s="103" t="s">
        <v>171</v>
      </c>
      <c r="F1338" s="88"/>
      <c r="G1338" s="103" t="s">
        <v>172</v>
      </c>
      <c r="H1338" s="438">
        <f>S1345</f>
        <v>3</v>
      </c>
      <c r="I1338" s="439"/>
      <c r="J1338" s="440"/>
      <c r="K1338" s="441">
        <f>T1345</f>
        <v>0</v>
      </c>
      <c r="L1338" s="442"/>
      <c r="M1338" s="443"/>
      <c r="U1338" s="77" t="str">
        <f>IF(H1338+K1338=3,"BİTTİ","DEVAM")</f>
        <v>BİTTİ</v>
      </c>
    </row>
    <row r="1339" spans="2:21" ht="12" thickBot="1" x14ac:dyDescent="0.25">
      <c r="C1339" s="91" t="s">
        <v>80</v>
      </c>
      <c r="D1339" s="92" t="s">
        <v>138</v>
      </c>
      <c r="E1339" s="91" t="s">
        <v>139</v>
      </c>
      <c r="F1339" s="92"/>
      <c r="G1339" s="91" t="s">
        <v>139</v>
      </c>
      <c r="H1339" s="408" t="s">
        <v>140</v>
      </c>
      <c r="I1339" s="409"/>
      <c r="J1339" s="408" t="s">
        <v>141</v>
      </c>
      <c r="K1339" s="409"/>
      <c r="L1339" s="410" t="s">
        <v>142</v>
      </c>
      <c r="M1339" s="411"/>
      <c r="O1339" s="412" t="s">
        <v>143</v>
      </c>
      <c r="P1339" s="413"/>
      <c r="Q1339" s="412" t="s">
        <v>144</v>
      </c>
      <c r="R1339" s="413"/>
      <c r="S1339" s="412" t="s">
        <v>138</v>
      </c>
      <c r="T1339" s="413"/>
      <c r="U1339" s="77" t="s">
        <v>630</v>
      </c>
    </row>
    <row r="1340" spans="2:21" ht="12" thickBot="1" x14ac:dyDescent="0.25">
      <c r="C1340" s="93" t="s">
        <v>152</v>
      </c>
      <c r="D1340" s="94" t="s">
        <v>145</v>
      </c>
      <c r="E1340" s="84" t="s">
        <v>581</v>
      </c>
      <c r="F1340" s="94"/>
      <c r="G1340" s="84" t="s">
        <v>588</v>
      </c>
      <c r="H1340" s="95">
        <v>6</v>
      </c>
      <c r="I1340" s="94">
        <v>4</v>
      </c>
      <c r="J1340" s="95">
        <v>6</v>
      </c>
      <c r="K1340" s="94">
        <v>3</v>
      </c>
      <c r="L1340" s="95"/>
      <c r="M1340" s="94"/>
      <c r="O1340" s="96">
        <f t="shared" ref="O1340:O1342" si="617">H1340+J1340+L1340</f>
        <v>12</v>
      </c>
      <c r="P1340" s="96">
        <f t="shared" ref="P1340:P1342" si="618">I1340+K1340+M1340</f>
        <v>7</v>
      </c>
      <c r="Q1340" s="96">
        <f t="shared" ref="Q1340:Q1342" si="619">IF(H1340&gt;I1340,1,0)+IF(J1340&gt;K1340,1,0)+IF(L1340&gt;M1340,1,0)</f>
        <v>2</v>
      </c>
      <c r="R1340" s="97">
        <f t="shared" ref="R1340:R1342" si="620">IF(H1340&lt;I1340,1,0)+IF(J1340&lt;K1340,1,0)+IF(L1340&lt;M1340,1,0)</f>
        <v>0</v>
      </c>
      <c r="S1340" s="97">
        <f t="shared" ref="S1340:S1342" si="621">IF(Q1340&gt;R1340,1,0)</f>
        <v>1</v>
      </c>
      <c r="T1340" s="97">
        <f t="shared" ref="T1340:T1342" si="622">IF(Q1340&lt;R1340,1,0)</f>
        <v>0</v>
      </c>
      <c r="U1340" s="77" t="s">
        <v>630</v>
      </c>
    </row>
    <row r="1341" spans="2:21" ht="12" thickBot="1" x14ac:dyDescent="0.25">
      <c r="C1341" s="84"/>
      <c r="D1341" s="94" t="s">
        <v>146</v>
      </c>
      <c r="E1341" s="84" t="s">
        <v>583</v>
      </c>
      <c r="F1341" s="94"/>
      <c r="G1341" s="84" t="s">
        <v>587</v>
      </c>
      <c r="H1341" s="95">
        <v>6</v>
      </c>
      <c r="I1341" s="94">
        <v>0</v>
      </c>
      <c r="J1341" s="95">
        <v>6</v>
      </c>
      <c r="K1341" s="94">
        <v>1</v>
      </c>
      <c r="L1341" s="95"/>
      <c r="M1341" s="94"/>
      <c r="O1341" s="29">
        <f t="shared" si="617"/>
        <v>12</v>
      </c>
      <c r="P1341" s="29">
        <f t="shared" si="618"/>
        <v>1</v>
      </c>
      <c r="Q1341" s="29">
        <f t="shared" si="619"/>
        <v>2</v>
      </c>
      <c r="R1341" s="28">
        <f t="shared" si="620"/>
        <v>0</v>
      </c>
      <c r="S1341" s="28">
        <f t="shared" si="621"/>
        <v>1</v>
      </c>
      <c r="T1341" s="28">
        <f t="shared" si="622"/>
        <v>0</v>
      </c>
      <c r="U1341" s="77" t="s">
        <v>630</v>
      </c>
    </row>
    <row r="1342" spans="2:21" ht="12" customHeight="1" thickBot="1" x14ac:dyDescent="0.25">
      <c r="C1342" s="414"/>
      <c r="D1342" s="416" t="s">
        <v>147</v>
      </c>
      <c r="E1342" s="84" t="s">
        <v>581</v>
      </c>
      <c r="F1342" s="98"/>
      <c r="G1342" s="84" t="s">
        <v>588</v>
      </c>
      <c r="H1342" s="418">
        <v>6</v>
      </c>
      <c r="I1342" s="421">
        <v>2</v>
      </c>
      <c r="J1342" s="418">
        <v>6</v>
      </c>
      <c r="K1342" s="421">
        <v>1</v>
      </c>
      <c r="L1342" s="418"/>
      <c r="M1342" s="421"/>
      <c r="O1342" s="424">
        <f t="shared" si="617"/>
        <v>12</v>
      </c>
      <c r="P1342" s="424">
        <f t="shared" si="618"/>
        <v>3</v>
      </c>
      <c r="Q1342" s="424">
        <f t="shared" si="619"/>
        <v>2</v>
      </c>
      <c r="R1342" s="424">
        <f t="shared" si="620"/>
        <v>0</v>
      </c>
      <c r="S1342" s="424">
        <f t="shared" si="621"/>
        <v>1</v>
      </c>
      <c r="T1342" s="424">
        <f t="shared" si="622"/>
        <v>0</v>
      </c>
      <c r="U1342" s="77" t="s">
        <v>630</v>
      </c>
    </row>
    <row r="1343" spans="2:21" ht="12" thickBot="1" x14ac:dyDescent="0.25">
      <c r="C1343" s="414"/>
      <c r="D1343" s="416"/>
      <c r="E1343" s="99" t="s">
        <v>137</v>
      </c>
      <c r="F1343" s="100"/>
      <c r="G1343" s="99" t="s">
        <v>137</v>
      </c>
      <c r="H1343" s="419"/>
      <c r="I1343" s="422"/>
      <c r="J1343" s="419"/>
      <c r="K1343" s="422"/>
      <c r="L1343" s="419"/>
      <c r="M1343" s="422"/>
      <c r="O1343" s="425"/>
      <c r="P1343" s="425"/>
      <c r="Q1343" s="425"/>
      <c r="R1343" s="425"/>
      <c r="S1343" s="425"/>
      <c r="T1343" s="425"/>
      <c r="U1343" s="77" t="s">
        <v>630</v>
      </c>
    </row>
    <row r="1344" spans="2:21" ht="12" thickBot="1" x14ac:dyDescent="0.25">
      <c r="C1344" s="415"/>
      <c r="D1344" s="417"/>
      <c r="E1344" s="84" t="s">
        <v>583</v>
      </c>
      <c r="F1344" s="101"/>
      <c r="G1344" s="84" t="s">
        <v>587</v>
      </c>
      <c r="H1344" s="420"/>
      <c r="I1344" s="423"/>
      <c r="J1344" s="420"/>
      <c r="K1344" s="423"/>
      <c r="L1344" s="420"/>
      <c r="M1344" s="423"/>
      <c r="O1344" s="426"/>
      <c r="P1344" s="426"/>
      <c r="Q1344" s="426"/>
      <c r="R1344" s="426"/>
      <c r="S1344" s="426"/>
      <c r="T1344" s="426"/>
      <c r="U1344" s="77" t="s">
        <v>630</v>
      </c>
    </row>
    <row r="1345" spans="2:21" ht="12" thickBot="1" x14ac:dyDescent="0.25">
      <c r="B1345" s="79" t="str">
        <f>E1338&amp;G1338</f>
        <v>DİYARBAKIR TENİS KULÜBÜDİYARBAKIR TENİS VE YÜZME KULÜBÜ</v>
      </c>
      <c r="G1345" s="102"/>
      <c r="H1345" s="102"/>
      <c r="O1345" s="28">
        <f t="shared" ref="O1345:T1345" si="623">O1340+O1341+O1342</f>
        <v>36</v>
      </c>
      <c r="P1345" s="28">
        <f t="shared" si="623"/>
        <v>11</v>
      </c>
      <c r="Q1345" s="29">
        <f t="shared" si="623"/>
        <v>6</v>
      </c>
      <c r="R1345" s="28">
        <f t="shared" si="623"/>
        <v>0</v>
      </c>
      <c r="S1345" s="28">
        <f t="shared" si="623"/>
        <v>3</v>
      </c>
      <c r="T1345" s="28">
        <f t="shared" si="623"/>
        <v>0</v>
      </c>
      <c r="U1345" s="77" t="s">
        <v>630</v>
      </c>
    </row>
    <row r="1346" spans="2:21" x14ac:dyDescent="0.2">
      <c r="C1346" s="427" t="s">
        <v>132</v>
      </c>
      <c r="D1346" s="428"/>
      <c r="E1346" s="428"/>
      <c r="F1346" s="428"/>
      <c r="G1346" s="428"/>
      <c r="H1346" s="428"/>
      <c r="I1346" s="428"/>
      <c r="J1346" s="428"/>
      <c r="K1346" s="428"/>
      <c r="L1346" s="428"/>
      <c r="M1346" s="429"/>
      <c r="U1346" s="77" t="s">
        <v>630</v>
      </c>
    </row>
    <row r="1347" spans="2:21" ht="12" thickBot="1" x14ac:dyDescent="0.25">
      <c r="C1347" s="430"/>
      <c r="D1347" s="431"/>
      <c r="E1347" s="431"/>
      <c r="F1347" s="431"/>
      <c r="G1347" s="431"/>
      <c r="H1347" s="431"/>
      <c r="I1347" s="431"/>
      <c r="J1347" s="431"/>
      <c r="K1347" s="431"/>
      <c r="L1347" s="431"/>
      <c r="M1347" s="432"/>
      <c r="U1347" s="77" t="s">
        <v>630</v>
      </c>
    </row>
    <row r="1348" spans="2:21" ht="12" thickBot="1" x14ac:dyDescent="0.25">
      <c r="C1348" s="444" t="s">
        <v>79</v>
      </c>
      <c r="D1348" s="437"/>
      <c r="E1348" s="445" t="s">
        <v>133</v>
      </c>
      <c r="F1348" s="446"/>
      <c r="G1348" s="80" t="s">
        <v>134</v>
      </c>
      <c r="H1348" s="447" t="s">
        <v>135</v>
      </c>
      <c r="I1348" s="448"/>
      <c r="J1348" s="448"/>
      <c r="K1348" s="448"/>
      <c r="L1348" s="448"/>
      <c r="M1348" s="449"/>
      <c r="R1348" s="81"/>
      <c r="S1348" s="82"/>
      <c r="T1348" s="83"/>
      <c r="U1348" s="77" t="s">
        <v>630</v>
      </c>
    </row>
    <row r="1349" spans="2:21" ht="12" thickBot="1" x14ac:dyDescent="0.25">
      <c r="C1349" s="433">
        <v>45091</v>
      </c>
      <c r="D1349" s="434"/>
      <c r="E1349" s="435" t="s">
        <v>61</v>
      </c>
      <c r="F1349" s="409"/>
      <c r="G1349" s="84"/>
      <c r="H1349" s="435"/>
      <c r="I1349" s="408"/>
      <c r="J1349" s="408"/>
      <c r="K1349" s="408"/>
      <c r="L1349" s="408"/>
      <c r="M1349" s="409"/>
      <c r="U1349" s="77" t="s">
        <v>630</v>
      </c>
    </row>
    <row r="1350" spans="2:21" ht="12" thickBot="1" x14ac:dyDescent="0.25">
      <c r="C1350" s="435"/>
      <c r="D1350" s="408"/>
      <c r="E1350" s="408"/>
      <c r="F1350" s="408"/>
      <c r="G1350" s="408"/>
      <c r="H1350" s="408"/>
      <c r="I1350" s="408"/>
      <c r="J1350" s="408"/>
      <c r="K1350" s="408"/>
      <c r="L1350" s="408"/>
      <c r="M1350" s="409"/>
      <c r="U1350" s="77" t="s">
        <v>630</v>
      </c>
    </row>
    <row r="1351" spans="2:21" ht="12" thickBot="1" x14ac:dyDescent="0.25">
      <c r="C1351" s="85" t="s">
        <v>87</v>
      </c>
      <c r="D1351" s="86"/>
      <c r="E1351" s="85" t="s">
        <v>136</v>
      </c>
      <c r="F1351" s="86" t="s">
        <v>137</v>
      </c>
      <c r="G1351" s="85" t="s">
        <v>136</v>
      </c>
      <c r="H1351" s="436" t="s">
        <v>108</v>
      </c>
      <c r="I1351" s="436"/>
      <c r="J1351" s="436"/>
      <c r="K1351" s="436"/>
      <c r="L1351" s="436"/>
      <c r="M1351" s="437"/>
      <c r="U1351" s="77" t="s">
        <v>630</v>
      </c>
    </row>
    <row r="1352" spans="2:21" ht="12" thickBot="1" x14ac:dyDescent="0.25">
      <c r="C1352" s="87"/>
      <c r="D1352" s="88">
        <v>19</v>
      </c>
      <c r="E1352" s="103" t="s">
        <v>175</v>
      </c>
      <c r="F1352" s="88"/>
      <c r="G1352" s="103" t="s">
        <v>20</v>
      </c>
      <c r="H1352" s="438">
        <f>S1359</f>
        <v>0</v>
      </c>
      <c r="I1352" s="439"/>
      <c r="J1352" s="440"/>
      <c r="K1352" s="441">
        <f>T1359</f>
        <v>3</v>
      </c>
      <c r="L1352" s="442"/>
      <c r="M1352" s="443"/>
      <c r="U1352" s="77" t="str">
        <f>IF(H1352+K1352=3,"BİTTİ","DEVAM")</f>
        <v>BİTTİ</v>
      </c>
    </row>
    <row r="1353" spans="2:21" ht="12" thickBot="1" x14ac:dyDescent="0.25">
      <c r="C1353" s="91" t="s">
        <v>80</v>
      </c>
      <c r="D1353" s="92" t="s">
        <v>138</v>
      </c>
      <c r="E1353" s="91" t="s">
        <v>139</v>
      </c>
      <c r="F1353" s="92"/>
      <c r="G1353" s="91" t="s">
        <v>139</v>
      </c>
      <c r="H1353" s="408" t="s">
        <v>140</v>
      </c>
      <c r="I1353" s="409"/>
      <c r="J1353" s="408" t="s">
        <v>141</v>
      </c>
      <c r="K1353" s="409"/>
      <c r="L1353" s="410" t="s">
        <v>142</v>
      </c>
      <c r="M1353" s="411"/>
      <c r="O1353" s="412" t="s">
        <v>143</v>
      </c>
      <c r="P1353" s="413"/>
      <c r="Q1353" s="412" t="s">
        <v>144</v>
      </c>
      <c r="R1353" s="413"/>
      <c r="S1353" s="412" t="s">
        <v>138</v>
      </c>
      <c r="T1353" s="413"/>
      <c r="U1353" s="77" t="s">
        <v>630</v>
      </c>
    </row>
    <row r="1354" spans="2:21" ht="12" thickBot="1" x14ac:dyDescent="0.25">
      <c r="C1354" s="93" t="s">
        <v>152</v>
      </c>
      <c r="D1354" s="94" t="s">
        <v>145</v>
      </c>
      <c r="E1354" s="84" t="s">
        <v>835</v>
      </c>
      <c r="F1354" s="94"/>
      <c r="G1354" s="84" t="s">
        <v>612</v>
      </c>
      <c r="H1354" s="95">
        <v>0</v>
      </c>
      <c r="I1354" s="94">
        <v>6</v>
      </c>
      <c r="J1354" s="95">
        <v>0</v>
      </c>
      <c r="K1354" s="94">
        <v>6</v>
      </c>
      <c r="L1354" s="95"/>
      <c r="M1354" s="94"/>
      <c r="O1354" s="96">
        <f t="shared" ref="O1354:O1356" si="624">H1354+J1354+L1354</f>
        <v>0</v>
      </c>
      <c r="P1354" s="96">
        <f t="shared" ref="P1354:P1356" si="625">I1354+K1354+M1354</f>
        <v>12</v>
      </c>
      <c r="Q1354" s="96">
        <f t="shared" ref="Q1354:Q1356" si="626">IF(H1354&gt;I1354,1,0)+IF(J1354&gt;K1354,1,0)+IF(L1354&gt;M1354,1,0)</f>
        <v>0</v>
      </c>
      <c r="R1354" s="97">
        <f t="shared" ref="R1354:R1356" si="627">IF(H1354&lt;I1354,1,0)+IF(J1354&lt;K1354,1,0)+IF(L1354&lt;M1354,1,0)</f>
        <v>2</v>
      </c>
      <c r="S1354" s="97">
        <f t="shared" ref="S1354:S1356" si="628">IF(Q1354&gt;R1354,1,0)</f>
        <v>0</v>
      </c>
      <c r="T1354" s="97">
        <f t="shared" ref="T1354:T1356" si="629">IF(Q1354&lt;R1354,1,0)</f>
        <v>1</v>
      </c>
      <c r="U1354" s="77" t="s">
        <v>630</v>
      </c>
    </row>
    <row r="1355" spans="2:21" ht="12" thickBot="1" x14ac:dyDescent="0.25">
      <c r="C1355" s="84"/>
      <c r="D1355" s="94" t="s">
        <v>146</v>
      </c>
      <c r="E1355" s="84" t="s">
        <v>837</v>
      </c>
      <c r="F1355" s="94"/>
      <c r="G1355" s="84" t="s">
        <v>613</v>
      </c>
      <c r="H1355" s="95">
        <v>0</v>
      </c>
      <c r="I1355" s="94">
        <v>6</v>
      </c>
      <c r="J1355" s="95">
        <v>0</v>
      </c>
      <c r="K1355" s="94">
        <v>6</v>
      </c>
      <c r="L1355" s="95"/>
      <c r="M1355" s="94"/>
      <c r="O1355" s="29">
        <f t="shared" si="624"/>
        <v>0</v>
      </c>
      <c r="P1355" s="29">
        <f t="shared" si="625"/>
        <v>12</v>
      </c>
      <c r="Q1355" s="29">
        <f t="shared" si="626"/>
        <v>0</v>
      </c>
      <c r="R1355" s="28">
        <f t="shared" si="627"/>
        <v>2</v>
      </c>
      <c r="S1355" s="28">
        <f t="shared" si="628"/>
        <v>0</v>
      </c>
      <c r="T1355" s="28">
        <f t="shared" si="629"/>
        <v>1</v>
      </c>
      <c r="U1355" s="77" t="s">
        <v>630</v>
      </c>
    </row>
    <row r="1356" spans="2:21" ht="12" customHeight="1" thickBot="1" x14ac:dyDescent="0.25">
      <c r="C1356" s="414"/>
      <c r="D1356" s="416" t="s">
        <v>147</v>
      </c>
      <c r="E1356" s="99" t="s">
        <v>838</v>
      </c>
      <c r="F1356" s="98"/>
      <c r="G1356" s="84" t="s">
        <v>909</v>
      </c>
      <c r="H1356" s="418">
        <v>0</v>
      </c>
      <c r="I1356" s="421">
        <v>6</v>
      </c>
      <c r="J1356" s="418">
        <v>0</v>
      </c>
      <c r="K1356" s="421">
        <v>6</v>
      </c>
      <c r="L1356" s="418"/>
      <c r="M1356" s="421"/>
      <c r="O1356" s="424">
        <f t="shared" si="624"/>
        <v>0</v>
      </c>
      <c r="P1356" s="424">
        <f t="shared" si="625"/>
        <v>12</v>
      </c>
      <c r="Q1356" s="424">
        <f t="shared" si="626"/>
        <v>0</v>
      </c>
      <c r="R1356" s="424">
        <f t="shared" si="627"/>
        <v>2</v>
      </c>
      <c r="S1356" s="424">
        <f t="shared" si="628"/>
        <v>0</v>
      </c>
      <c r="T1356" s="424">
        <f t="shared" si="629"/>
        <v>1</v>
      </c>
      <c r="U1356" s="77" t="s">
        <v>630</v>
      </c>
    </row>
    <row r="1357" spans="2:21" ht="12" thickBot="1" x14ac:dyDescent="0.25">
      <c r="C1357" s="414"/>
      <c r="D1357" s="416"/>
      <c r="E1357" s="99" t="s">
        <v>137</v>
      </c>
      <c r="F1357" s="100"/>
      <c r="G1357" s="99" t="s">
        <v>137</v>
      </c>
      <c r="H1357" s="419"/>
      <c r="I1357" s="422"/>
      <c r="J1357" s="419"/>
      <c r="K1357" s="422"/>
      <c r="L1357" s="419"/>
      <c r="M1357" s="422"/>
      <c r="O1357" s="425"/>
      <c r="P1357" s="425"/>
      <c r="Q1357" s="425"/>
      <c r="R1357" s="425"/>
      <c r="S1357" s="425"/>
      <c r="T1357" s="425"/>
      <c r="U1357" s="77" t="s">
        <v>630</v>
      </c>
    </row>
    <row r="1358" spans="2:21" ht="12" thickBot="1" x14ac:dyDescent="0.25">
      <c r="C1358" s="415"/>
      <c r="D1358" s="417"/>
      <c r="E1358" s="84" t="s">
        <v>835</v>
      </c>
      <c r="F1358" s="101"/>
      <c r="G1358" s="84" t="s">
        <v>613</v>
      </c>
      <c r="H1358" s="420"/>
      <c r="I1358" s="423"/>
      <c r="J1358" s="420"/>
      <c r="K1358" s="423"/>
      <c r="L1358" s="420"/>
      <c r="M1358" s="423"/>
      <c r="O1358" s="426"/>
      <c r="P1358" s="426"/>
      <c r="Q1358" s="426"/>
      <c r="R1358" s="426"/>
      <c r="S1358" s="426"/>
      <c r="T1358" s="426"/>
      <c r="U1358" s="77" t="s">
        <v>630</v>
      </c>
    </row>
    <row r="1359" spans="2:21" ht="12" thickBot="1" x14ac:dyDescent="0.25">
      <c r="B1359" s="79" t="str">
        <f>E1352&amp;G1352</f>
        <v>CİMİN SİYAH İNCİ SPOR KULÜBÜERZİNCAN TENİS KULÜBÜ</v>
      </c>
      <c r="G1359" s="102"/>
      <c r="H1359" s="102"/>
      <c r="O1359" s="28">
        <f t="shared" ref="O1359:T1359" si="630">O1354+O1355+O1356</f>
        <v>0</v>
      </c>
      <c r="P1359" s="28">
        <f t="shared" si="630"/>
        <v>36</v>
      </c>
      <c r="Q1359" s="29">
        <f t="shared" si="630"/>
        <v>0</v>
      </c>
      <c r="R1359" s="28">
        <f t="shared" si="630"/>
        <v>6</v>
      </c>
      <c r="S1359" s="28">
        <f t="shared" si="630"/>
        <v>0</v>
      </c>
      <c r="T1359" s="28">
        <f t="shared" si="630"/>
        <v>3</v>
      </c>
      <c r="U1359" s="77" t="s">
        <v>630</v>
      </c>
    </row>
    <row r="1360" spans="2:21" x14ac:dyDescent="0.2">
      <c r="C1360" s="427" t="s">
        <v>132</v>
      </c>
      <c r="D1360" s="428"/>
      <c r="E1360" s="428"/>
      <c r="F1360" s="428"/>
      <c r="G1360" s="428"/>
      <c r="H1360" s="428"/>
      <c r="I1360" s="428"/>
      <c r="J1360" s="428"/>
      <c r="K1360" s="428"/>
      <c r="L1360" s="428"/>
      <c r="M1360" s="429"/>
      <c r="U1360" s="77" t="s">
        <v>630</v>
      </c>
    </row>
    <row r="1361" spans="2:21" ht="12" thickBot="1" x14ac:dyDescent="0.25">
      <c r="C1361" s="430"/>
      <c r="D1361" s="431"/>
      <c r="E1361" s="431"/>
      <c r="F1361" s="431"/>
      <c r="G1361" s="431"/>
      <c r="H1361" s="431"/>
      <c r="I1361" s="431"/>
      <c r="J1361" s="431"/>
      <c r="K1361" s="431"/>
      <c r="L1361" s="431"/>
      <c r="M1361" s="432"/>
      <c r="U1361" s="77" t="s">
        <v>630</v>
      </c>
    </row>
    <row r="1362" spans="2:21" ht="12" thickBot="1" x14ac:dyDescent="0.25">
      <c r="C1362" s="444" t="s">
        <v>79</v>
      </c>
      <c r="D1362" s="437"/>
      <c r="E1362" s="445" t="s">
        <v>133</v>
      </c>
      <c r="F1362" s="446"/>
      <c r="G1362" s="80" t="s">
        <v>134</v>
      </c>
      <c r="H1362" s="447" t="s">
        <v>135</v>
      </c>
      <c r="I1362" s="448"/>
      <c r="J1362" s="448"/>
      <c r="K1362" s="448"/>
      <c r="L1362" s="448"/>
      <c r="M1362" s="449"/>
      <c r="R1362" s="81"/>
      <c r="S1362" s="82"/>
      <c r="T1362" s="83"/>
      <c r="U1362" s="77" t="s">
        <v>630</v>
      </c>
    </row>
    <row r="1363" spans="2:21" ht="12" thickBot="1" x14ac:dyDescent="0.25">
      <c r="C1363" s="433">
        <v>45091</v>
      </c>
      <c r="D1363" s="434"/>
      <c r="E1363" s="435" t="s">
        <v>61</v>
      </c>
      <c r="F1363" s="409"/>
      <c r="G1363" s="84"/>
      <c r="H1363" s="435"/>
      <c r="I1363" s="408"/>
      <c r="J1363" s="408"/>
      <c r="K1363" s="408"/>
      <c r="L1363" s="408"/>
      <c r="M1363" s="409"/>
      <c r="U1363" s="77" t="s">
        <v>630</v>
      </c>
    </row>
    <row r="1364" spans="2:21" ht="12" thickBot="1" x14ac:dyDescent="0.25">
      <c r="C1364" s="435"/>
      <c r="D1364" s="408"/>
      <c r="E1364" s="408"/>
      <c r="F1364" s="408"/>
      <c r="G1364" s="408"/>
      <c r="H1364" s="408"/>
      <c r="I1364" s="408"/>
      <c r="J1364" s="408"/>
      <c r="K1364" s="408"/>
      <c r="L1364" s="408"/>
      <c r="M1364" s="409"/>
      <c r="U1364" s="77" t="s">
        <v>630</v>
      </c>
    </row>
    <row r="1365" spans="2:21" ht="12" thickBot="1" x14ac:dyDescent="0.25">
      <c r="C1365" s="85" t="s">
        <v>87</v>
      </c>
      <c r="D1365" s="86"/>
      <c r="E1365" s="85" t="s">
        <v>136</v>
      </c>
      <c r="F1365" s="86" t="s">
        <v>137</v>
      </c>
      <c r="G1365" s="85" t="s">
        <v>136</v>
      </c>
      <c r="H1365" s="436" t="s">
        <v>108</v>
      </c>
      <c r="I1365" s="436"/>
      <c r="J1365" s="436"/>
      <c r="K1365" s="436"/>
      <c r="L1365" s="436"/>
      <c r="M1365" s="437"/>
      <c r="U1365" s="77" t="s">
        <v>630</v>
      </c>
    </row>
    <row r="1366" spans="2:21" ht="12" thickBot="1" x14ac:dyDescent="0.25">
      <c r="C1366" s="87"/>
      <c r="D1366" s="88">
        <v>20</v>
      </c>
      <c r="E1366" s="103" t="s">
        <v>174</v>
      </c>
      <c r="F1366" s="88"/>
      <c r="G1366" s="103" t="s">
        <v>92</v>
      </c>
      <c r="H1366" s="438">
        <f>S1373</f>
        <v>0</v>
      </c>
      <c r="I1366" s="439"/>
      <c r="J1366" s="440"/>
      <c r="K1366" s="441">
        <f>T1373</f>
        <v>3</v>
      </c>
      <c r="L1366" s="442"/>
      <c r="M1366" s="443"/>
      <c r="U1366" s="77" t="str">
        <f>IF(H1366+K1366=3,"BİTTİ","DEVAM")</f>
        <v>BİTTİ</v>
      </c>
    </row>
    <row r="1367" spans="2:21" ht="12" thickBot="1" x14ac:dyDescent="0.25">
      <c r="C1367" s="91" t="s">
        <v>80</v>
      </c>
      <c r="D1367" s="92" t="s">
        <v>138</v>
      </c>
      <c r="E1367" s="91" t="s">
        <v>139</v>
      </c>
      <c r="F1367" s="92"/>
      <c r="G1367" s="91" t="s">
        <v>139</v>
      </c>
      <c r="H1367" s="408" t="s">
        <v>140</v>
      </c>
      <c r="I1367" s="409"/>
      <c r="J1367" s="408" t="s">
        <v>141</v>
      </c>
      <c r="K1367" s="409"/>
      <c r="L1367" s="410" t="s">
        <v>142</v>
      </c>
      <c r="M1367" s="411"/>
      <c r="O1367" s="412" t="s">
        <v>143</v>
      </c>
      <c r="P1367" s="413"/>
      <c r="Q1367" s="412" t="s">
        <v>144</v>
      </c>
      <c r="R1367" s="413"/>
      <c r="S1367" s="412" t="s">
        <v>138</v>
      </c>
      <c r="T1367" s="413"/>
      <c r="U1367" s="77" t="s">
        <v>630</v>
      </c>
    </row>
    <row r="1368" spans="2:21" ht="12" thickBot="1" x14ac:dyDescent="0.25">
      <c r="C1368" s="93" t="s">
        <v>152</v>
      </c>
      <c r="D1368" s="94" t="s">
        <v>145</v>
      </c>
      <c r="E1368" s="84" t="s">
        <v>643</v>
      </c>
      <c r="F1368" s="94"/>
      <c r="G1368" s="84" t="s">
        <v>624</v>
      </c>
      <c r="H1368" s="95">
        <v>0</v>
      </c>
      <c r="I1368" s="94">
        <v>6</v>
      </c>
      <c r="J1368" s="95">
        <v>0</v>
      </c>
      <c r="K1368" s="94">
        <v>6</v>
      </c>
      <c r="L1368" s="95"/>
      <c r="M1368" s="94"/>
      <c r="O1368" s="96">
        <f t="shared" ref="O1368:O1370" si="631">H1368+J1368+L1368</f>
        <v>0</v>
      </c>
      <c r="P1368" s="96">
        <f t="shared" ref="P1368:P1370" si="632">I1368+K1368+M1368</f>
        <v>12</v>
      </c>
      <c r="Q1368" s="96">
        <f t="shared" ref="Q1368:Q1370" si="633">IF(H1368&gt;I1368,1,0)+IF(J1368&gt;K1368,1,0)+IF(L1368&gt;M1368,1,0)</f>
        <v>0</v>
      </c>
      <c r="R1368" s="97">
        <f t="shared" ref="R1368:R1370" si="634">IF(H1368&lt;I1368,1,0)+IF(J1368&lt;K1368,1,0)+IF(L1368&lt;M1368,1,0)</f>
        <v>2</v>
      </c>
      <c r="S1368" s="97">
        <f t="shared" ref="S1368:S1370" si="635">IF(Q1368&gt;R1368,1,0)</f>
        <v>0</v>
      </c>
      <c r="T1368" s="97">
        <f t="shared" ref="T1368:T1370" si="636">IF(Q1368&lt;R1368,1,0)</f>
        <v>1</v>
      </c>
      <c r="U1368" s="77" t="s">
        <v>630</v>
      </c>
    </row>
    <row r="1369" spans="2:21" ht="12" thickBot="1" x14ac:dyDescent="0.25">
      <c r="C1369" s="84"/>
      <c r="D1369" s="94" t="s">
        <v>146</v>
      </c>
      <c r="E1369" s="84" t="s">
        <v>644</v>
      </c>
      <c r="F1369" s="94"/>
      <c r="G1369" s="84" t="s">
        <v>910</v>
      </c>
      <c r="H1369" s="95">
        <v>0</v>
      </c>
      <c r="I1369" s="94">
        <v>6</v>
      </c>
      <c r="J1369" s="95">
        <v>0</v>
      </c>
      <c r="K1369" s="94">
        <v>6</v>
      </c>
      <c r="L1369" s="95"/>
      <c r="M1369" s="94"/>
      <c r="O1369" s="29">
        <f t="shared" si="631"/>
        <v>0</v>
      </c>
      <c r="P1369" s="29">
        <f t="shared" si="632"/>
        <v>12</v>
      </c>
      <c r="Q1369" s="29">
        <f t="shared" si="633"/>
        <v>0</v>
      </c>
      <c r="R1369" s="28">
        <f t="shared" si="634"/>
        <v>2</v>
      </c>
      <c r="S1369" s="28">
        <f t="shared" si="635"/>
        <v>0</v>
      </c>
      <c r="T1369" s="28">
        <f t="shared" si="636"/>
        <v>1</v>
      </c>
      <c r="U1369" s="77" t="s">
        <v>630</v>
      </c>
    </row>
    <row r="1370" spans="2:21" ht="12" customHeight="1" thickBot="1" x14ac:dyDescent="0.25">
      <c r="C1370" s="414"/>
      <c r="D1370" s="416" t="s">
        <v>147</v>
      </c>
      <c r="E1370" s="84" t="s">
        <v>645</v>
      </c>
      <c r="F1370" s="98"/>
      <c r="G1370" s="84" t="s">
        <v>843</v>
      </c>
      <c r="H1370" s="418">
        <v>0</v>
      </c>
      <c r="I1370" s="421">
        <v>6</v>
      </c>
      <c r="J1370" s="418">
        <v>0</v>
      </c>
      <c r="K1370" s="421">
        <v>6</v>
      </c>
      <c r="L1370" s="418"/>
      <c r="M1370" s="421"/>
      <c r="O1370" s="424">
        <f t="shared" si="631"/>
        <v>0</v>
      </c>
      <c r="P1370" s="424">
        <f t="shared" si="632"/>
        <v>12</v>
      </c>
      <c r="Q1370" s="424">
        <f t="shared" si="633"/>
        <v>0</v>
      </c>
      <c r="R1370" s="424">
        <f t="shared" si="634"/>
        <v>2</v>
      </c>
      <c r="S1370" s="424">
        <f t="shared" si="635"/>
        <v>0</v>
      </c>
      <c r="T1370" s="424">
        <f t="shared" si="636"/>
        <v>1</v>
      </c>
      <c r="U1370" s="77" t="s">
        <v>630</v>
      </c>
    </row>
    <row r="1371" spans="2:21" ht="12" thickBot="1" x14ac:dyDescent="0.25">
      <c r="C1371" s="414"/>
      <c r="D1371" s="416"/>
      <c r="E1371" s="99" t="s">
        <v>137</v>
      </c>
      <c r="F1371" s="100"/>
      <c r="G1371" s="99" t="s">
        <v>137</v>
      </c>
      <c r="H1371" s="419"/>
      <c r="I1371" s="422"/>
      <c r="J1371" s="419"/>
      <c r="K1371" s="422"/>
      <c r="L1371" s="419"/>
      <c r="M1371" s="422"/>
      <c r="O1371" s="425"/>
      <c r="P1371" s="425"/>
      <c r="Q1371" s="425"/>
      <c r="R1371" s="425"/>
      <c r="S1371" s="425"/>
      <c r="T1371" s="425"/>
      <c r="U1371" s="77" t="s">
        <v>630</v>
      </c>
    </row>
    <row r="1372" spans="2:21" ht="12" thickBot="1" x14ac:dyDescent="0.25">
      <c r="C1372" s="415"/>
      <c r="D1372" s="417"/>
      <c r="E1372" s="84" t="s">
        <v>643</v>
      </c>
      <c r="F1372" s="101"/>
      <c r="G1372" s="84" t="s">
        <v>624</v>
      </c>
      <c r="H1372" s="420"/>
      <c r="I1372" s="423"/>
      <c r="J1372" s="420"/>
      <c r="K1372" s="423"/>
      <c r="L1372" s="420"/>
      <c r="M1372" s="423"/>
      <c r="O1372" s="426"/>
      <c r="P1372" s="426"/>
      <c r="Q1372" s="426"/>
      <c r="R1372" s="426"/>
      <c r="S1372" s="426"/>
      <c r="T1372" s="426"/>
      <c r="U1372" s="77" t="s">
        <v>630</v>
      </c>
    </row>
    <row r="1373" spans="2:21" ht="12" thickBot="1" x14ac:dyDescent="0.25">
      <c r="B1373" s="79" t="str">
        <f>E1366&amp;G1366</f>
        <v>ERZİNCAN GENÇLER BİRLİĞİ GENÇLİK SPOR KULÜBÜERZİNCAN GENÇLİK SPOR KULÜBÜ</v>
      </c>
      <c r="G1373" s="102"/>
      <c r="H1373" s="102"/>
      <c r="O1373" s="28">
        <f t="shared" ref="O1373:T1373" si="637">O1368+O1369+O1370</f>
        <v>0</v>
      </c>
      <c r="P1373" s="28">
        <f t="shared" si="637"/>
        <v>36</v>
      </c>
      <c r="Q1373" s="29">
        <f t="shared" si="637"/>
        <v>0</v>
      </c>
      <c r="R1373" s="28">
        <f t="shared" si="637"/>
        <v>6</v>
      </c>
      <c r="S1373" s="28">
        <f t="shared" si="637"/>
        <v>0</v>
      </c>
      <c r="T1373" s="28">
        <f t="shared" si="637"/>
        <v>3</v>
      </c>
      <c r="U1373" s="77" t="s">
        <v>630</v>
      </c>
    </row>
    <row r="1374" spans="2:21" x14ac:dyDescent="0.2">
      <c r="C1374" s="427" t="s">
        <v>132</v>
      </c>
      <c r="D1374" s="428"/>
      <c r="E1374" s="428"/>
      <c r="F1374" s="428"/>
      <c r="G1374" s="428"/>
      <c r="H1374" s="428"/>
      <c r="I1374" s="428"/>
      <c r="J1374" s="428"/>
      <c r="K1374" s="428"/>
      <c r="L1374" s="428"/>
      <c r="M1374" s="429"/>
      <c r="U1374" s="77" t="s">
        <v>630</v>
      </c>
    </row>
    <row r="1375" spans="2:21" ht="12" thickBot="1" x14ac:dyDescent="0.25">
      <c r="C1375" s="430"/>
      <c r="D1375" s="431"/>
      <c r="E1375" s="431"/>
      <c r="F1375" s="431"/>
      <c r="G1375" s="431"/>
      <c r="H1375" s="431"/>
      <c r="I1375" s="431"/>
      <c r="J1375" s="431"/>
      <c r="K1375" s="431"/>
      <c r="L1375" s="431"/>
      <c r="M1375" s="432"/>
      <c r="U1375" s="77" t="s">
        <v>630</v>
      </c>
    </row>
    <row r="1376" spans="2:21" ht="12" thickBot="1" x14ac:dyDescent="0.25">
      <c r="C1376" s="444" t="s">
        <v>79</v>
      </c>
      <c r="D1376" s="437"/>
      <c r="E1376" s="445" t="s">
        <v>133</v>
      </c>
      <c r="F1376" s="446"/>
      <c r="G1376" s="80" t="s">
        <v>134</v>
      </c>
      <c r="H1376" s="447" t="s">
        <v>135</v>
      </c>
      <c r="I1376" s="448"/>
      <c r="J1376" s="448"/>
      <c r="K1376" s="448"/>
      <c r="L1376" s="448"/>
      <c r="M1376" s="449"/>
      <c r="R1376" s="81"/>
      <c r="S1376" s="82"/>
      <c r="T1376" s="83"/>
      <c r="U1376" s="77" t="s">
        <v>630</v>
      </c>
    </row>
    <row r="1377" spans="2:21" ht="12" thickBot="1" x14ac:dyDescent="0.25">
      <c r="C1377" s="433">
        <v>45091</v>
      </c>
      <c r="D1377" s="434"/>
      <c r="E1377" s="435" t="s">
        <v>61</v>
      </c>
      <c r="F1377" s="409"/>
      <c r="G1377" s="84"/>
      <c r="H1377" s="435"/>
      <c r="I1377" s="408"/>
      <c r="J1377" s="408"/>
      <c r="K1377" s="408"/>
      <c r="L1377" s="408"/>
      <c r="M1377" s="409"/>
      <c r="U1377" s="77" t="s">
        <v>630</v>
      </c>
    </row>
    <row r="1378" spans="2:21" ht="12" thickBot="1" x14ac:dyDescent="0.25">
      <c r="C1378" s="435"/>
      <c r="D1378" s="408"/>
      <c r="E1378" s="408"/>
      <c r="F1378" s="408"/>
      <c r="G1378" s="408"/>
      <c r="H1378" s="408"/>
      <c r="I1378" s="408"/>
      <c r="J1378" s="408"/>
      <c r="K1378" s="408"/>
      <c r="L1378" s="408"/>
      <c r="M1378" s="409"/>
      <c r="U1378" s="77" t="s">
        <v>630</v>
      </c>
    </row>
    <row r="1379" spans="2:21" ht="12" thickBot="1" x14ac:dyDescent="0.25">
      <c r="C1379" s="85" t="s">
        <v>87</v>
      </c>
      <c r="D1379" s="86"/>
      <c r="E1379" s="85" t="s">
        <v>136</v>
      </c>
      <c r="F1379" s="86" t="s">
        <v>137</v>
      </c>
      <c r="G1379" s="85" t="s">
        <v>136</v>
      </c>
      <c r="H1379" s="436" t="s">
        <v>108</v>
      </c>
      <c r="I1379" s="436"/>
      <c r="J1379" s="436"/>
      <c r="K1379" s="436"/>
      <c r="L1379" s="436"/>
      <c r="M1379" s="437"/>
      <c r="U1379" s="77" t="s">
        <v>630</v>
      </c>
    </row>
    <row r="1380" spans="2:21" ht="12" thickBot="1" x14ac:dyDescent="0.25">
      <c r="C1380" s="87"/>
      <c r="D1380" s="88">
        <v>21</v>
      </c>
      <c r="E1380" s="103" t="s">
        <v>173</v>
      </c>
      <c r="F1380" s="88"/>
      <c r="G1380" s="103" t="s">
        <v>177</v>
      </c>
      <c r="H1380" s="438">
        <f>S1387</f>
        <v>3</v>
      </c>
      <c r="I1380" s="439"/>
      <c r="J1380" s="440"/>
      <c r="K1380" s="441">
        <f>T1387</f>
        <v>0</v>
      </c>
      <c r="L1380" s="442"/>
      <c r="M1380" s="443"/>
      <c r="U1380" s="77" t="str">
        <f>IF(H1380+K1380=3,"BİTTİ","DEVAM")</f>
        <v>BİTTİ</v>
      </c>
    </row>
    <row r="1381" spans="2:21" ht="12" thickBot="1" x14ac:dyDescent="0.25">
      <c r="C1381" s="91" t="s">
        <v>80</v>
      </c>
      <c r="D1381" s="92" t="s">
        <v>138</v>
      </c>
      <c r="E1381" s="91" t="s">
        <v>139</v>
      </c>
      <c r="F1381" s="92"/>
      <c r="G1381" s="91" t="s">
        <v>139</v>
      </c>
      <c r="H1381" s="408" t="s">
        <v>140</v>
      </c>
      <c r="I1381" s="409"/>
      <c r="J1381" s="408" t="s">
        <v>141</v>
      </c>
      <c r="K1381" s="409"/>
      <c r="L1381" s="410" t="s">
        <v>142</v>
      </c>
      <c r="M1381" s="411"/>
      <c r="O1381" s="412" t="s">
        <v>143</v>
      </c>
      <c r="P1381" s="413"/>
      <c r="Q1381" s="412" t="s">
        <v>144</v>
      </c>
      <c r="R1381" s="413"/>
      <c r="S1381" s="412" t="s">
        <v>138</v>
      </c>
      <c r="T1381" s="413"/>
      <c r="U1381" s="77" t="s">
        <v>630</v>
      </c>
    </row>
    <row r="1382" spans="2:21" ht="12" thickBot="1" x14ac:dyDescent="0.25">
      <c r="C1382" s="93" t="s">
        <v>152</v>
      </c>
      <c r="D1382" s="94" t="s">
        <v>145</v>
      </c>
      <c r="E1382" s="84" t="s">
        <v>627</v>
      </c>
      <c r="F1382" s="94"/>
      <c r="G1382" s="84" t="s">
        <v>842</v>
      </c>
      <c r="H1382" s="95">
        <v>6</v>
      </c>
      <c r="I1382" s="95">
        <v>4</v>
      </c>
      <c r="J1382" s="95">
        <v>6</v>
      </c>
      <c r="K1382" s="95">
        <v>3</v>
      </c>
      <c r="L1382" s="95"/>
      <c r="M1382" s="94"/>
      <c r="O1382" s="96">
        <f t="shared" ref="O1382:O1384" si="638">H1382+J1382+L1382</f>
        <v>12</v>
      </c>
      <c r="P1382" s="96">
        <f t="shared" ref="P1382:P1384" si="639">I1382+K1382+M1382</f>
        <v>7</v>
      </c>
      <c r="Q1382" s="96">
        <f t="shared" ref="Q1382:Q1384" si="640">IF(H1382&gt;I1382,1,0)+IF(J1382&gt;K1382,1,0)+IF(L1382&gt;M1382,1,0)</f>
        <v>2</v>
      </c>
      <c r="R1382" s="97">
        <f t="shared" ref="R1382:R1384" si="641">IF(H1382&lt;I1382,1,0)+IF(J1382&lt;K1382,1,0)+IF(L1382&lt;M1382,1,0)</f>
        <v>0</v>
      </c>
      <c r="S1382" s="97">
        <f t="shared" ref="S1382:S1384" si="642">IF(Q1382&gt;R1382,1,0)</f>
        <v>1</v>
      </c>
      <c r="T1382" s="97">
        <f t="shared" ref="T1382:T1384" si="643">IF(Q1382&lt;R1382,1,0)</f>
        <v>0</v>
      </c>
      <c r="U1382" s="77" t="s">
        <v>630</v>
      </c>
    </row>
    <row r="1383" spans="2:21" ht="12" thickBot="1" x14ac:dyDescent="0.25">
      <c r="C1383" s="84"/>
      <c r="D1383" s="94" t="s">
        <v>146</v>
      </c>
      <c r="E1383" s="84" t="s">
        <v>840</v>
      </c>
      <c r="F1383" s="94"/>
      <c r="G1383" s="84" t="s">
        <v>647</v>
      </c>
      <c r="H1383" s="95">
        <v>6</v>
      </c>
      <c r="I1383" s="95">
        <v>2</v>
      </c>
      <c r="J1383" s="95">
        <v>6</v>
      </c>
      <c r="K1383" s="95">
        <v>1</v>
      </c>
      <c r="L1383" s="95"/>
      <c r="M1383" s="94"/>
      <c r="O1383" s="29">
        <f t="shared" si="638"/>
        <v>12</v>
      </c>
      <c r="P1383" s="29">
        <f t="shared" si="639"/>
        <v>3</v>
      </c>
      <c r="Q1383" s="29">
        <f t="shared" si="640"/>
        <v>2</v>
      </c>
      <c r="R1383" s="28">
        <f t="shared" si="641"/>
        <v>0</v>
      </c>
      <c r="S1383" s="28">
        <f t="shared" si="642"/>
        <v>1</v>
      </c>
      <c r="T1383" s="28">
        <f t="shared" si="643"/>
        <v>0</v>
      </c>
      <c r="U1383" s="77" t="s">
        <v>630</v>
      </c>
    </row>
    <row r="1384" spans="2:21" ht="12" customHeight="1" thickBot="1" x14ac:dyDescent="0.25">
      <c r="C1384" s="414"/>
      <c r="D1384" s="416" t="s">
        <v>147</v>
      </c>
      <c r="E1384" s="84" t="s">
        <v>911</v>
      </c>
      <c r="F1384" s="98"/>
      <c r="G1384" s="84" t="s">
        <v>844</v>
      </c>
      <c r="H1384" s="418">
        <v>6</v>
      </c>
      <c r="I1384" s="418">
        <v>1</v>
      </c>
      <c r="J1384" s="418">
        <v>6</v>
      </c>
      <c r="K1384" s="418">
        <v>2</v>
      </c>
      <c r="L1384" s="418"/>
      <c r="M1384" s="421"/>
      <c r="O1384" s="424">
        <f t="shared" si="638"/>
        <v>12</v>
      </c>
      <c r="P1384" s="424">
        <f t="shared" si="639"/>
        <v>3</v>
      </c>
      <c r="Q1384" s="424">
        <f t="shared" si="640"/>
        <v>2</v>
      </c>
      <c r="R1384" s="424">
        <f t="shared" si="641"/>
        <v>0</v>
      </c>
      <c r="S1384" s="424">
        <f t="shared" si="642"/>
        <v>1</v>
      </c>
      <c r="T1384" s="424">
        <f t="shared" si="643"/>
        <v>0</v>
      </c>
      <c r="U1384" s="77" t="s">
        <v>630</v>
      </c>
    </row>
    <row r="1385" spans="2:21" ht="12" thickBot="1" x14ac:dyDescent="0.25">
      <c r="C1385" s="414"/>
      <c r="D1385" s="416"/>
      <c r="E1385" s="99" t="s">
        <v>137</v>
      </c>
      <c r="F1385" s="100"/>
      <c r="G1385" s="99" t="s">
        <v>137</v>
      </c>
      <c r="H1385" s="419"/>
      <c r="I1385" s="419"/>
      <c r="J1385" s="419"/>
      <c r="K1385" s="419"/>
      <c r="L1385" s="419"/>
      <c r="M1385" s="422"/>
      <c r="O1385" s="425"/>
      <c r="P1385" s="425"/>
      <c r="Q1385" s="425"/>
      <c r="R1385" s="425"/>
      <c r="S1385" s="425"/>
      <c r="T1385" s="425"/>
      <c r="U1385" s="77" t="s">
        <v>630</v>
      </c>
    </row>
    <row r="1386" spans="2:21" ht="12" thickBot="1" x14ac:dyDescent="0.25">
      <c r="C1386" s="415"/>
      <c r="D1386" s="417"/>
      <c r="E1386" s="84" t="s">
        <v>627</v>
      </c>
      <c r="F1386" s="101"/>
      <c r="G1386" s="84" t="s">
        <v>842</v>
      </c>
      <c r="H1386" s="420"/>
      <c r="I1386" s="420"/>
      <c r="J1386" s="420"/>
      <c r="K1386" s="420"/>
      <c r="L1386" s="420"/>
      <c r="M1386" s="423"/>
      <c r="O1386" s="426"/>
      <c r="P1386" s="426"/>
      <c r="Q1386" s="426"/>
      <c r="R1386" s="426"/>
      <c r="S1386" s="426"/>
      <c r="T1386" s="426"/>
      <c r="U1386" s="77" t="s">
        <v>630</v>
      </c>
    </row>
    <row r="1387" spans="2:21" ht="12" thickBot="1" x14ac:dyDescent="0.25">
      <c r="B1387" s="79" t="str">
        <f>E1380&amp;G1380</f>
        <v>ERZİNCAN YURDUM GENÇLİK SPOR KULÜBÜÜZÜMLÜ BELEDİYESİ SPOR KULÜBÜ</v>
      </c>
      <c r="G1387" s="102"/>
      <c r="H1387" s="102"/>
      <c r="O1387" s="28">
        <f t="shared" ref="O1387:T1387" si="644">O1382+O1383+O1384</f>
        <v>36</v>
      </c>
      <c r="P1387" s="28">
        <f t="shared" si="644"/>
        <v>13</v>
      </c>
      <c r="Q1387" s="29">
        <f t="shared" si="644"/>
        <v>6</v>
      </c>
      <c r="R1387" s="28">
        <f t="shared" si="644"/>
        <v>0</v>
      </c>
      <c r="S1387" s="28">
        <f t="shared" si="644"/>
        <v>3</v>
      </c>
      <c r="T1387" s="28">
        <f t="shared" si="644"/>
        <v>0</v>
      </c>
      <c r="U1387" s="77" t="s">
        <v>630</v>
      </c>
    </row>
    <row r="1388" spans="2:21" x14ac:dyDescent="0.2">
      <c r="C1388" s="427" t="s">
        <v>132</v>
      </c>
      <c r="D1388" s="428"/>
      <c r="E1388" s="428"/>
      <c r="F1388" s="428"/>
      <c r="G1388" s="428"/>
      <c r="H1388" s="428"/>
      <c r="I1388" s="428"/>
      <c r="J1388" s="428"/>
      <c r="K1388" s="428"/>
      <c r="L1388" s="428"/>
      <c r="M1388" s="429"/>
      <c r="U1388" s="77" t="s">
        <v>630</v>
      </c>
    </row>
    <row r="1389" spans="2:21" ht="12" thickBot="1" x14ac:dyDescent="0.25">
      <c r="C1389" s="430"/>
      <c r="D1389" s="431"/>
      <c r="E1389" s="431"/>
      <c r="F1389" s="431"/>
      <c r="G1389" s="431"/>
      <c r="H1389" s="431"/>
      <c r="I1389" s="431"/>
      <c r="J1389" s="431"/>
      <c r="K1389" s="431"/>
      <c r="L1389" s="431"/>
      <c r="M1389" s="432"/>
      <c r="U1389" s="77" t="s">
        <v>630</v>
      </c>
    </row>
    <row r="1390" spans="2:21" ht="12" thickBot="1" x14ac:dyDescent="0.25">
      <c r="C1390" s="444" t="s">
        <v>79</v>
      </c>
      <c r="D1390" s="437"/>
      <c r="E1390" s="445" t="s">
        <v>133</v>
      </c>
      <c r="F1390" s="446"/>
      <c r="G1390" s="80" t="s">
        <v>134</v>
      </c>
      <c r="H1390" s="447" t="s">
        <v>135</v>
      </c>
      <c r="I1390" s="448"/>
      <c r="J1390" s="448"/>
      <c r="K1390" s="448"/>
      <c r="L1390" s="448"/>
      <c r="M1390" s="449"/>
      <c r="R1390" s="81"/>
      <c r="S1390" s="82"/>
      <c r="T1390" s="83"/>
      <c r="U1390" s="77" t="s">
        <v>630</v>
      </c>
    </row>
    <row r="1391" spans="2:21" ht="12" thickBot="1" x14ac:dyDescent="0.25">
      <c r="C1391" s="433">
        <v>45091</v>
      </c>
      <c r="D1391" s="434"/>
      <c r="E1391" s="435" t="s">
        <v>62</v>
      </c>
      <c r="F1391" s="409"/>
      <c r="G1391" s="84"/>
      <c r="H1391" s="435"/>
      <c r="I1391" s="408"/>
      <c r="J1391" s="408"/>
      <c r="K1391" s="408"/>
      <c r="L1391" s="408"/>
      <c r="M1391" s="409"/>
      <c r="U1391" s="77" t="s">
        <v>630</v>
      </c>
    </row>
    <row r="1392" spans="2:21" ht="12" thickBot="1" x14ac:dyDescent="0.25">
      <c r="C1392" s="435"/>
      <c r="D1392" s="408"/>
      <c r="E1392" s="408"/>
      <c r="F1392" s="408"/>
      <c r="G1392" s="408"/>
      <c r="H1392" s="408"/>
      <c r="I1392" s="408"/>
      <c r="J1392" s="408"/>
      <c r="K1392" s="408"/>
      <c r="L1392" s="408"/>
      <c r="M1392" s="409"/>
      <c r="U1392" s="77" t="s">
        <v>630</v>
      </c>
    </row>
    <row r="1393" spans="2:21" ht="12" thickBot="1" x14ac:dyDescent="0.25">
      <c r="C1393" s="85" t="s">
        <v>87</v>
      </c>
      <c r="D1393" s="86"/>
      <c r="E1393" s="85" t="s">
        <v>136</v>
      </c>
      <c r="F1393" s="86" t="s">
        <v>137</v>
      </c>
      <c r="G1393" s="85" t="s">
        <v>136</v>
      </c>
      <c r="H1393" s="436" t="s">
        <v>108</v>
      </c>
      <c r="I1393" s="436"/>
      <c r="J1393" s="436"/>
      <c r="K1393" s="436"/>
      <c r="L1393" s="436"/>
      <c r="M1393" s="437"/>
      <c r="U1393" s="77" t="s">
        <v>630</v>
      </c>
    </row>
    <row r="1394" spans="2:21" ht="12" thickBot="1" x14ac:dyDescent="0.25">
      <c r="C1394" s="87"/>
      <c r="D1394" s="88">
        <v>22</v>
      </c>
      <c r="E1394" s="103" t="s">
        <v>22</v>
      </c>
      <c r="F1394" s="88"/>
      <c r="G1394" s="103" t="s">
        <v>180</v>
      </c>
      <c r="H1394" s="438">
        <f>S1401</f>
        <v>2</v>
      </c>
      <c r="I1394" s="439"/>
      <c r="J1394" s="440"/>
      <c r="K1394" s="441">
        <f>T1401</f>
        <v>1</v>
      </c>
      <c r="L1394" s="442"/>
      <c r="M1394" s="443"/>
      <c r="U1394" s="77" t="str">
        <f>IF(H1394+K1394=3,"BİTTİ","DEVAM")</f>
        <v>BİTTİ</v>
      </c>
    </row>
    <row r="1395" spans="2:21" ht="12" thickBot="1" x14ac:dyDescent="0.25">
      <c r="C1395" s="91" t="s">
        <v>80</v>
      </c>
      <c r="D1395" s="92" t="s">
        <v>138</v>
      </c>
      <c r="E1395" s="91" t="s">
        <v>139</v>
      </c>
      <c r="F1395" s="92"/>
      <c r="G1395" s="91" t="s">
        <v>139</v>
      </c>
      <c r="H1395" s="408" t="s">
        <v>140</v>
      </c>
      <c r="I1395" s="409"/>
      <c r="J1395" s="408" t="s">
        <v>141</v>
      </c>
      <c r="K1395" s="409"/>
      <c r="L1395" s="410" t="s">
        <v>142</v>
      </c>
      <c r="M1395" s="411"/>
      <c r="O1395" s="412" t="s">
        <v>143</v>
      </c>
      <c r="P1395" s="413"/>
      <c r="Q1395" s="412" t="s">
        <v>144</v>
      </c>
      <c r="R1395" s="413"/>
      <c r="S1395" s="412" t="s">
        <v>138</v>
      </c>
      <c r="T1395" s="413"/>
      <c r="U1395" s="77" t="s">
        <v>630</v>
      </c>
    </row>
    <row r="1396" spans="2:21" ht="12" thickBot="1" x14ac:dyDescent="0.25">
      <c r="C1396" s="93" t="s">
        <v>152</v>
      </c>
      <c r="D1396" s="94" t="s">
        <v>145</v>
      </c>
      <c r="E1396" s="84" t="s">
        <v>931</v>
      </c>
      <c r="F1396" s="94"/>
      <c r="G1396" s="84" t="s">
        <v>934</v>
      </c>
      <c r="H1396" s="95">
        <v>2</v>
      </c>
      <c r="I1396" s="94">
        <v>6</v>
      </c>
      <c r="J1396" s="95">
        <v>0</v>
      </c>
      <c r="K1396" s="94">
        <v>6</v>
      </c>
      <c r="L1396" s="95"/>
      <c r="M1396" s="94"/>
      <c r="O1396" s="96">
        <f t="shared" ref="O1396:O1398" si="645">H1396+J1396+L1396</f>
        <v>2</v>
      </c>
      <c r="P1396" s="96">
        <f t="shared" ref="P1396:P1398" si="646">I1396+K1396+M1396</f>
        <v>12</v>
      </c>
      <c r="Q1396" s="96">
        <f t="shared" ref="Q1396:Q1398" si="647">IF(H1396&gt;I1396,1,0)+IF(J1396&gt;K1396,1,0)+IF(L1396&gt;M1396,1,0)</f>
        <v>0</v>
      </c>
      <c r="R1396" s="97">
        <f t="shared" ref="R1396:R1398" si="648">IF(H1396&lt;I1396,1,0)+IF(J1396&lt;K1396,1,0)+IF(L1396&lt;M1396,1,0)</f>
        <v>2</v>
      </c>
      <c r="S1396" s="97">
        <f t="shared" ref="S1396:S1398" si="649">IF(Q1396&gt;R1396,1,0)</f>
        <v>0</v>
      </c>
      <c r="T1396" s="97">
        <f t="shared" ref="T1396:T1398" si="650">IF(Q1396&lt;R1396,1,0)</f>
        <v>1</v>
      </c>
      <c r="U1396" s="77" t="s">
        <v>630</v>
      </c>
    </row>
    <row r="1397" spans="2:21" ht="12" thickBot="1" x14ac:dyDescent="0.25">
      <c r="C1397" s="84"/>
      <c r="D1397" s="94" t="s">
        <v>146</v>
      </c>
      <c r="E1397" s="84" t="s">
        <v>932</v>
      </c>
      <c r="F1397" s="94"/>
      <c r="G1397" s="84" t="s">
        <v>935</v>
      </c>
      <c r="H1397" s="95">
        <v>6</v>
      </c>
      <c r="I1397" s="94">
        <v>0</v>
      </c>
      <c r="J1397" s="95">
        <v>6</v>
      </c>
      <c r="K1397" s="94">
        <v>0</v>
      </c>
      <c r="L1397" s="95"/>
      <c r="M1397" s="94"/>
      <c r="O1397" s="29">
        <f t="shared" si="645"/>
        <v>12</v>
      </c>
      <c r="P1397" s="29">
        <f t="shared" si="646"/>
        <v>0</v>
      </c>
      <c r="Q1397" s="29">
        <f t="shared" si="647"/>
        <v>2</v>
      </c>
      <c r="R1397" s="28">
        <f t="shared" si="648"/>
        <v>0</v>
      </c>
      <c r="S1397" s="28">
        <f t="shared" si="649"/>
        <v>1</v>
      </c>
      <c r="T1397" s="28">
        <f t="shared" si="650"/>
        <v>0</v>
      </c>
      <c r="U1397" s="77" t="s">
        <v>630</v>
      </c>
    </row>
    <row r="1398" spans="2:21" ht="12" customHeight="1" thickBot="1" x14ac:dyDescent="0.25">
      <c r="C1398" s="414"/>
      <c r="D1398" s="416" t="s">
        <v>147</v>
      </c>
      <c r="E1398" s="84" t="s">
        <v>933</v>
      </c>
      <c r="F1398" s="98"/>
      <c r="G1398" s="84" t="s">
        <v>936</v>
      </c>
      <c r="H1398" s="418">
        <v>6</v>
      </c>
      <c r="I1398" s="421">
        <v>0</v>
      </c>
      <c r="J1398" s="418">
        <v>6</v>
      </c>
      <c r="K1398" s="421">
        <v>0</v>
      </c>
      <c r="L1398" s="418"/>
      <c r="M1398" s="421"/>
      <c r="O1398" s="424">
        <f t="shared" si="645"/>
        <v>12</v>
      </c>
      <c r="P1398" s="424">
        <f t="shared" si="646"/>
        <v>0</v>
      </c>
      <c r="Q1398" s="424">
        <f t="shared" si="647"/>
        <v>2</v>
      </c>
      <c r="R1398" s="424">
        <f t="shared" si="648"/>
        <v>0</v>
      </c>
      <c r="S1398" s="424">
        <f t="shared" si="649"/>
        <v>1</v>
      </c>
      <c r="T1398" s="424">
        <f t="shared" si="650"/>
        <v>0</v>
      </c>
      <c r="U1398" s="77" t="s">
        <v>630</v>
      </c>
    </row>
    <row r="1399" spans="2:21" ht="12" thickBot="1" x14ac:dyDescent="0.25">
      <c r="C1399" s="414"/>
      <c r="D1399" s="416"/>
      <c r="E1399" s="99" t="s">
        <v>137</v>
      </c>
      <c r="F1399" s="100"/>
      <c r="G1399" s="99" t="s">
        <v>137</v>
      </c>
      <c r="H1399" s="419"/>
      <c r="I1399" s="422"/>
      <c r="J1399" s="419"/>
      <c r="K1399" s="422"/>
      <c r="L1399" s="419"/>
      <c r="M1399" s="422"/>
      <c r="O1399" s="425"/>
      <c r="P1399" s="425"/>
      <c r="Q1399" s="425"/>
      <c r="R1399" s="425"/>
      <c r="S1399" s="425"/>
      <c r="T1399" s="425"/>
      <c r="U1399" s="77" t="s">
        <v>630</v>
      </c>
    </row>
    <row r="1400" spans="2:21" ht="12" thickBot="1" x14ac:dyDescent="0.25">
      <c r="C1400" s="415"/>
      <c r="D1400" s="417"/>
      <c r="E1400" s="84" t="s">
        <v>932</v>
      </c>
      <c r="F1400" s="101"/>
      <c r="G1400" s="84" t="s">
        <v>937</v>
      </c>
      <c r="H1400" s="420"/>
      <c r="I1400" s="423"/>
      <c r="J1400" s="420"/>
      <c r="K1400" s="423"/>
      <c r="L1400" s="420"/>
      <c r="M1400" s="423"/>
      <c r="O1400" s="426"/>
      <c r="P1400" s="426"/>
      <c r="Q1400" s="426"/>
      <c r="R1400" s="426"/>
      <c r="S1400" s="426"/>
      <c r="T1400" s="426"/>
      <c r="U1400" s="77" t="s">
        <v>630</v>
      </c>
    </row>
    <row r="1401" spans="2:21" ht="12" thickBot="1" x14ac:dyDescent="0.25">
      <c r="B1401" s="79" t="str">
        <f>E1394&amp;G1394</f>
        <v>ERZURUM TENİS İHTİSAS SPOR KULÜBÜTOZOĞLU TENİS KULÜBÜ</v>
      </c>
      <c r="G1401" s="102"/>
      <c r="H1401" s="102"/>
      <c r="O1401" s="28">
        <f t="shared" ref="O1401:T1401" si="651">O1396+O1397+O1398</f>
        <v>26</v>
      </c>
      <c r="P1401" s="28">
        <f t="shared" si="651"/>
        <v>12</v>
      </c>
      <c r="Q1401" s="29">
        <f t="shared" si="651"/>
        <v>4</v>
      </c>
      <c r="R1401" s="28">
        <f t="shared" si="651"/>
        <v>2</v>
      </c>
      <c r="S1401" s="28">
        <f t="shared" si="651"/>
        <v>2</v>
      </c>
      <c r="T1401" s="28">
        <f t="shared" si="651"/>
        <v>1</v>
      </c>
      <c r="U1401" s="77" t="s">
        <v>630</v>
      </c>
    </row>
    <row r="1402" spans="2:21" x14ac:dyDescent="0.2">
      <c r="C1402" s="427" t="s">
        <v>132</v>
      </c>
      <c r="D1402" s="428"/>
      <c r="E1402" s="428"/>
      <c r="F1402" s="428"/>
      <c r="G1402" s="428"/>
      <c r="H1402" s="428"/>
      <c r="I1402" s="428"/>
      <c r="J1402" s="428"/>
      <c r="K1402" s="428"/>
      <c r="L1402" s="428"/>
      <c r="M1402" s="429"/>
      <c r="U1402" s="77" t="s">
        <v>630</v>
      </c>
    </row>
    <row r="1403" spans="2:21" ht="12" thickBot="1" x14ac:dyDescent="0.25">
      <c r="C1403" s="430"/>
      <c r="D1403" s="431"/>
      <c r="E1403" s="431"/>
      <c r="F1403" s="431"/>
      <c r="G1403" s="431"/>
      <c r="H1403" s="431"/>
      <c r="I1403" s="431"/>
      <c r="J1403" s="431"/>
      <c r="K1403" s="431"/>
      <c r="L1403" s="431"/>
      <c r="M1403" s="432"/>
      <c r="U1403" s="77" t="s">
        <v>630</v>
      </c>
    </row>
    <row r="1404" spans="2:21" ht="12" thickBot="1" x14ac:dyDescent="0.25">
      <c r="C1404" s="444" t="s">
        <v>79</v>
      </c>
      <c r="D1404" s="437"/>
      <c r="E1404" s="445" t="s">
        <v>133</v>
      </c>
      <c r="F1404" s="446"/>
      <c r="G1404" s="80" t="s">
        <v>134</v>
      </c>
      <c r="H1404" s="447" t="s">
        <v>135</v>
      </c>
      <c r="I1404" s="448"/>
      <c r="J1404" s="448"/>
      <c r="K1404" s="448"/>
      <c r="L1404" s="448"/>
      <c r="M1404" s="449"/>
      <c r="R1404" s="81"/>
      <c r="S1404" s="82"/>
      <c r="T1404" s="83"/>
      <c r="U1404" s="77" t="s">
        <v>630</v>
      </c>
    </row>
    <row r="1405" spans="2:21" ht="12" thickBot="1" x14ac:dyDescent="0.25">
      <c r="C1405" s="433">
        <v>45091</v>
      </c>
      <c r="D1405" s="434"/>
      <c r="E1405" s="435" t="s">
        <v>62</v>
      </c>
      <c r="F1405" s="409"/>
      <c r="G1405" s="84"/>
      <c r="H1405" s="435"/>
      <c r="I1405" s="408"/>
      <c r="J1405" s="408"/>
      <c r="K1405" s="408"/>
      <c r="L1405" s="408"/>
      <c r="M1405" s="409"/>
      <c r="U1405" s="77" t="s">
        <v>630</v>
      </c>
    </row>
    <row r="1406" spans="2:21" ht="12" thickBot="1" x14ac:dyDescent="0.25">
      <c r="C1406" s="435"/>
      <c r="D1406" s="408"/>
      <c r="E1406" s="408"/>
      <c r="F1406" s="408"/>
      <c r="G1406" s="408"/>
      <c r="H1406" s="408"/>
      <c r="I1406" s="408"/>
      <c r="J1406" s="408"/>
      <c r="K1406" s="408"/>
      <c r="L1406" s="408"/>
      <c r="M1406" s="409"/>
      <c r="U1406" s="77" t="s">
        <v>630</v>
      </c>
    </row>
    <row r="1407" spans="2:21" ht="12" thickBot="1" x14ac:dyDescent="0.25">
      <c r="C1407" s="85" t="s">
        <v>87</v>
      </c>
      <c r="D1407" s="86"/>
      <c r="E1407" s="85" t="s">
        <v>136</v>
      </c>
      <c r="F1407" s="86" t="s">
        <v>137</v>
      </c>
      <c r="G1407" s="85" t="s">
        <v>136</v>
      </c>
      <c r="H1407" s="436" t="s">
        <v>108</v>
      </c>
      <c r="I1407" s="436"/>
      <c r="J1407" s="436"/>
      <c r="K1407" s="436"/>
      <c r="L1407" s="436"/>
      <c r="M1407" s="437"/>
      <c r="U1407" s="77" t="s">
        <v>630</v>
      </c>
    </row>
    <row r="1408" spans="2:21" ht="12" thickBot="1" x14ac:dyDescent="0.25">
      <c r="C1408" s="87"/>
      <c r="D1408" s="88">
        <v>23</v>
      </c>
      <c r="E1408" s="103" t="s">
        <v>178</v>
      </c>
      <c r="F1408" s="88"/>
      <c r="G1408" s="103" t="s">
        <v>23</v>
      </c>
      <c r="H1408" s="438">
        <f>S1415</f>
        <v>1</v>
      </c>
      <c r="I1408" s="439"/>
      <c r="J1408" s="440"/>
      <c r="K1408" s="441">
        <f>T1415</f>
        <v>2</v>
      </c>
      <c r="L1408" s="442"/>
      <c r="M1408" s="443"/>
      <c r="U1408" s="77" t="str">
        <f>IF(H1408+K1408=3,"BİTTİ","DEVAM")</f>
        <v>BİTTİ</v>
      </c>
    </row>
    <row r="1409" spans="2:21" ht="12" thickBot="1" x14ac:dyDescent="0.25">
      <c r="C1409" s="91" t="s">
        <v>80</v>
      </c>
      <c r="D1409" s="92" t="s">
        <v>138</v>
      </c>
      <c r="E1409" s="91" t="s">
        <v>139</v>
      </c>
      <c r="F1409" s="92"/>
      <c r="G1409" s="91" t="s">
        <v>139</v>
      </c>
      <c r="H1409" s="408" t="s">
        <v>140</v>
      </c>
      <c r="I1409" s="409"/>
      <c r="J1409" s="408" t="s">
        <v>141</v>
      </c>
      <c r="K1409" s="409"/>
      <c r="L1409" s="410" t="s">
        <v>142</v>
      </c>
      <c r="M1409" s="411"/>
      <c r="O1409" s="412" t="s">
        <v>143</v>
      </c>
      <c r="P1409" s="413"/>
      <c r="Q1409" s="412" t="s">
        <v>144</v>
      </c>
      <c r="R1409" s="413"/>
      <c r="S1409" s="412" t="s">
        <v>138</v>
      </c>
      <c r="T1409" s="413"/>
      <c r="U1409" s="77" t="s">
        <v>630</v>
      </c>
    </row>
    <row r="1410" spans="2:21" ht="12" thickBot="1" x14ac:dyDescent="0.25">
      <c r="C1410" s="93" t="s">
        <v>152</v>
      </c>
      <c r="D1410" s="94" t="s">
        <v>145</v>
      </c>
      <c r="E1410" s="84" t="s">
        <v>941</v>
      </c>
      <c r="F1410" s="94"/>
      <c r="G1410" s="84" t="s">
        <v>938</v>
      </c>
      <c r="H1410" s="95">
        <v>1</v>
      </c>
      <c r="I1410" s="94">
        <v>6</v>
      </c>
      <c r="J1410" s="95">
        <v>0</v>
      </c>
      <c r="K1410" s="94">
        <v>6</v>
      </c>
      <c r="L1410" s="95"/>
      <c r="M1410" s="94"/>
      <c r="O1410" s="96">
        <f t="shared" ref="O1410:O1412" si="652">H1410+J1410+L1410</f>
        <v>1</v>
      </c>
      <c r="P1410" s="96">
        <f t="shared" ref="P1410:P1412" si="653">I1410+K1410+M1410</f>
        <v>12</v>
      </c>
      <c r="Q1410" s="96">
        <f t="shared" ref="Q1410:Q1412" si="654">IF(H1410&gt;I1410,1,0)+IF(J1410&gt;K1410,1,0)+IF(L1410&gt;M1410,1,0)</f>
        <v>0</v>
      </c>
      <c r="R1410" s="97">
        <f t="shared" ref="R1410:R1412" si="655">IF(H1410&lt;I1410,1,0)+IF(J1410&lt;K1410,1,0)+IF(L1410&lt;M1410,1,0)</f>
        <v>2</v>
      </c>
      <c r="S1410" s="97">
        <f t="shared" ref="S1410:S1412" si="656">IF(Q1410&gt;R1410,1,0)</f>
        <v>0</v>
      </c>
      <c r="T1410" s="97">
        <f t="shared" ref="T1410:T1412" si="657">IF(Q1410&lt;R1410,1,0)</f>
        <v>1</v>
      </c>
      <c r="U1410" s="77" t="s">
        <v>630</v>
      </c>
    </row>
    <row r="1411" spans="2:21" ht="12" thickBot="1" x14ac:dyDescent="0.25">
      <c r="C1411" s="84"/>
      <c r="D1411" s="94" t="s">
        <v>146</v>
      </c>
      <c r="E1411" s="84" t="s">
        <v>940</v>
      </c>
      <c r="F1411" s="94"/>
      <c r="G1411" s="84" t="s">
        <v>939</v>
      </c>
      <c r="H1411" s="95">
        <v>6</v>
      </c>
      <c r="I1411" s="94">
        <v>2</v>
      </c>
      <c r="J1411" s="95">
        <v>6</v>
      </c>
      <c r="K1411" s="94">
        <v>2</v>
      </c>
      <c r="L1411" s="95"/>
      <c r="M1411" s="94"/>
      <c r="O1411" s="29">
        <f t="shared" si="652"/>
        <v>12</v>
      </c>
      <c r="P1411" s="29">
        <f t="shared" si="653"/>
        <v>4</v>
      </c>
      <c r="Q1411" s="29">
        <f t="shared" si="654"/>
        <v>2</v>
      </c>
      <c r="R1411" s="28">
        <f t="shared" si="655"/>
        <v>0</v>
      </c>
      <c r="S1411" s="28">
        <f t="shared" si="656"/>
        <v>1</v>
      </c>
      <c r="T1411" s="28">
        <f t="shared" si="657"/>
        <v>0</v>
      </c>
      <c r="U1411" s="77" t="s">
        <v>630</v>
      </c>
    </row>
    <row r="1412" spans="2:21" ht="12" customHeight="1" thickBot="1" x14ac:dyDescent="0.25">
      <c r="C1412" s="414"/>
      <c r="D1412" s="416" t="s">
        <v>147</v>
      </c>
      <c r="E1412" s="84" t="s">
        <v>942</v>
      </c>
      <c r="F1412" s="98"/>
      <c r="G1412" s="84" t="s">
        <v>938</v>
      </c>
      <c r="H1412" s="418">
        <v>3</v>
      </c>
      <c r="I1412" s="421">
        <v>6</v>
      </c>
      <c r="J1412" s="418">
        <v>3</v>
      </c>
      <c r="K1412" s="421">
        <v>6</v>
      </c>
      <c r="L1412" s="418"/>
      <c r="M1412" s="421"/>
      <c r="O1412" s="424">
        <f t="shared" si="652"/>
        <v>6</v>
      </c>
      <c r="P1412" s="424">
        <f t="shared" si="653"/>
        <v>12</v>
      </c>
      <c r="Q1412" s="424">
        <f t="shared" si="654"/>
        <v>0</v>
      </c>
      <c r="R1412" s="424">
        <f t="shared" si="655"/>
        <v>2</v>
      </c>
      <c r="S1412" s="424">
        <f t="shared" si="656"/>
        <v>0</v>
      </c>
      <c r="T1412" s="424">
        <f t="shared" si="657"/>
        <v>1</v>
      </c>
      <c r="U1412" s="77" t="s">
        <v>630</v>
      </c>
    </row>
    <row r="1413" spans="2:21" ht="12" thickBot="1" x14ac:dyDescent="0.25">
      <c r="C1413" s="414"/>
      <c r="D1413" s="416"/>
      <c r="E1413" s="99" t="s">
        <v>137</v>
      </c>
      <c r="F1413" s="100"/>
      <c r="G1413" s="99" t="s">
        <v>137</v>
      </c>
      <c r="H1413" s="419"/>
      <c r="I1413" s="422"/>
      <c r="J1413" s="419"/>
      <c r="K1413" s="422"/>
      <c r="L1413" s="419"/>
      <c r="M1413" s="422"/>
      <c r="O1413" s="425"/>
      <c r="P1413" s="425"/>
      <c r="Q1413" s="425"/>
      <c r="R1413" s="425"/>
      <c r="S1413" s="425"/>
      <c r="T1413" s="425"/>
      <c r="U1413" s="77" t="s">
        <v>630</v>
      </c>
    </row>
    <row r="1414" spans="2:21" ht="12" thickBot="1" x14ac:dyDescent="0.25">
      <c r="C1414" s="415"/>
      <c r="D1414" s="417"/>
      <c r="E1414" s="84" t="s">
        <v>940</v>
      </c>
      <c r="F1414" s="101"/>
      <c r="G1414" s="84" t="s">
        <v>939</v>
      </c>
      <c r="H1414" s="420"/>
      <c r="I1414" s="423"/>
      <c r="J1414" s="420"/>
      <c r="K1414" s="423"/>
      <c r="L1414" s="420"/>
      <c r="M1414" s="423"/>
      <c r="O1414" s="426"/>
      <c r="P1414" s="426"/>
      <c r="Q1414" s="426"/>
      <c r="R1414" s="426"/>
      <c r="S1414" s="426"/>
      <c r="T1414" s="426"/>
      <c r="U1414" s="77" t="s">
        <v>630</v>
      </c>
    </row>
    <row r="1415" spans="2:21" ht="12" thickBot="1" x14ac:dyDescent="0.25">
      <c r="B1415" s="79" t="str">
        <f>E1408&amp;G1408</f>
        <v>ATLETİKO SPORTİF FAALİYETLER SP.K.ERZURUM TENİS VE KAYAK SPOR KULÜBÜ</v>
      </c>
      <c r="G1415" s="102"/>
      <c r="H1415" s="102"/>
      <c r="O1415" s="28">
        <f t="shared" ref="O1415:T1415" si="658">O1410+O1411+O1412</f>
        <v>19</v>
      </c>
      <c r="P1415" s="28">
        <f t="shared" si="658"/>
        <v>28</v>
      </c>
      <c r="Q1415" s="29">
        <f t="shared" si="658"/>
        <v>2</v>
      </c>
      <c r="R1415" s="28">
        <f t="shared" si="658"/>
        <v>4</v>
      </c>
      <c r="S1415" s="28">
        <f t="shared" si="658"/>
        <v>1</v>
      </c>
      <c r="T1415" s="28">
        <f t="shared" si="658"/>
        <v>2</v>
      </c>
      <c r="U1415" s="77" t="s">
        <v>630</v>
      </c>
    </row>
    <row r="1416" spans="2:21" x14ac:dyDescent="0.2">
      <c r="C1416" s="427" t="s">
        <v>132</v>
      </c>
      <c r="D1416" s="428"/>
      <c r="E1416" s="428"/>
      <c r="F1416" s="428"/>
      <c r="G1416" s="428"/>
      <c r="H1416" s="428"/>
      <c r="I1416" s="428"/>
      <c r="J1416" s="428"/>
      <c r="K1416" s="428"/>
      <c r="L1416" s="428"/>
      <c r="M1416" s="429"/>
      <c r="U1416" s="77" t="s">
        <v>630</v>
      </c>
    </row>
    <row r="1417" spans="2:21" ht="12" thickBot="1" x14ac:dyDescent="0.25">
      <c r="C1417" s="430"/>
      <c r="D1417" s="431"/>
      <c r="E1417" s="431"/>
      <c r="F1417" s="431"/>
      <c r="G1417" s="431"/>
      <c r="H1417" s="431"/>
      <c r="I1417" s="431"/>
      <c r="J1417" s="431"/>
      <c r="K1417" s="431"/>
      <c r="L1417" s="431"/>
      <c r="M1417" s="432"/>
      <c r="U1417" s="77" t="s">
        <v>630</v>
      </c>
    </row>
    <row r="1418" spans="2:21" ht="12" thickBot="1" x14ac:dyDescent="0.25">
      <c r="C1418" s="444" t="s">
        <v>79</v>
      </c>
      <c r="D1418" s="437"/>
      <c r="E1418" s="445" t="s">
        <v>133</v>
      </c>
      <c r="F1418" s="446"/>
      <c r="G1418" s="80" t="s">
        <v>134</v>
      </c>
      <c r="H1418" s="447" t="s">
        <v>135</v>
      </c>
      <c r="I1418" s="448"/>
      <c r="J1418" s="448"/>
      <c r="K1418" s="448"/>
      <c r="L1418" s="448"/>
      <c r="M1418" s="449"/>
      <c r="R1418" s="81"/>
      <c r="S1418" s="82"/>
      <c r="T1418" s="83"/>
      <c r="U1418" s="77" t="s">
        <v>630</v>
      </c>
    </row>
    <row r="1419" spans="2:21" ht="12" thickBot="1" x14ac:dyDescent="0.25">
      <c r="C1419" s="433">
        <v>45091</v>
      </c>
      <c r="D1419" s="434"/>
      <c r="E1419" s="435" t="s">
        <v>62</v>
      </c>
      <c r="F1419" s="409"/>
      <c r="G1419" s="84"/>
      <c r="H1419" s="435"/>
      <c r="I1419" s="408"/>
      <c r="J1419" s="408"/>
      <c r="K1419" s="408"/>
      <c r="L1419" s="408"/>
      <c r="M1419" s="409"/>
      <c r="U1419" s="77" t="s">
        <v>630</v>
      </c>
    </row>
    <row r="1420" spans="2:21" ht="12" thickBot="1" x14ac:dyDescent="0.25">
      <c r="C1420" s="435"/>
      <c r="D1420" s="408"/>
      <c r="E1420" s="408"/>
      <c r="F1420" s="408"/>
      <c r="G1420" s="408"/>
      <c r="H1420" s="408"/>
      <c r="I1420" s="408"/>
      <c r="J1420" s="408"/>
      <c r="K1420" s="408"/>
      <c r="L1420" s="408"/>
      <c r="M1420" s="409"/>
      <c r="U1420" s="77" t="s">
        <v>630</v>
      </c>
    </row>
    <row r="1421" spans="2:21" ht="12" thickBot="1" x14ac:dyDescent="0.25">
      <c r="C1421" s="85" t="s">
        <v>87</v>
      </c>
      <c r="D1421" s="86"/>
      <c r="E1421" s="85" t="s">
        <v>136</v>
      </c>
      <c r="F1421" s="86" t="s">
        <v>137</v>
      </c>
      <c r="G1421" s="85" t="s">
        <v>136</v>
      </c>
      <c r="H1421" s="436" t="s">
        <v>108</v>
      </c>
      <c r="I1421" s="436"/>
      <c r="J1421" s="436"/>
      <c r="K1421" s="436"/>
      <c r="L1421" s="436"/>
      <c r="M1421" s="437"/>
      <c r="U1421" s="77" t="s">
        <v>630</v>
      </c>
    </row>
    <row r="1422" spans="2:21" ht="12" thickBot="1" x14ac:dyDescent="0.25">
      <c r="C1422" s="87"/>
      <c r="D1422" s="88">
        <v>24</v>
      </c>
      <c r="E1422" s="103" t="s">
        <v>179</v>
      </c>
      <c r="F1422" s="88"/>
      <c r="G1422" s="103" t="s">
        <v>21</v>
      </c>
      <c r="H1422" s="438">
        <f>S1429</f>
        <v>0</v>
      </c>
      <c r="I1422" s="439"/>
      <c r="J1422" s="440"/>
      <c r="K1422" s="441">
        <f>T1429</f>
        <v>3</v>
      </c>
      <c r="L1422" s="442"/>
      <c r="M1422" s="443"/>
      <c r="U1422" s="77" t="str">
        <f>IF(H1422+K1422=3,"BİTTİ","DEVAM")</f>
        <v>BİTTİ</v>
      </c>
    </row>
    <row r="1423" spans="2:21" ht="12" thickBot="1" x14ac:dyDescent="0.25">
      <c r="C1423" s="91" t="s">
        <v>80</v>
      </c>
      <c r="D1423" s="92" t="s">
        <v>138</v>
      </c>
      <c r="E1423" s="91" t="s">
        <v>139</v>
      </c>
      <c r="F1423" s="92"/>
      <c r="G1423" s="91" t="s">
        <v>139</v>
      </c>
      <c r="H1423" s="408" t="s">
        <v>140</v>
      </c>
      <c r="I1423" s="409"/>
      <c r="J1423" s="408" t="s">
        <v>141</v>
      </c>
      <c r="K1423" s="409"/>
      <c r="L1423" s="410" t="s">
        <v>142</v>
      </c>
      <c r="M1423" s="411"/>
      <c r="O1423" s="412" t="s">
        <v>143</v>
      </c>
      <c r="P1423" s="413"/>
      <c r="Q1423" s="412" t="s">
        <v>144</v>
      </c>
      <c r="R1423" s="413"/>
      <c r="S1423" s="412" t="s">
        <v>138</v>
      </c>
      <c r="T1423" s="413"/>
      <c r="U1423" s="77" t="s">
        <v>630</v>
      </c>
    </row>
    <row r="1424" spans="2:21" ht="12" thickBot="1" x14ac:dyDescent="0.25">
      <c r="C1424" s="93" t="s">
        <v>152</v>
      </c>
      <c r="D1424" s="94" t="s">
        <v>145</v>
      </c>
      <c r="E1424" s="84" t="s">
        <v>928</v>
      </c>
      <c r="F1424" s="94"/>
      <c r="G1424" s="84" t="s">
        <v>927</v>
      </c>
      <c r="H1424" s="95">
        <v>0</v>
      </c>
      <c r="I1424" s="94">
        <v>6</v>
      </c>
      <c r="J1424" s="95">
        <v>0</v>
      </c>
      <c r="K1424" s="94">
        <v>6</v>
      </c>
      <c r="L1424" s="95"/>
      <c r="M1424" s="94"/>
      <c r="O1424" s="96">
        <f t="shared" ref="O1424:O1426" si="659">H1424+J1424+L1424</f>
        <v>0</v>
      </c>
      <c r="P1424" s="96">
        <f t="shared" ref="P1424:P1426" si="660">I1424+K1424+M1424</f>
        <v>12</v>
      </c>
      <c r="Q1424" s="96">
        <f t="shared" ref="Q1424:Q1426" si="661">IF(H1424&gt;I1424,1,0)+IF(J1424&gt;K1424,1,0)+IF(L1424&gt;M1424,1,0)</f>
        <v>0</v>
      </c>
      <c r="R1424" s="97">
        <f t="shared" ref="R1424:R1426" si="662">IF(H1424&lt;I1424,1,0)+IF(J1424&lt;K1424,1,0)+IF(L1424&lt;M1424,1,0)</f>
        <v>2</v>
      </c>
      <c r="S1424" s="97">
        <f t="shared" ref="S1424:S1426" si="663">IF(Q1424&gt;R1424,1,0)</f>
        <v>0</v>
      </c>
      <c r="T1424" s="97">
        <f t="shared" ref="T1424:T1426" si="664">IF(Q1424&lt;R1424,1,0)</f>
        <v>1</v>
      </c>
      <c r="U1424" s="77" t="s">
        <v>630</v>
      </c>
    </row>
    <row r="1425" spans="2:21" ht="12" thickBot="1" x14ac:dyDescent="0.25">
      <c r="C1425" s="84"/>
      <c r="D1425" s="94" t="s">
        <v>146</v>
      </c>
      <c r="E1425" s="84" t="s">
        <v>929</v>
      </c>
      <c r="F1425" s="94"/>
      <c r="G1425" s="84" t="s">
        <v>926</v>
      </c>
      <c r="H1425" s="95">
        <v>0</v>
      </c>
      <c r="I1425" s="94">
        <v>6</v>
      </c>
      <c r="J1425" s="95">
        <v>0</v>
      </c>
      <c r="K1425" s="94">
        <v>6</v>
      </c>
      <c r="L1425" s="95"/>
      <c r="M1425" s="94"/>
      <c r="O1425" s="29">
        <f t="shared" si="659"/>
        <v>0</v>
      </c>
      <c r="P1425" s="29">
        <f t="shared" si="660"/>
        <v>12</v>
      </c>
      <c r="Q1425" s="29">
        <f t="shared" si="661"/>
        <v>0</v>
      </c>
      <c r="R1425" s="28">
        <f t="shared" si="662"/>
        <v>2</v>
      </c>
      <c r="S1425" s="28">
        <f t="shared" si="663"/>
        <v>0</v>
      </c>
      <c r="T1425" s="28">
        <f t="shared" si="664"/>
        <v>1</v>
      </c>
      <c r="U1425" s="77" t="s">
        <v>630</v>
      </c>
    </row>
    <row r="1426" spans="2:21" ht="12" customHeight="1" thickBot="1" x14ac:dyDescent="0.25">
      <c r="C1426" s="414"/>
      <c r="D1426" s="416" t="s">
        <v>147</v>
      </c>
      <c r="E1426" s="84" t="s">
        <v>930</v>
      </c>
      <c r="F1426" s="98"/>
      <c r="G1426" s="84" t="s">
        <v>927</v>
      </c>
      <c r="H1426" s="418">
        <v>0</v>
      </c>
      <c r="I1426" s="421">
        <v>6</v>
      </c>
      <c r="J1426" s="418">
        <v>0</v>
      </c>
      <c r="K1426" s="421">
        <v>6</v>
      </c>
      <c r="L1426" s="418"/>
      <c r="M1426" s="421"/>
      <c r="O1426" s="424">
        <f t="shared" si="659"/>
        <v>0</v>
      </c>
      <c r="P1426" s="424">
        <f t="shared" si="660"/>
        <v>12</v>
      </c>
      <c r="Q1426" s="424">
        <f t="shared" si="661"/>
        <v>0</v>
      </c>
      <c r="R1426" s="424">
        <f t="shared" si="662"/>
        <v>2</v>
      </c>
      <c r="S1426" s="424">
        <f t="shared" si="663"/>
        <v>0</v>
      </c>
      <c r="T1426" s="424">
        <f t="shared" si="664"/>
        <v>1</v>
      </c>
      <c r="U1426" s="77" t="s">
        <v>630</v>
      </c>
    </row>
    <row r="1427" spans="2:21" ht="12" thickBot="1" x14ac:dyDescent="0.25">
      <c r="C1427" s="414"/>
      <c r="D1427" s="416"/>
      <c r="E1427" s="99" t="s">
        <v>137</v>
      </c>
      <c r="F1427" s="100"/>
      <c r="G1427" s="99" t="s">
        <v>137</v>
      </c>
      <c r="H1427" s="419"/>
      <c r="I1427" s="422"/>
      <c r="J1427" s="419"/>
      <c r="K1427" s="422"/>
      <c r="L1427" s="419"/>
      <c r="M1427" s="422"/>
      <c r="O1427" s="425"/>
      <c r="P1427" s="425"/>
      <c r="Q1427" s="425"/>
      <c r="R1427" s="425"/>
      <c r="S1427" s="425"/>
      <c r="T1427" s="425"/>
      <c r="U1427" s="77" t="s">
        <v>630</v>
      </c>
    </row>
    <row r="1428" spans="2:21" ht="12" thickBot="1" x14ac:dyDescent="0.25">
      <c r="C1428" s="415"/>
      <c r="D1428" s="417"/>
      <c r="E1428" s="84" t="s">
        <v>929</v>
      </c>
      <c r="F1428" s="101"/>
      <c r="G1428" s="84" t="s">
        <v>925</v>
      </c>
      <c r="H1428" s="420"/>
      <c r="I1428" s="423"/>
      <c r="J1428" s="420"/>
      <c r="K1428" s="423"/>
      <c r="L1428" s="420"/>
      <c r="M1428" s="423"/>
      <c r="O1428" s="426"/>
      <c r="P1428" s="426"/>
      <c r="Q1428" s="426"/>
      <c r="R1428" s="426"/>
      <c r="S1428" s="426"/>
      <c r="T1428" s="426"/>
      <c r="U1428" s="77" t="s">
        <v>630</v>
      </c>
    </row>
    <row r="1429" spans="2:21" ht="12" thickBot="1" x14ac:dyDescent="0.25">
      <c r="B1429" s="79" t="str">
        <f>E1422&amp;G1422</f>
        <v>EKSİ 25 GENÇLİK SPOR KULÜBÜERZURUM GENÇLİK SPOR KULÜBÜ</v>
      </c>
      <c r="G1429" s="102"/>
      <c r="H1429" s="102"/>
      <c r="O1429" s="28">
        <f t="shared" ref="O1429:T1429" si="665">O1424+O1425+O1426</f>
        <v>0</v>
      </c>
      <c r="P1429" s="28">
        <f t="shared" si="665"/>
        <v>36</v>
      </c>
      <c r="Q1429" s="29">
        <f t="shared" si="665"/>
        <v>0</v>
      </c>
      <c r="R1429" s="28">
        <f t="shared" si="665"/>
        <v>6</v>
      </c>
      <c r="S1429" s="28">
        <f t="shared" si="665"/>
        <v>0</v>
      </c>
      <c r="T1429" s="28">
        <f t="shared" si="665"/>
        <v>3</v>
      </c>
      <c r="U1429" s="77" t="s">
        <v>630</v>
      </c>
    </row>
    <row r="1430" spans="2:21" x14ac:dyDescent="0.2">
      <c r="C1430" s="427" t="s">
        <v>132</v>
      </c>
      <c r="D1430" s="428"/>
      <c r="E1430" s="428"/>
      <c r="F1430" s="428"/>
      <c r="G1430" s="428"/>
      <c r="H1430" s="428"/>
      <c r="I1430" s="428"/>
      <c r="J1430" s="428"/>
      <c r="K1430" s="428"/>
      <c r="L1430" s="428"/>
      <c r="M1430" s="429"/>
      <c r="U1430" s="77" t="s">
        <v>630</v>
      </c>
    </row>
    <row r="1431" spans="2:21" ht="12" thickBot="1" x14ac:dyDescent="0.25">
      <c r="C1431" s="430"/>
      <c r="D1431" s="431"/>
      <c r="E1431" s="431"/>
      <c r="F1431" s="431"/>
      <c r="G1431" s="431"/>
      <c r="H1431" s="431"/>
      <c r="I1431" s="431"/>
      <c r="J1431" s="431"/>
      <c r="K1431" s="431"/>
      <c r="L1431" s="431"/>
      <c r="M1431" s="432"/>
      <c r="U1431" s="77" t="s">
        <v>630</v>
      </c>
    </row>
    <row r="1432" spans="2:21" ht="12" thickBot="1" x14ac:dyDescent="0.25">
      <c r="C1432" s="444" t="s">
        <v>79</v>
      </c>
      <c r="D1432" s="437"/>
      <c r="E1432" s="445" t="s">
        <v>133</v>
      </c>
      <c r="F1432" s="446"/>
      <c r="G1432" s="80" t="s">
        <v>134</v>
      </c>
      <c r="H1432" s="447" t="s">
        <v>135</v>
      </c>
      <c r="I1432" s="448"/>
      <c r="J1432" s="448"/>
      <c r="K1432" s="448"/>
      <c r="L1432" s="448"/>
      <c r="M1432" s="449"/>
      <c r="R1432" s="81"/>
      <c r="S1432" s="82"/>
      <c r="T1432" s="83"/>
      <c r="U1432" s="77" t="s">
        <v>630</v>
      </c>
    </row>
    <row r="1433" spans="2:21" ht="12" thickBot="1" x14ac:dyDescent="0.25">
      <c r="C1433" s="433">
        <v>45091</v>
      </c>
      <c r="D1433" s="434"/>
      <c r="E1433" s="435" t="s">
        <v>64</v>
      </c>
      <c r="F1433" s="409"/>
      <c r="G1433" s="84"/>
      <c r="H1433" s="435"/>
      <c r="I1433" s="408"/>
      <c r="J1433" s="408"/>
      <c r="K1433" s="408"/>
      <c r="L1433" s="408"/>
      <c r="M1433" s="409"/>
      <c r="U1433" s="77" t="s">
        <v>630</v>
      </c>
    </row>
    <row r="1434" spans="2:21" ht="12" thickBot="1" x14ac:dyDescent="0.25">
      <c r="C1434" s="435"/>
      <c r="D1434" s="408"/>
      <c r="E1434" s="408"/>
      <c r="F1434" s="408"/>
      <c r="G1434" s="408"/>
      <c r="H1434" s="408"/>
      <c r="I1434" s="408"/>
      <c r="J1434" s="408"/>
      <c r="K1434" s="408"/>
      <c r="L1434" s="408"/>
      <c r="M1434" s="409"/>
      <c r="U1434" s="77" t="s">
        <v>630</v>
      </c>
    </row>
    <row r="1435" spans="2:21" ht="12" thickBot="1" x14ac:dyDescent="0.25">
      <c r="C1435" s="85" t="s">
        <v>87</v>
      </c>
      <c r="D1435" s="86"/>
      <c r="E1435" s="85" t="s">
        <v>136</v>
      </c>
      <c r="F1435" s="86" t="s">
        <v>137</v>
      </c>
      <c r="G1435" s="85" t="s">
        <v>136</v>
      </c>
      <c r="H1435" s="436" t="s">
        <v>108</v>
      </c>
      <c r="I1435" s="436"/>
      <c r="J1435" s="436"/>
      <c r="K1435" s="436"/>
      <c r="L1435" s="436"/>
      <c r="M1435" s="437"/>
      <c r="U1435" s="77" t="s">
        <v>630</v>
      </c>
    </row>
    <row r="1436" spans="2:21" ht="12" thickBot="1" x14ac:dyDescent="0.25">
      <c r="C1436" s="87"/>
      <c r="D1436" s="88">
        <v>25</v>
      </c>
      <c r="E1436" s="103" t="s">
        <v>96</v>
      </c>
      <c r="F1436" s="88"/>
      <c r="G1436" s="103" t="s">
        <v>26</v>
      </c>
      <c r="H1436" s="438">
        <f>S1443</f>
        <v>0</v>
      </c>
      <c r="I1436" s="439"/>
      <c r="J1436" s="440"/>
      <c r="K1436" s="441">
        <f>T1443</f>
        <v>3</v>
      </c>
      <c r="L1436" s="442"/>
      <c r="M1436" s="443"/>
      <c r="U1436" s="77" t="str">
        <f>IF(H1436+K1436=3,"BİTTİ","DEVAM")</f>
        <v>BİTTİ</v>
      </c>
    </row>
    <row r="1437" spans="2:21" ht="12" thickBot="1" x14ac:dyDescent="0.25">
      <c r="C1437" s="91" t="s">
        <v>80</v>
      </c>
      <c r="D1437" s="92" t="s">
        <v>138</v>
      </c>
      <c r="E1437" s="91" t="s">
        <v>139</v>
      </c>
      <c r="F1437" s="92"/>
      <c r="G1437" s="91" t="s">
        <v>139</v>
      </c>
      <c r="H1437" s="408" t="s">
        <v>140</v>
      </c>
      <c r="I1437" s="409"/>
      <c r="J1437" s="408" t="s">
        <v>141</v>
      </c>
      <c r="K1437" s="409"/>
      <c r="L1437" s="410" t="s">
        <v>142</v>
      </c>
      <c r="M1437" s="411"/>
      <c r="O1437" s="412" t="s">
        <v>143</v>
      </c>
      <c r="P1437" s="413"/>
      <c r="Q1437" s="412" t="s">
        <v>144</v>
      </c>
      <c r="R1437" s="413"/>
      <c r="S1437" s="412" t="s">
        <v>138</v>
      </c>
      <c r="T1437" s="413"/>
      <c r="U1437" s="77" t="s">
        <v>630</v>
      </c>
    </row>
    <row r="1438" spans="2:21" ht="12" thickBot="1" x14ac:dyDescent="0.25">
      <c r="C1438" s="93" t="s">
        <v>152</v>
      </c>
      <c r="D1438" s="94" t="s">
        <v>145</v>
      </c>
      <c r="E1438" s="84" t="s">
        <v>778</v>
      </c>
      <c r="F1438" s="94"/>
      <c r="G1438" s="84" t="s">
        <v>378</v>
      </c>
      <c r="H1438" s="95">
        <v>4</v>
      </c>
      <c r="I1438" s="94">
        <v>6</v>
      </c>
      <c r="J1438" s="95">
        <v>5</v>
      </c>
      <c r="K1438" s="94">
        <v>7</v>
      </c>
      <c r="L1438" s="95"/>
      <c r="M1438" s="94"/>
      <c r="O1438" s="96">
        <f t="shared" ref="O1438:O1440" si="666">H1438+J1438+L1438</f>
        <v>9</v>
      </c>
      <c r="P1438" s="96">
        <f t="shared" ref="P1438:P1440" si="667">I1438+K1438+M1438</f>
        <v>13</v>
      </c>
      <c r="Q1438" s="96">
        <f t="shared" ref="Q1438:Q1440" si="668">IF(H1438&gt;I1438,1,0)+IF(J1438&gt;K1438,1,0)+IF(L1438&gt;M1438,1,0)</f>
        <v>0</v>
      </c>
      <c r="R1438" s="97">
        <f t="shared" ref="R1438:R1440" si="669">IF(H1438&lt;I1438,1,0)+IF(J1438&lt;K1438,1,0)+IF(L1438&lt;M1438,1,0)</f>
        <v>2</v>
      </c>
      <c r="S1438" s="97">
        <f t="shared" ref="S1438:S1440" si="670">IF(Q1438&gt;R1438,1,0)</f>
        <v>0</v>
      </c>
      <c r="T1438" s="97">
        <f t="shared" ref="T1438:T1440" si="671">IF(Q1438&lt;R1438,1,0)</f>
        <v>1</v>
      </c>
      <c r="U1438" s="77" t="s">
        <v>630</v>
      </c>
    </row>
    <row r="1439" spans="2:21" ht="12" thickBot="1" x14ac:dyDescent="0.25">
      <c r="C1439" s="84"/>
      <c r="D1439" s="94" t="s">
        <v>146</v>
      </c>
      <c r="E1439" s="84" t="s">
        <v>779</v>
      </c>
      <c r="F1439" s="94"/>
      <c r="G1439" s="84" t="s">
        <v>379</v>
      </c>
      <c r="H1439" s="95">
        <v>4</v>
      </c>
      <c r="I1439" s="94">
        <v>6</v>
      </c>
      <c r="J1439" s="95">
        <v>4</v>
      </c>
      <c r="K1439" s="94">
        <v>6</v>
      </c>
      <c r="L1439" s="95"/>
      <c r="M1439" s="94"/>
      <c r="O1439" s="29">
        <f t="shared" si="666"/>
        <v>8</v>
      </c>
      <c r="P1439" s="29">
        <f t="shared" si="667"/>
        <v>12</v>
      </c>
      <c r="Q1439" s="29">
        <f t="shared" si="668"/>
        <v>0</v>
      </c>
      <c r="R1439" s="28">
        <f t="shared" si="669"/>
        <v>2</v>
      </c>
      <c r="S1439" s="28">
        <f t="shared" si="670"/>
        <v>0</v>
      </c>
      <c r="T1439" s="28">
        <f t="shared" si="671"/>
        <v>1</v>
      </c>
      <c r="U1439" s="77" t="s">
        <v>630</v>
      </c>
    </row>
    <row r="1440" spans="2:21" ht="12" customHeight="1" thickBot="1" x14ac:dyDescent="0.25">
      <c r="C1440" s="414"/>
      <c r="D1440" s="416" t="s">
        <v>147</v>
      </c>
      <c r="E1440" s="84" t="s">
        <v>781</v>
      </c>
      <c r="F1440" s="98"/>
      <c r="G1440" s="84" t="s">
        <v>380</v>
      </c>
      <c r="H1440" s="418">
        <v>2</v>
      </c>
      <c r="I1440" s="421">
        <v>6</v>
      </c>
      <c r="J1440" s="418">
        <v>3</v>
      </c>
      <c r="K1440" s="421">
        <v>6</v>
      </c>
      <c r="L1440" s="418"/>
      <c r="M1440" s="421"/>
      <c r="O1440" s="424">
        <f t="shared" si="666"/>
        <v>5</v>
      </c>
      <c r="P1440" s="424">
        <f t="shared" si="667"/>
        <v>12</v>
      </c>
      <c r="Q1440" s="424">
        <f t="shared" si="668"/>
        <v>0</v>
      </c>
      <c r="R1440" s="424">
        <f t="shared" si="669"/>
        <v>2</v>
      </c>
      <c r="S1440" s="424">
        <f t="shared" si="670"/>
        <v>0</v>
      </c>
      <c r="T1440" s="424">
        <f t="shared" si="671"/>
        <v>1</v>
      </c>
      <c r="U1440" s="77" t="s">
        <v>630</v>
      </c>
    </row>
    <row r="1441" spans="2:21" ht="12" thickBot="1" x14ac:dyDescent="0.25">
      <c r="C1441" s="414"/>
      <c r="D1441" s="416"/>
      <c r="E1441" s="99" t="s">
        <v>137</v>
      </c>
      <c r="F1441" s="100"/>
      <c r="G1441" s="99" t="s">
        <v>137</v>
      </c>
      <c r="H1441" s="419"/>
      <c r="I1441" s="422"/>
      <c r="J1441" s="419"/>
      <c r="K1441" s="422"/>
      <c r="L1441" s="419"/>
      <c r="M1441" s="422"/>
      <c r="O1441" s="425"/>
      <c r="P1441" s="425"/>
      <c r="Q1441" s="425"/>
      <c r="R1441" s="425"/>
      <c r="S1441" s="425"/>
      <c r="T1441" s="425"/>
      <c r="U1441" s="77" t="s">
        <v>630</v>
      </c>
    </row>
    <row r="1442" spans="2:21" ht="12" thickBot="1" x14ac:dyDescent="0.25">
      <c r="C1442" s="415"/>
      <c r="D1442" s="417"/>
      <c r="E1442" s="84" t="s">
        <v>778</v>
      </c>
      <c r="F1442" s="101"/>
      <c r="G1442" s="84" t="s">
        <v>901</v>
      </c>
      <c r="H1442" s="420"/>
      <c r="I1442" s="423"/>
      <c r="J1442" s="420"/>
      <c r="K1442" s="423"/>
      <c r="L1442" s="420"/>
      <c r="M1442" s="423"/>
      <c r="O1442" s="426"/>
      <c r="P1442" s="426"/>
      <c r="Q1442" s="426"/>
      <c r="R1442" s="426"/>
      <c r="S1442" s="426"/>
      <c r="T1442" s="426"/>
      <c r="U1442" s="77" t="s">
        <v>630</v>
      </c>
    </row>
    <row r="1443" spans="2:21" ht="12" thickBot="1" x14ac:dyDescent="0.25">
      <c r="B1443" s="79" t="str">
        <f>E1436&amp;G1436</f>
        <v>YÜKSEKOVA AKADEMİ SPOR KULÜBÜHAKKARİ TENİS SPOR KULÜBÜ</v>
      </c>
      <c r="G1443" s="102"/>
      <c r="H1443" s="102"/>
      <c r="O1443" s="28">
        <f t="shared" ref="O1443:T1443" si="672">O1438+O1439+O1440</f>
        <v>22</v>
      </c>
      <c r="P1443" s="28">
        <f t="shared" si="672"/>
        <v>37</v>
      </c>
      <c r="Q1443" s="29">
        <f t="shared" si="672"/>
        <v>0</v>
      </c>
      <c r="R1443" s="28">
        <f t="shared" si="672"/>
        <v>6</v>
      </c>
      <c r="S1443" s="28">
        <f t="shared" si="672"/>
        <v>0</v>
      </c>
      <c r="T1443" s="28">
        <f t="shared" si="672"/>
        <v>3</v>
      </c>
      <c r="U1443" s="77" t="s">
        <v>630</v>
      </c>
    </row>
    <row r="1444" spans="2:21" x14ac:dyDescent="0.2">
      <c r="C1444" s="427" t="s">
        <v>132</v>
      </c>
      <c r="D1444" s="428"/>
      <c r="E1444" s="428"/>
      <c r="F1444" s="428"/>
      <c r="G1444" s="428"/>
      <c r="H1444" s="428"/>
      <c r="I1444" s="428"/>
      <c r="J1444" s="428"/>
      <c r="K1444" s="428"/>
      <c r="L1444" s="428"/>
      <c r="M1444" s="429"/>
      <c r="U1444" s="77" t="s">
        <v>630</v>
      </c>
    </row>
    <row r="1445" spans="2:21" ht="12" thickBot="1" x14ac:dyDescent="0.25">
      <c r="C1445" s="430"/>
      <c r="D1445" s="431"/>
      <c r="E1445" s="431"/>
      <c r="F1445" s="431"/>
      <c r="G1445" s="431"/>
      <c r="H1445" s="431"/>
      <c r="I1445" s="431"/>
      <c r="J1445" s="431"/>
      <c r="K1445" s="431"/>
      <c r="L1445" s="431"/>
      <c r="M1445" s="432"/>
      <c r="U1445" s="77" t="s">
        <v>630</v>
      </c>
    </row>
    <row r="1446" spans="2:21" ht="12" thickBot="1" x14ac:dyDescent="0.25">
      <c r="C1446" s="444" t="s">
        <v>79</v>
      </c>
      <c r="D1446" s="437"/>
      <c r="E1446" s="445" t="s">
        <v>133</v>
      </c>
      <c r="F1446" s="446"/>
      <c r="G1446" s="80" t="s">
        <v>134</v>
      </c>
      <c r="H1446" s="447" t="s">
        <v>135</v>
      </c>
      <c r="I1446" s="448"/>
      <c r="J1446" s="448"/>
      <c r="K1446" s="448"/>
      <c r="L1446" s="448"/>
      <c r="M1446" s="449"/>
      <c r="R1446" s="81"/>
      <c r="S1446" s="82"/>
      <c r="T1446" s="83"/>
      <c r="U1446" s="77" t="s">
        <v>630</v>
      </c>
    </row>
    <row r="1447" spans="2:21" ht="12" thickBot="1" x14ac:dyDescent="0.25">
      <c r="C1447" s="433">
        <v>45091</v>
      </c>
      <c r="D1447" s="434"/>
      <c r="E1447" s="435" t="s">
        <v>64</v>
      </c>
      <c r="F1447" s="409"/>
      <c r="G1447" s="84"/>
      <c r="H1447" s="435"/>
      <c r="I1447" s="408"/>
      <c r="J1447" s="408"/>
      <c r="K1447" s="408"/>
      <c r="L1447" s="408"/>
      <c r="M1447" s="409"/>
      <c r="U1447" s="77" t="s">
        <v>630</v>
      </c>
    </row>
    <row r="1448" spans="2:21" ht="12" thickBot="1" x14ac:dyDescent="0.25">
      <c r="C1448" s="435"/>
      <c r="D1448" s="408"/>
      <c r="E1448" s="408"/>
      <c r="F1448" s="408"/>
      <c r="G1448" s="408"/>
      <c r="H1448" s="408"/>
      <c r="I1448" s="408"/>
      <c r="J1448" s="408"/>
      <c r="K1448" s="408"/>
      <c r="L1448" s="408"/>
      <c r="M1448" s="409"/>
      <c r="U1448" s="77" t="s">
        <v>630</v>
      </c>
    </row>
    <row r="1449" spans="2:21" ht="12" thickBot="1" x14ac:dyDescent="0.25">
      <c r="C1449" s="85" t="s">
        <v>87</v>
      </c>
      <c r="D1449" s="86"/>
      <c r="E1449" s="85" t="s">
        <v>136</v>
      </c>
      <c r="F1449" s="86" t="s">
        <v>137</v>
      </c>
      <c r="G1449" s="85" t="s">
        <v>136</v>
      </c>
      <c r="H1449" s="436" t="s">
        <v>108</v>
      </c>
      <c r="I1449" s="436"/>
      <c r="J1449" s="436"/>
      <c r="K1449" s="436"/>
      <c r="L1449" s="436"/>
      <c r="M1449" s="437"/>
      <c r="U1449" s="77" t="s">
        <v>630</v>
      </c>
    </row>
    <row r="1450" spans="2:21" ht="12" thickBot="1" x14ac:dyDescent="0.25">
      <c r="C1450" s="87"/>
      <c r="D1450" s="88">
        <v>26</v>
      </c>
      <c r="E1450" s="103" t="s">
        <v>200</v>
      </c>
      <c r="F1450" s="88"/>
      <c r="G1450" s="103" t="s">
        <v>18</v>
      </c>
      <c r="H1450" s="438">
        <f>S1457</f>
        <v>0</v>
      </c>
      <c r="I1450" s="439"/>
      <c r="J1450" s="440"/>
      <c r="K1450" s="441">
        <f>T1457</f>
        <v>3</v>
      </c>
      <c r="L1450" s="442"/>
      <c r="M1450" s="443"/>
      <c r="U1450" s="77" t="str">
        <f>IF(H1450+K1450=3,"BİTTİ","DEVAM")</f>
        <v>BİTTİ</v>
      </c>
    </row>
    <row r="1451" spans="2:21" ht="12" thickBot="1" x14ac:dyDescent="0.25">
      <c r="C1451" s="91" t="s">
        <v>80</v>
      </c>
      <c r="D1451" s="92" t="s">
        <v>138</v>
      </c>
      <c r="E1451" s="91" t="s">
        <v>139</v>
      </c>
      <c r="F1451" s="92"/>
      <c r="G1451" s="91" t="s">
        <v>139</v>
      </c>
      <c r="H1451" s="408" t="s">
        <v>140</v>
      </c>
      <c r="I1451" s="409"/>
      <c r="J1451" s="408" t="s">
        <v>141</v>
      </c>
      <c r="K1451" s="409"/>
      <c r="L1451" s="410" t="s">
        <v>142</v>
      </c>
      <c r="M1451" s="411"/>
      <c r="O1451" s="412" t="s">
        <v>143</v>
      </c>
      <c r="P1451" s="413"/>
      <c r="Q1451" s="412" t="s">
        <v>144</v>
      </c>
      <c r="R1451" s="413"/>
      <c r="S1451" s="412" t="s">
        <v>138</v>
      </c>
      <c r="T1451" s="413"/>
      <c r="U1451" s="77" t="s">
        <v>630</v>
      </c>
    </row>
    <row r="1452" spans="2:21" ht="12" thickBot="1" x14ac:dyDescent="0.25">
      <c r="C1452" s="93" t="s">
        <v>152</v>
      </c>
      <c r="D1452" s="94" t="s">
        <v>145</v>
      </c>
      <c r="E1452" s="84" t="s">
        <v>384</v>
      </c>
      <c r="F1452" s="94"/>
      <c r="G1452" s="84" t="s">
        <v>381</v>
      </c>
      <c r="H1452" s="95">
        <v>2</v>
      </c>
      <c r="I1452" s="94">
        <v>6</v>
      </c>
      <c r="J1452" s="95">
        <v>3</v>
      </c>
      <c r="K1452" s="94">
        <v>6</v>
      </c>
      <c r="L1452" s="95"/>
      <c r="M1452" s="94"/>
      <c r="O1452" s="96">
        <f t="shared" ref="O1452:O1454" si="673">H1452+J1452+L1452</f>
        <v>5</v>
      </c>
      <c r="P1452" s="96">
        <f t="shared" ref="P1452:P1454" si="674">I1452+K1452+M1452</f>
        <v>12</v>
      </c>
      <c r="Q1452" s="96">
        <f t="shared" ref="Q1452:Q1454" si="675">IF(H1452&gt;I1452,1,0)+IF(J1452&gt;K1452,1,0)+IF(L1452&gt;M1452,1,0)</f>
        <v>0</v>
      </c>
      <c r="R1452" s="97">
        <f t="shared" ref="R1452:R1454" si="676">IF(H1452&lt;I1452,1,0)+IF(J1452&lt;K1452,1,0)+IF(L1452&lt;M1452,1,0)</f>
        <v>2</v>
      </c>
      <c r="S1452" s="97">
        <f t="shared" ref="S1452:S1454" si="677">IF(Q1452&gt;R1452,1,0)</f>
        <v>0</v>
      </c>
      <c r="T1452" s="97">
        <f t="shared" ref="T1452:T1454" si="678">IF(Q1452&lt;R1452,1,0)</f>
        <v>1</v>
      </c>
      <c r="U1452" s="77" t="s">
        <v>630</v>
      </c>
    </row>
    <row r="1453" spans="2:21" ht="12" thickBot="1" x14ac:dyDescent="0.25">
      <c r="C1453" s="84"/>
      <c r="D1453" s="94" t="s">
        <v>146</v>
      </c>
      <c r="E1453" s="84" t="s">
        <v>780</v>
      </c>
      <c r="F1453" s="94"/>
      <c r="G1453" s="84" t="s">
        <v>382</v>
      </c>
      <c r="H1453" s="95">
        <v>4</v>
      </c>
      <c r="I1453" s="94">
        <v>6</v>
      </c>
      <c r="J1453" s="95">
        <v>5</v>
      </c>
      <c r="K1453" s="94">
        <v>7</v>
      </c>
      <c r="L1453" s="95"/>
      <c r="M1453" s="94"/>
      <c r="O1453" s="29">
        <f t="shared" si="673"/>
        <v>9</v>
      </c>
      <c r="P1453" s="29">
        <f t="shared" si="674"/>
        <v>13</v>
      </c>
      <c r="Q1453" s="29">
        <f t="shared" si="675"/>
        <v>0</v>
      </c>
      <c r="R1453" s="28">
        <f t="shared" si="676"/>
        <v>2</v>
      </c>
      <c r="S1453" s="28">
        <f t="shared" si="677"/>
        <v>0</v>
      </c>
      <c r="T1453" s="28">
        <f t="shared" si="678"/>
        <v>1</v>
      </c>
      <c r="U1453" s="77" t="s">
        <v>630</v>
      </c>
    </row>
    <row r="1454" spans="2:21" ht="12" customHeight="1" thickBot="1" x14ac:dyDescent="0.25">
      <c r="C1454" s="414"/>
      <c r="D1454" s="416" t="s">
        <v>147</v>
      </c>
      <c r="E1454" s="84" t="s">
        <v>782</v>
      </c>
      <c r="F1454" s="98"/>
      <c r="G1454" s="84" t="s">
        <v>381</v>
      </c>
      <c r="H1454" s="418">
        <v>1</v>
      </c>
      <c r="I1454" s="421">
        <v>6</v>
      </c>
      <c r="J1454" s="418">
        <v>0</v>
      </c>
      <c r="K1454" s="421">
        <v>6</v>
      </c>
      <c r="L1454" s="418"/>
      <c r="M1454" s="421"/>
      <c r="O1454" s="424">
        <f t="shared" si="673"/>
        <v>1</v>
      </c>
      <c r="P1454" s="424">
        <f t="shared" si="674"/>
        <v>12</v>
      </c>
      <c r="Q1454" s="424">
        <f t="shared" si="675"/>
        <v>0</v>
      </c>
      <c r="R1454" s="424">
        <f t="shared" si="676"/>
        <v>2</v>
      </c>
      <c r="S1454" s="424">
        <f t="shared" si="677"/>
        <v>0</v>
      </c>
      <c r="T1454" s="424">
        <f t="shared" si="678"/>
        <v>1</v>
      </c>
      <c r="U1454" s="77" t="s">
        <v>630</v>
      </c>
    </row>
    <row r="1455" spans="2:21" ht="12" thickBot="1" x14ac:dyDescent="0.25">
      <c r="C1455" s="414"/>
      <c r="D1455" s="416"/>
      <c r="E1455" s="99" t="s">
        <v>137</v>
      </c>
      <c r="F1455" s="100"/>
      <c r="G1455" s="99" t="s">
        <v>137</v>
      </c>
      <c r="H1455" s="419"/>
      <c r="I1455" s="422"/>
      <c r="J1455" s="419"/>
      <c r="K1455" s="422"/>
      <c r="L1455" s="419"/>
      <c r="M1455" s="422"/>
      <c r="O1455" s="425"/>
      <c r="P1455" s="425"/>
      <c r="Q1455" s="425"/>
      <c r="R1455" s="425"/>
      <c r="S1455" s="425"/>
      <c r="T1455" s="425"/>
      <c r="U1455" s="77" t="s">
        <v>630</v>
      </c>
    </row>
    <row r="1456" spans="2:21" ht="12" thickBot="1" x14ac:dyDescent="0.25">
      <c r="C1456" s="415"/>
      <c r="D1456" s="417"/>
      <c r="E1456" s="84" t="s">
        <v>780</v>
      </c>
      <c r="F1456" s="101"/>
      <c r="G1456" s="84" t="s">
        <v>783</v>
      </c>
      <c r="H1456" s="420"/>
      <c r="I1456" s="423"/>
      <c r="J1456" s="420"/>
      <c r="K1456" s="423"/>
      <c r="L1456" s="420"/>
      <c r="M1456" s="423"/>
      <c r="O1456" s="426"/>
      <c r="P1456" s="426"/>
      <c r="Q1456" s="426"/>
      <c r="R1456" s="426"/>
      <c r="S1456" s="426"/>
      <c r="T1456" s="426"/>
      <c r="U1456" s="77" t="s">
        <v>630</v>
      </c>
    </row>
    <row r="1457" spans="2:21" ht="12" thickBot="1" x14ac:dyDescent="0.25">
      <c r="B1457" s="79" t="str">
        <f>E1450&amp;G1450</f>
        <v>ATİK AKADEMİ GENÇLİK SPOR KULÜBÜEMEK SPOR KULÜBÜ</v>
      </c>
      <c r="G1457" s="102"/>
      <c r="H1457" s="102"/>
      <c r="O1457" s="28">
        <f t="shared" ref="O1457:T1457" si="679">O1452+O1453+O1454</f>
        <v>15</v>
      </c>
      <c r="P1457" s="28">
        <f t="shared" si="679"/>
        <v>37</v>
      </c>
      <c r="Q1457" s="29">
        <f t="shared" si="679"/>
        <v>0</v>
      </c>
      <c r="R1457" s="28">
        <f t="shared" si="679"/>
        <v>6</v>
      </c>
      <c r="S1457" s="28">
        <f t="shared" si="679"/>
        <v>0</v>
      </c>
      <c r="T1457" s="28">
        <f t="shared" si="679"/>
        <v>3</v>
      </c>
      <c r="U1457" s="77" t="s">
        <v>630</v>
      </c>
    </row>
    <row r="1458" spans="2:21" x14ac:dyDescent="0.2">
      <c r="C1458" s="427" t="s">
        <v>132</v>
      </c>
      <c r="D1458" s="428"/>
      <c r="E1458" s="428"/>
      <c r="F1458" s="428"/>
      <c r="G1458" s="428"/>
      <c r="H1458" s="428"/>
      <c r="I1458" s="428"/>
      <c r="J1458" s="428"/>
      <c r="K1458" s="428"/>
      <c r="L1458" s="428"/>
      <c r="M1458" s="429"/>
      <c r="U1458" s="77" t="s">
        <v>630</v>
      </c>
    </row>
    <row r="1459" spans="2:21" ht="12" thickBot="1" x14ac:dyDescent="0.25">
      <c r="C1459" s="430"/>
      <c r="D1459" s="431"/>
      <c r="E1459" s="431"/>
      <c r="F1459" s="431"/>
      <c r="G1459" s="431"/>
      <c r="H1459" s="431"/>
      <c r="I1459" s="431"/>
      <c r="J1459" s="431"/>
      <c r="K1459" s="431"/>
      <c r="L1459" s="431"/>
      <c r="M1459" s="432"/>
      <c r="U1459" s="77" t="s">
        <v>630</v>
      </c>
    </row>
    <row r="1460" spans="2:21" ht="12" thickBot="1" x14ac:dyDescent="0.25">
      <c r="C1460" s="444" t="s">
        <v>79</v>
      </c>
      <c r="D1460" s="437"/>
      <c r="E1460" s="445" t="s">
        <v>133</v>
      </c>
      <c r="F1460" s="446"/>
      <c r="G1460" s="80" t="s">
        <v>134</v>
      </c>
      <c r="H1460" s="447" t="s">
        <v>135</v>
      </c>
      <c r="I1460" s="448"/>
      <c r="J1460" s="448"/>
      <c r="K1460" s="448"/>
      <c r="L1460" s="448"/>
      <c r="M1460" s="449"/>
      <c r="R1460" s="81"/>
      <c r="S1460" s="82"/>
      <c r="T1460" s="83"/>
      <c r="U1460" s="77" t="s">
        <v>630</v>
      </c>
    </row>
    <row r="1461" spans="2:21" ht="12" thickBot="1" x14ac:dyDescent="0.25">
      <c r="C1461" s="433">
        <v>45091</v>
      </c>
      <c r="D1461" s="434"/>
      <c r="E1461" s="435" t="s">
        <v>63</v>
      </c>
      <c r="F1461" s="409"/>
      <c r="G1461" s="84"/>
      <c r="H1461" s="435"/>
      <c r="I1461" s="408"/>
      <c r="J1461" s="408"/>
      <c r="K1461" s="408"/>
      <c r="L1461" s="408"/>
      <c r="M1461" s="409"/>
      <c r="U1461" s="77" t="s">
        <v>630</v>
      </c>
    </row>
    <row r="1462" spans="2:21" ht="12" thickBot="1" x14ac:dyDescent="0.25">
      <c r="C1462" s="435"/>
      <c r="D1462" s="408"/>
      <c r="E1462" s="408"/>
      <c r="F1462" s="408"/>
      <c r="G1462" s="408"/>
      <c r="H1462" s="408"/>
      <c r="I1462" s="408"/>
      <c r="J1462" s="408"/>
      <c r="K1462" s="408"/>
      <c r="L1462" s="408"/>
      <c r="M1462" s="409"/>
      <c r="U1462" s="77" t="s">
        <v>630</v>
      </c>
    </row>
    <row r="1463" spans="2:21" ht="12" thickBot="1" x14ac:dyDescent="0.25">
      <c r="C1463" s="85" t="s">
        <v>87</v>
      </c>
      <c r="D1463" s="86"/>
      <c r="E1463" s="85" t="s">
        <v>136</v>
      </c>
      <c r="F1463" s="86" t="s">
        <v>137</v>
      </c>
      <c r="G1463" s="85" t="s">
        <v>136</v>
      </c>
      <c r="H1463" s="436" t="s">
        <v>108</v>
      </c>
      <c r="I1463" s="436"/>
      <c r="J1463" s="436"/>
      <c r="K1463" s="436"/>
      <c r="L1463" s="436"/>
      <c r="M1463" s="437"/>
      <c r="U1463" s="77" t="s">
        <v>630</v>
      </c>
    </row>
    <row r="1464" spans="2:21" ht="12" thickBot="1" x14ac:dyDescent="0.25">
      <c r="C1464" s="87"/>
      <c r="D1464" s="88">
        <v>27</v>
      </c>
      <c r="E1464" s="103" t="s">
        <v>27</v>
      </c>
      <c r="F1464" s="88"/>
      <c r="G1464" s="103" t="s">
        <v>28</v>
      </c>
      <c r="H1464" s="438">
        <f>S1471</f>
        <v>3</v>
      </c>
      <c r="I1464" s="439"/>
      <c r="J1464" s="440"/>
      <c r="K1464" s="441">
        <f>T1471</f>
        <v>0</v>
      </c>
      <c r="L1464" s="442"/>
      <c r="M1464" s="443"/>
      <c r="U1464" s="77" t="str">
        <f>IF(H1464+K1464=3,"BİTTİ","DEVAM")</f>
        <v>BİTTİ</v>
      </c>
    </row>
    <row r="1465" spans="2:21" ht="12" thickBot="1" x14ac:dyDescent="0.25">
      <c r="C1465" s="91" t="s">
        <v>80</v>
      </c>
      <c r="D1465" s="92" t="s">
        <v>138</v>
      </c>
      <c r="E1465" s="91" t="s">
        <v>139</v>
      </c>
      <c r="F1465" s="92"/>
      <c r="G1465" s="91" t="s">
        <v>139</v>
      </c>
      <c r="H1465" s="408" t="s">
        <v>140</v>
      </c>
      <c r="I1465" s="409"/>
      <c r="J1465" s="408" t="s">
        <v>141</v>
      </c>
      <c r="K1465" s="409"/>
      <c r="L1465" s="410" t="s">
        <v>142</v>
      </c>
      <c r="M1465" s="411"/>
      <c r="O1465" s="412" t="s">
        <v>143</v>
      </c>
      <c r="P1465" s="413"/>
      <c r="Q1465" s="412" t="s">
        <v>144</v>
      </c>
      <c r="R1465" s="413"/>
      <c r="S1465" s="412" t="s">
        <v>138</v>
      </c>
      <c r="T1465" s="413"/>
      <c r="U1465" s="77" t="s">
        <v>630</v>
      </c>
    </row>
    <row r="1466" spans="2:21" ht="12" thickBot="1" x14ac:dyDescent="0.25">
      <c r="C1466" s="93" t="s">
        <v>152</v>
      </c>
      <c r="D1466" s="94" t="s">
        <v>145</v>
      </c>
      <c r="E1466" s="84" t="s">
        <v>681</v>
      </c>
      <c r="F1466" s="94"/>
      <c r="G1466" s="84" t="s">
        <v>331</v>
      </c>
      <c r="H1466" s="95">
        <v>6</v>
      </c>
      <c r="I1466" s="94">
        <v>0</v>
      </c>
      <c r="J1466" s="95">
        <v>6</v>
      </c>
      <c r="K1466" s="94">
        <v>0</v>
      </c>
      <c r="L1466" s="95"/>
      <c r="M1466" s="94"/>
      <c r="O1466" s="96">
        <f t="shared" ref="O1466:O1468" si="680">H1466+J1466+L1466</f>
        <v>12</v>
      </c>
      <c r="P1466" s="96">
        <f t="shared" ref="P1466:P1468" si="681">I1466+K1466+M1466</f>
        <v>0</v>
      </c>
      <c r="Q1466" s="96">
        <f t="shared" ref="Q1466:Q1468" si="682">IF(H1466&gt;I1466,1,0)+IF(J1466&gt;K1466,1,0)+IF(L1466&gt;M1466,1,0)</f>
        <v>2</v>
      </c>
      <c r="R1466" s="97">
        <f t="shared" ref="R1466:R1468" si="683">IF(H1466&lt;I1466,1,0)+IF(J1466&lt;K1466,1,0)+IF(L1466&lt;M1466,1,0)</f>
        <v>0</v>
      </c>
      <c r="S1466" s="97">
        <f t="shared" ref="S1466:S1468" si="684">IF(Q1466&gt;R1466,1,0)</f>
        <v>1</v>
      </c>
      <c r="T1466" s="97">
        <f t="shared" ref="T1466:T1468" si="685">IF(Q1466&lt;R1466,1,0)</f>
        <v>0</v>
      </c>
      <c r="U1466" s="77" t="s">
        <v>630</v>
      </c>
    </row>
    <row r="1467" spans="2:21" ht="12" thickBot="1" x14ac:dyDescent="0.25">
      <c r="C1467" s="84"/>
      <c r="D1467" s="94" t="s">
        <v>146</v>
      </c>
      <c r="E1467" s="84" t="s">
        <v>682</v>
      </c>
      <c r="F1467" s="94"/>
      <c r="G1467" s="84" t="s">
        <v>886</v>
      </c>
      <c r="H1467" s="95">
        <v>6</v>
      </c>
      <c r="I1467" s="94">
        <v>0</v>
      </c>
      <c r="J1467" s="95">
        <v>6</v>
      </c>
      <c r="K1467" s="94">
        <v>0</v>
      </c>
      <c r="L1467" s="95"/>
      <c r="M1467" s="94"/>
      <c r="O1467" s="29">
        <f t="shared" si="680"/>
        <v>12</v>
      </c>
      <c r="P1467" s="29">
        <f t="shared" si="681"/>
        <v>0</v>
      </c>
      <c r="Q1467" s="29">
        <f t="shared" si="682"/>
        <v>2</v>
      </c>
      <c r="R1467" s="28">
        <f t="shared" si="683"/>
        <v>0</v>
      </c>
      <c r="S1467" s="28">
        <f t="shared" si="684"/>
        <v>1</v>
      </c>
      <c r="T1467" s="28">
        <f t="shared" si="685"/>
        <v>0</v>
      </c>
      <c r="U1467" s="77" t="s">
        <v>630</v>
      </c>
    </row>
    <row r="1468" spans="2:21" ht="12" customHeight="1" thickBot="1" x14ac:dyDescent="0.25">
      <c r="C1468" s="414"/>
      <c r="D1468" s="416" t="s">
        <v>147</v>
      </c>
      <c r="E1468" s="84" t="s">
        <v>683</v>
      </c>
      <c r="F1468" s="98"/>
      <c r="G1468" s="84" t="s">
        <v>887</v>
      </c>
      <c r="H1468" s="418">
        <v>6</v>
      </c>
      <c r="I1468" s="421">
        <v>0</v>
      </c>
      <c r="J1468" s="418">
        <v>6</v>
      </c>
      <c r="K1468" s="421">
        <v>0</v>
      </c>
      <c r="L1468" s="418"/>
      <c r="M1468" s="421"/>
      <c r="O1468" s="424">
        <f t="shared" si="680"/>
        <v>12</v>
      </c>
      <c r="P1468" s="424">
        <f t="shared" si="681"/>
        <v>0</v>
      </c>
      <c r="Q1468" s="424">
        <f t="shared" si="682"/>
        <v>2</v>
      </c>
      <c r="R1468" s="424">
        <f t="shared" si="683"/>
        <v>0</v>
      </c>
      <c r="S1468" s="424">
        <f t="shared" si="684"/>
        <v>1</v>
      </c>
      <c r="T1468" s="424">
        <f t="shared" si="685"/>
        <v>0</v>
      </c>
      <c r="U1468" s="77" t="s">
        <v>630</v>
      </c>
    </row>
    <row r="1469" spans="2:21" ht="12" thickBot="1" x14ac:dyDescent="0.25">
      <c r="C1469" s="414"/>
      <c r="D1469" s="416"/>
      <c r="E1469" s="99" t="s">
        <v>137</v>
      </c>
      <c r="F1469" s="100"/>
      <c r="G1469" s="99" t="s">
        <v>137</v>
      </c>
      <c r="H1469" s="419"/>
      <c r="I1469" s="422"/>
      <c r="J1469" s="419"/>
      <c r="K1469" s="422"/>
      <c r="L1469" s="419"/>
      <c r="M1469" s="422"/>
      <c r="O1469" s="425"/>
      <c r="P1469" s="425"/>
      <c r="Q1469" s="425"/>
      <c r="R1469" s="425"/>
      <c r="S1469" s="425"/>
      <c r="T1469" s="425"/>
      <c r="U1469" s="77" t="s">
        <v>630</v>
      </c>
    </row>
    <row r="1470" spans="2:21" ht="12" thickBot="1" x14ac:dyDescent="0.25">
      <c r="C1470" s="415"/>
      <c r="D1470" s="417"/>
      <c r="E1470" s="84" t="s">
        <v>885</v>
      </c>
      <c r="F1470" s="101"/>
      <c r="G1470" s="84" t="s">
        <v>888</v>
      </c>
      <c r="H1470" s="420"/>
      <c r="I1470" s="423"/>
      <c r="J1470" s="420"/>
      <c r="K1470" s="423"/>
      <c r="L1470" s="420"/>
      <c r="M1470" s="423"/>
      <c r="O1470" s="426"/>
      <c r="P1470" s="426"/>
      <c r="Q1470" s="426"/>
      <c r="R1470" s="426"/>
      <c r="S1470" s="426"/>
      <c r="T1470" s="426"/>
      <c r="U1470" s="77" t="s">
        <v>630</v>
      </c>
    </row>
    <row r="1471" spans="2:21" ht="12" thickBot="1" x14ac:dyDescent="0.25">
      <c r="B1471" s="79" t="str">
        <f>E1464&amp;G1464</f>
        <v>IĞDIR GENÇLİK VE SPOR KULÜBÜIĞDIR YURDUM VE GENÇLİK SPOR KULÜBÜ</v>
      </c>
      <c r="G1471" s="102"/>
      <c r="H1471" s="102"/>
      <c r="O1471" s="28">
        <f t="shared" ref="O1471:T1471" si="686">O1466+O1467+O1468</f>
        <v>36</v>
      </c>
      <c r="P1471" s="28">
        <f t="shared" si="686"/>
        <v>0</v>
      </c>
      <c r="Q1471" s="29">
        <f t="shared" si="686"/>
        <v>6</v>
      </c>
      <c r="R1471" s="28">
        <f t="shared" si="686"/>
        <v>0</v>
      </c>
      <c r="S1471" s="28">
        <f t="shared" si="686"/>
        <v>3</v>
      </c>
      <c r="T1471" s="28">
        <f t="shared" si="686"/>
        <v>0</v>
      </c>
      <c r="U1471" s="77" t="s">
        <v>630</v>
      </c>
    </row>
    <row r="1472" spans="2:21" x14ac:dyDescent="0.2">
      <c r="C1472" s="427" t="s">
        <v>132</v>
      </c>
      <c r="D1472" s="428"/>
      <c r="E1472" s="428"/>
      <c r="F1472" s="428"/>
      <c r="G1472" s="428"/>
      <c r="H1472" s="428"/>
      <c r="I1472" s="428"/>
      <c r="J1472" s="428"/>
      <c r="K1472" s="428"/>
      <c r="L1472" s="428"/>
      <c r="M1472" s="429"/>
      <c r="U1472" s="77" t="s">
        <v>630</v>
      </c>
    </row>
    <row r="1473" spans="2:21" ht="12" thickBot="1" x14ac:dyDescent="0.25">
      <c r="C1473" s="430"/>
      <c r="D1473" s="431"/>
      <c r="E1473" s="431"/>
      <c r="F1473" s="431"/>
      <c r="G1473" s="431"/>
      <c r="H1473" s="431"/>
      <c r="I1473" s="431"/>
      <c r="J1473" s="431"/>
      <c r="K1473" s="431"/>
      <c r="L1473" s="431"/>
      <c r="M1473" s="432"/>
      <c r="U1473" s="77" t="s">
        <v>630</v>
      </c>
    </row>
    <row r="1474" spans="2:21" ht="12" thickBot="1" x14ac:dyDescent="0.25">
      <c r="C1474" s="444" t="s">
        <v>79</v>
      </c>
      <c r="D1474" s="437"/>
      <c r="E1474" s="445" t="s">
        <v>133</v>
      </c>
      <c r="F1474" s="446"/>
      <c r="G1474" s="80" t="s">
        <v>134</v>
      </c>
      <c r="H1474" s="447" t="s">
        <v>135</v>
      </c>
      <c r="I1474" s="448"/>
      <c r="J1474" s="448"/>
      <c r="K1474" s="448"/>
      <c r="L1474" s="448"/>
      <c r="M1474" s="449"/>
      <c r="R1474" s="81"/>
      <c r="S1474" s="82"/>
      <c r="T1474" s="83"/>
      <c r="U1474" s="77" t="s">
        <v>630</v>
      </c>
    </row>
    <row r="1475" spans="2:21" ht="12" thickBot="1" x14ac:dyDescent="0.25">
      <c r="C1475" s="433">
        <v>45091</v>
      </c>
      <c r="D1475" s="434"/>
      <c r="E1475" s="435" t="s">
        <v>218</v>
      </c>
      <c r="F1475" s="409"/>
      <c r="G1475" s="84"/>
      <c r="H1475" s="435"/>
      <c r="I1475" s="408"/>
      <c r="J1475" s="408"/>
      <c r="K1475" s="408"/>
      <c r="L1475" s="408"/>
      <c r="M1475" s="409"/>
      <c r="U1475" s="77" t="s">
        <v>630</v>
      </c>
    </row>
    <row r="1476" spans="2:21" ht="12" thickBot="1" x14ac:dyDescent="0.25">
      <c r="C1476" s="435"/>
      <c r="D1476" s="408"/>
      <c r="E1476" s="408"/>
      <c r="F1476" s="408"/>
      <c r="G1476" s="408"/>
      <c r="H1476" s="408"/>
      <c r="I1476" s="408"/>
      <c r="J1476" s="408"/>
      <c r="K1476" s="408"/>
      <c r="L1476" s="408"/>
      <c r="M1476" s="409"/>
      <c r="U1476" s="77" t="s">
        <v>630</v>
      </c>
    </row>
    <row r="1477" spans="2:21" ht="12" thickBot="1" x14ac:dyDescent="0.25">
      <c r="C1477" s="85" t="s">
        <v>87</v>
      </c>
      <c r="D1477" s="86"/>
      <c r="E1477" s="85" t="s">
        <v>136</v>
      </c>
      <c r="F1477" s="86" t="s">
        <v>137</v>
      </c>
      <c r="G1477" s="85" t="s">
        <v>136</v>
      </c>
      <c r="H1477" s="436" t="s">
        <v>108</v>
      </c>
      <c r="I1477" s="436"/>
      <c r="J1477" s="436"/>
      <c r="K1477" s="436"/>
      <c r="L1477" s="436"/>
      <c r="M1477" s="437"/>
      <c r="U1477" s="77" t="s">
        <v>630</v>
      </c>
    </row>
    <row r="1478" spans="2:21" ht="12" thickBot="1" x14ac:dyDescent="0.25">
      <c r="C1478" s="87"/>
      <c r="D1478" s="88">
        <v>28</v>
      </c>
      <c r="E1478" s="103" t="s">
        <v>215</v>
      </c>
      <c r="F1478" s="88"/>
      <c r="G1478" s="103" t="s">
        <v>214</v>
      </c>
      <c r="H1478" s="438">
        <f>S1485</f>
        <v>3</v>
      </c>
      <c r="I1478" s="439"/>
      <c r="J1478" s="440"/>
      <c r="K1478" s="441">
        <f>T1485</f>
        <v>0</v>
      </c>
      <c r="L1478" s="442"/>
      <c r="M1478" s="443"/>
      <c r="U1478" s="77" t="str">
        <f>IF(H1478+K1478=3,"BİTTİ","DEVAM")</f>
        <v>BİTTİ</v>
      </c>
    </row>
    <row r="1479" spans="2:21" ht="12" thickBot="1" x14ac:dyDescent="0.25">
      <c r="C1479" s="91" t="s">
        <v>80</v>
      </c>
      <c r="D1479" s="92" t="s">
        <v>138</v>
      </c>
      <c r="E1479" s="91" t="s">
        <v>139</v>
      </c>
      <c r="F1479" s="92"/>
      <c r="G1479" s="91" t="s">
        <v>139</v>
      </c>
      <c r="H1479" s="408" t="s">
        <v>140</v>
      </c>
      <c r="I1479" s="409"/>
      <c r="J1479" s="408" t="s">
        <v>141</v>
      </c>
      <c r="K1479" s="409"/>
      <c r="L1479" s="410" t="s">
        <v>142</v>
      </c>
      <c r="M1479" s="411"/>
      <c r="O1479" s="412" t="s">
        <v>143</v>
      </c>
      <c r="P1479" s="413"/>
      <c r="Q1479" s="412" t="s">
        <v>144</v>
      </c>
      <c r="R1479" s="413"/>
      <c r="S1479" s="412" t="s">
        <v>138</v>
      </c>
      <c r="T1479" s="413"/>
      <c r="U1479" s="77" t="s">
        <v>630</v>
      </c>
    </row>
    <row r="1480" spans="2:21" ht="12" thickBot="1" x14ac:dyDescent="0.25">
      <c r="C1480" s="93" t="s">
        <v>152</v>
      </c>
      <c r="D1480" s="94" t="s">
        <v>145</v>
      </c>
      <c r="E1480" s="84" t="s">
        <v>946</v>
      </c>
      <c r="F1480" s="94"/>
      <c r="G1480" s="84" t="s">
        <v>656</v>
      </c>
      <c r="H1480" s="95">
        <v>6</v>
      </c>
      <c r="I1480" s="94">
        <v>0</v>
      </c>
      <c r="J1480" s="95">
        <v>6</v>
      </c>
      <c r="K1480" s="94">
        <v>0</v>
      </c>
      <c r="L1480" s="95"/>
      <c r="M1480" s="94"/>
      <c r="O1480" s="96">
        <f t="shared" ref="O1480:O1482" si="687">H1480+J1480+L1480</f>
        <v>12</v>
      </c>
      <c r="P1480" s="96">
        <f t="shared" ref="P1480:P1482" si="688">I1480+K1480+M1480</f>
        <v>0</v>
      </c>
      <c r="Q1480" s="96">
        <f t="shared" ref="Q1480:Q1482" si="689">IF(H1480&gt;I1480,1,0)+IF(J1480&gt;K1480,1,0)+IF(L1480&gt;M1480,1,0)</f>
        <v>2</v>
      </c>
      <c r="R1480" s="97">
        <f t="shared" ref="R1480:R1482" si="690">IF(H1480&lt;I1480,1,0)+IF(J1480&lt;K1480,1,0)+IF(L1480&lt;M1480,1,0)</f>
        <v>0</v>
      </c>
      <c r="S1480" s="97">
        <f t="shared" ref="S1480:S1482" si="691">IF(Q1480&gt;R1480,1,0)</f>
        <v>1</v>
      </c>
      <c r="T1480" s="97">
        <f t="shared" ref="T1480:T1482" si="692">IF(Q1480&lt;R1480,1,0)</f>
        <v>0</v>
      </c>
      <c r="U1480" s="77" t="s">
        <v>630</v>
      </c>
    </row>
    <row r="1481" spans="2:21" ht="12" thickBot="1" x14ac:dyDescent="0.25">
      <c r="C1481" s="84"/>
      <c r="D1481" s="94" t="s">
        <v>146</v>
      </c>
      <c r="E1481" s="84" t="s">
        <v>947</v>
      </c>
      <c r="F1481" s="94"/>
      <c r="G1481" s="84" t="s">
        <v>948</v>
      </c>
      <c r="H1481" s="95">
        <v>6</v>
      </c>
      <c r="I1481" s="94">
        <v>0</v>
      </c>
      <c r="J1481" s="95">
        <v>6</v>
      </c>
      <c r="K1481" s="94">
        <v>0</v>
      </c>
      <c r="L1481" s="95"/>
      <c r="M1481" s="94"/>
      <c r="O1481" s="29">
        <f t="shared" si="687"/>
        <v>12</v>
      </c>
      <c r="P1481" s="29">
        <f t="shared" si="688"/>
        <v>0</v>
      </c>
      <c r="Q1481" s="29">
        <f t="shared" si="689"/>
        <v>2</v>
      </c>
      <c r="R1481" s="28">
        <f t="shared" si="690"/>
        <v>0</v>
      </c>
      <c r="S1481" s="28">
        <f t="shared" si="691"/>
        <v>1</v>
      </c>
      <c r="T1481" s="28">
        <f t="shared" si="692"/>
        <v>0</v>
      </c>
      <c r="U1481" s="77" t="s">
        <v>630</v>
      </c>
    </row>
    <row r="1482" spans="2:21" ht="12" customHeight="1" thickBot="1" x14ac:dyDescent="0.25">
      <c r="C1482" s="414"/>
      <c r="D1482" s="416" t="s">
        <v>147</v>
      </c>
      <c r="E1482" s="84" t="s">
        <v>946</v>
      </c>
      <c r="F1482" s="98"/>
      <c r="G1482" s="84" t="s">
        <v>656</v>
      </c>
      <c r="H1482" s="418">
        <v>6</v>
      </c>
      <c r="I1482" s="421">
        <v>0</v>
      </c>
      <c r="J1482" s="418">
        <v>6</v>
      </c>
      <c r="K1482" s="421">
        <v>0</v>
      </c>
      <c r="L1482" s="418"/>
      <c r="M1482" s="421"/>
      <c r="O1482" s="424">
        <f t="shared" si="687"/>
        <v>12</v>
      </c>
      <c r="P1482" s="424">
        <f t="shared" si="688"/>
        <v>0</v>
      </c>
      <c r="Q1482" s="424">
        <f t="shared" si="689"/>
        <v>2</v>
      </c>
      <c r="R1482" s="424">
        <f t="shared" si="690"/>
        <v>0</v>
      </c>
      <c r="S1482" s="424">
        <f t="shared" si="691"/>
        <v>1</v>
      </c>
      <c r="T1482" s="424">
        <f t="shared" si="692"/>
        <v>0</v>
      </c>
      <c r="U1482" s="77" t="s">
        <v>630</v>
      </c>
    </row>
    <row r="1483" spans="2:21" ht="12" thickBot="1" x14ac:dyDescent="0.25">
      <c r="C1483" s="414"/>
      <c r="D1483" s="416"/>
      <c r="E1483" s="99" t="s">
        <v>137</v>
      </c>
      <c r="F1483" s="100"/>
      <c r="G1483" s="99" t="s">
        <v>137</v>
      </c>
      <c r="H1483" s="419"/>
      <c r="I1483" s="422"/>
      <c r="J1483" s="419"/>
      <c r="K1483" s="422"/>
      <c r="L1483" s="419"/>
      <c r="M1483" s="422"/>
      <c r="O1483" s="425"/>
      <c r="P1483" s="425"/>
      <c r="Q1483" s="425"/>
      <c r="R1483" s="425"/>
      <c r="S1483" s="425"/>
      <c r="T1483" s="425"/>
      <c r="U1483" s="77" t="s">
        <v>630</v>
      </c>
    </row>
    <row r="1484" spans="2:21" ht="12" thickBot="1" x14ac:dyDescent="0.25">
      <c r="C1484" s="415"/>
      <c r="D1484" s="417"/>
      <c r="E1484" s="84" t="s">
        <v>947</v>
      </c>
      <c r="F1484" s="101"/>
      <c r="G1484" s="84" t="s">
        <v>948</v>
      </c>
      <c r="H1484" s="420"/>
      <c r="I1484" s="423"/>
      <c r="J1484" s="420"/>
      <c r="K1484" s="423"/>
      <c r="L1484" s="420"/>
      <c r="M1484" s="423"/>
      <c r="O1484" s="426"/>
      <c r="P1484" s="426"/>
      <c r="Q1484" s="426"/>
      <c r="R1484" s="426"/>
      <c r="S1484" s="426"/>
      <c r="T1484" s="426"/>
      <c r="U1484" s="77" t="s">
        <v>630</v>
      </c>
    </row>
    <row r="1485" spans="2:21" ht="12" thickBot="1" x14ac:dyDescent="0.25">
      <c r="B1485" s="79" t="str">
        <f>E1478&amp;G1478</f>
        <v>MİDYAT BELEDİYESİ SPOR KULÜBÜMARİDİN SPOR KULÜBÜ</v>
      </c>
      <c r="G1485" s="102"/>
      <c r="H1485" s="102"/>
      <c r="O1485" s="28">
        <f t="shared" ref="O1485:T1485" si="693">O1480+O1481+O1482</f>
        <v>36</v>
      </c>
      <c r="P1485" s="28">
        <f t="shared" si="693"/>
        <v>0</v>
      </c>
      <c r="Q1485" s="29">
        <f t="shared" si="693"/>
        <v>6</v>
      </c>
      <c r="R1485" s="28">
        <f t="shared" si="693"/>
        <v>0</v>
      </c>
      <c r="S1485" s="28">
        <f t="shared" si="693"/>
        <v>3</v>
      </c>
      <c r="T1485" s="28">
        <f t="shared" si="693"/>
        <v>0</v>
      </c>
      <c r="U1485" s="77" t="s">
        <v>630</v>
      </c>
    </row>
    <row r="1486" spans="2:21" x14ac:dyDescent="0.2">
      <c r="C1486" s="427" t="s">
        <v>132</v>
      </c>
      <c r="D1486" s="428"/>
      <c r="E1486" s="428"/>
      <c r="F1486" s="428"/>
      <c r="G1486" s="428"/>
      <c r="H1486" s="428"/>
      <c r="I1486" s="428"/>
      <c r="J1486" s="428"/>
      <c r="K1486" s="428"/>
      <c r="L1486" s="428"/>
      <c r="M1486" s="429"/>
      <c r="U1486" s="77" t="s">
        <v>630</v>
      </c>
    </row>
    <row r="1487" spans="2:21" ht="12" thickBot="1" x14ac:dyDescent="0.25">
      <c r="C1487" s="430"/>
      <c r="D1487" s="431"/>
      <c r="E1487" s="431"/>
      <c r="F1487" s="431"/>
      <c r="G1487" s="431"/>
      <c r="H1487" s="431"/>
      <c r="I1487" s="431"/>
      <c r="J1487" s="431"/>
      <c r="K1487" s="431"/>
      <c r="L1487" s="431"/>
      <c r="M1487" s="432"/>
      <c r="U1487" s="77" t="s">
        <v>630</v>
      </c>
    </row>
    <row r="1488" spans="2:21" ht="12" thickBot="1" x14ac:dyDescent="0.25">
      <c r="C1488" s="444" t="s">
        <v>79</v>
      </c>
      <c r="D1488" s="437"/>
      <c r="E1488" s="445" t="s">
        <v>133</v>
      </c>
      <c r="F1488" s="446"/>
      <c r="G1488" s="80" t="s">
        <v>134</v>
      </c>
      <c r="H1488" s="447" t="s">
        <v>135</v>
      </c>
      <c r="I1488" s="448"/>
      <c r="J1488" s="448"/>
      <c r="K1488" s="448"/>
      <c r="L1488" s="448"/>
      <c r="M1488" s="449"/>
      <c r="R1488" s="81"/>
      <c r="S1488" s="82"/>
      <c r="T1488" s="83"/>
      <c r="U1488" s="77" t="s">
        <v>630</v>
      </c>
    </row>
    <row r="1489" spans="2:21" ht="12" thickBot="1" x14ac:dyDescent="0.25">
      <c r="C1489" s="433">
        <v>45091</v>
      </c>
      <c r="D1489" s="434"/>
      <c r="E1489" s="435" t="s">
        <v>218</v>
      </c>
      <c r="F1489" s="409"/>
      <c r="G1489" s="84"/>
      <c r="H1489" s="435"/>
      <c r="I1489" s="408"/>
      <c r="J1489" s="408"/>
      <c r="K1489" s="408"/>
      <c r="L1489" s="408"/>
      <c r="M1489" s="409"/>
      <c r="U1489" s="77" t="s">
        <v>630</v>
      </c>
    </row>
    <row r="1490" spans="2:21" ht="12" thickBot="1" x14ac:dyDescent="0.25">
      <c r="C1490" s="435"/>
      <c r="D1490" s="408"/>
      <c r="E1490" s="408"/>
      <c r="F1490" s="408"/>
      <c r="G1490" s="408"/>
      <c r="H1490" s="408"/>
      <c r="I1490" s="408"/>
      <c r="J1490" s="408"/>
      <c r="K1490" s="408"/>
      <c r="L1490" s="408"/>
      <c r="M1490" s="409"/>
      <c r="U1490" s="77" t="s">
        <v>630</v>
      </c>
    </row>
    <row r="1491" spans="2:21" ht="12" thickBot="1" x14ac:dyDescent="0.25">
      <c r="C1491" s="85" t="s">
        <v>87</v>
      </c>
      <c r="D1491" s="86"/>
      <c r="E1491" s="85" t="s">
        <v>136</v>
      </c>
      <c r="F1491" s="86" t="s">
        <v>137</v>
      </c>
      <c r="G1491" s="85" t="s">
        <v>136</v>
      </c>
      <c r="H1491" s="436" t="s">
        <v>108</v>
      </c>
      <c r="I1491" s="436"/>
      <c r="J1491" s="436"/>
      <c r="K1491" s="436"/>
      <c r="L1491" s="436"/>
      <c r="M1491" s="437"/>
      <c r="U1491" s="77" t="s">
        <v>630</v>
      </c>
    </row>
    <row r="1492" spans="2:21" ht="12" thickBot="1" x14ac:dyDescent="0.25">
      <c r="C1492" s="87"/>
      <c r="D1492" s="88">
        <v>29</v>
      </c>
      <c r="E1492" s="103" t="s">
        <v>216</v>
      </c>
      <c r="F1492" s="88"/>
      <c r="G1492" s="103" t="s">
        <v>213</v>
      </c>
      <c r="H1492" s="438">
        <f>S1499</f>
        <v>3</v>
      </c>
      <c r="I1492" s="439"/>
      <c r="J1492" s="440"/>
      <c r="K1492" s="441">
        <f>T1499</f>
        <v>0</v>
      </c>
      <c r="L1492" s="442"/>
      <c r="M1492" s="443"/>
      <c r="U1492" s="77" t="str">
        <f>IF(H1492+K1492=3,"BİTTİ","DEVAM")</f>
        <v>BİTTİ</v>
      </c>
    </row>
    <row r="1493" spans="2:21" ht="12" thickBot="1" x14ac:dyDescent="0.25">
      <c r="C1493" s="91" t="s">
        <v>80</v>
      </c>
      <c r="D1493" s="92" t="s">
        <v>138</v>
      </c>
      <c r="E1493" s="91" t="s">
        <v>139</v>
      </c>
      <c r="F1493" s="92"/>
      <c r="G1493" s="91" t="s">
        <v>139</v>
      </c>
      <c r="H1493" s="408" t="s">
        <v>140</v>
      </c>
      <c r="I1493" s="409"/>
      <c r="J1493" s="408" t="s">
        <v>141</v>
      </c>
      <c r="K1493" s="409"/>
      <c r="L1493" s="410" t="s">
        <v>142</v>
      </c>
      <c r="M1493" s="411"/>
      <c r="O1493" s="412" t="s">
        <v>143</v>
      </c>
      <c r="P1493" s="413"/>
      <c r="Q1493" s="412" t="s">
        <v>144</v>
      </c>
      <c r="R1493" s="413"/>
      <c r="S1493" s="412" t="s">
        <v>138</v>
      </c>
      <c r="T1493" s="413"/>
      <c r="U1493" s="77" t="s">
        <v>630</v>
      </c>
    </row>
    <row r="1494" spans="2:21" ht="12" thickBot="1" x14ac:dyDescent="0.25">
      <c r="C1494" s="93" t="s">
        <v>152</v>
      </c>
      <c r="D1494" s="94" t="s">
        <v>145</v>
      </c>
      <c r="E1494" s="84" t="s">
        <v>658</v>
      </c>
      <c r="F1494" s="94"/>
      <c r="G1494" s="84" t="s">
        <v>654</v>
      </c>
      <c r="H1494" s="95">
        <v>6</v>
      </c>
      <c r="I1494" s="94">
        <v>2</v>
      </c>
      <c r="J1494" s="95">
        <v>6</v>
      </c>
      <c r="K1494" s="94">
        <v>0</v>
      </c>
      <c r="L1494" s="95"/>
      <c r="M1494" s="94"/>
      <c r="O1494" s="96">
        <f t="shared" ref="O1494:O1496" si="694">H1494+J1494+L1494</f>
        <v>12</v>
      </c>
      <c r="P1494" s="96">
        <f t="shared" ref="P1494:P1496" si="695">I1494+K1494+M1494</f>
        <v>2</v>
      </c>
      <c r="Q1494" s="96">
        <f t="shared" ref="Q1494:Q1496" si="696">IF(H1494&gt;I1494,1,0)+IF(J1494&gt;K1494,1,0)+IF(L1494&gt;M1494,1,0)</f>
        <v>2</v>
      </c>
      <c r="R1494" s="97">
        <f t="shared" ref="R1494:R1496" si="697">IF(H1494&lt;I1494,1,0)+IF(J1494&lt;K1494,1,0)+IF(L1494&lt;M1494,1,0)</f>
        <v>0</v>
      </c>
      <c r="S1494" s="97">
        <f t="shared" ref="S1494:S1496" si="698">IF(Q1494&gt;R1494,1,0)</f>
        <v>1</v>
      </c>
      <c r="T1494" s="97">
        <f t="shared" ref="T1494:T1496" si="699">IF(Q1494&lt;R1494,1,0)</f>
        <v>0</v>
      </c>
      <c r="U1494" s="77" t="s">
        <v>630</v>
      </c>
    </row>
    <row r="1495" spans="2:21" ht="12" thickBot="1" x14ac:dyDescent="0.25">
      <c r="C1495" s="84"/>
      <c r="D1495" s="94" t="s">
        <v>146</v>
      </c>
      <c r="E1495" s="84" t="s">
        <v>950</v>
      </c>
      <c r="F1495" s="94"/>
      <c r="G1495" s="84" t="s">
        <v>949</v>
      </c>
      <c r="H1495" s="95">
        <v>6</v>
      </c>
      <c r="I1495" s="94">
        <v>2</v>
      </c>
      <c r="J1495" s="95">
        <v>6</v>
      </c>
      <c r="K1495" s="94">
        <v>0</v>
      </c>
      <c r="L1495" s="95"/>
      <c r="M1495" s="94"/>
      <c r="O1495" s="29">
        <f t="shared" si="694"/>
        <v>12</v>
      </c>
      <c r="P1495" s="29">
        <f t="shared" si="695"/>
        <v>2</v>
      </c>
      <c r="Q1495" s="29">
        <f t="shared" si="696"/>
        <v>2</v>
      </c>
      <c r="R1495" s="28">
        <f t="shared" si="697"/>
        <v>0</v>
      </c>
      <c r="S1495" s="28">
        <f t="shared" si="698"/>
        <v>1</v>
      </c>
      <c r="T1495" s="28">
        <f t="shared" si="699"/>
        <v>0</v>
      </c>
      <c r="U1495" s="77" t="s">
        <v>630</v>
      </c>
    </row>
    <row r="1496" spans="2:21" ht="12" customHeight="1" thickBot="1" x14ac:dyDescent="0.25">
      <c r="C1496" s="414"/>
      <c r="D1496" s="416" t="s">
        <v>147</v>
      </c>
      <c r="E1496" s="84" t="s">
        <v>658</v>
      </c>
      <c r="F1496" s="98"/>
      <c r="G1496" s="84" t="s">
        <v>654</v>
      </c>
      <c r="H1496" s="418">
        <v>6</v>
      </c>
      <c r="I1496" s="421">
        <v>3</v>
      </c>
      <c r="J1496" s="418">
        <v>6</v>
      </c>
      <c r="K1496" s="421">
        <v>0</v>
      </c>
      <c r="L1496" s="418"/>
      <c r="M1496" s="421"/>
      <c r="O1496" s="424">
        <f t="shared" si="694"/>
        <v>12</v>
      </c>
      <c r="P1496" s="424">
        <f t="shared" si="695"/>
        <v>3</v>
      </c>
      <c r="Q1496" s="424">
        <f t="shared" si="696"/>
        <v>2</v>
      </c>
      <c r="R1496" s="424">
        <f t="shared" si="697"/>
        <v>0</v>
      </c>
      <c r="S1496" s="424">
        <f t="shared" si="698"/>
        <v>1</v>
      </c>
      <c r="T1496" s="424">
        <f t="shared" si="699"/>
        <v>0</v>
      </c>
      <c r="U1496" s="77" t="s">
        <v>630</v>
      </c>
    </row>
    <row r="1497" spans="2:21" ht="12" thickBot="1" x14ac:dyDescent="0.25">
      <c r="C1497" s="414"/>
      <c r="D1497" s="416"/>
      <c r="E1497" s="99" t="s">
        <v>137</v>
      </c>
      <c r="F1497" s="100"/>
      <c r="G1497" s="99" t="s">
        <v>137</v>
      </c>
      <c r="H1497" s="419"/>
      <c r="I1497" s="422"/>
      <c r="J1497" s="419"/>
      <c r="K1497" s="422"/>
      <c r="L1497" s="419"/>
      <c r="M1497" s="422"/>
      <c r="O1497" s="425"/>
      <c r="P1497" s="425"/>
      <c r="Q1497" s="425"/>
      <c r="R1497" s="425"/>
      <c r="S1497" s="425"/>
      <c r="T1497" s="425"/>
      <c r="U1497" s="77" t="s">
        <v>630</v>
      </c>
    </row>
    <row r="1498" spans="2:21" ht="12" thickBot="1" x14ac:dyDescent="0.25">
      <c r="C1498" s="415"/>
      <c r="D1498" s="417"/>
      <c r="E1498" s="84" t="s">
        <v>950</v>
      </c>
      <c r="F1498" s="101"/>
      <c r="G1498" s="84" t="s">
        <v>949</v>
      </c>
      <c r="H1498" s="420"/>
      <c r="I1498" s="423"/>
      <c r="J1498" s="420"/>
      <c r="K1498" s="423"/>
      <c r="L1498" s="420"/>
      <c r="M1498" s="423"/>
      <c r="O1498" s="426"/>
      <c r="P1498" s="426"/>
      <c r="Q1498" s="426"/>
      <c r="R1498" s="426"/>
      <c r="S1498" s="426"/>
      <c r="T1498" s="426"/>
      <c r="U1498" s="77" t="s">
        <v>630</v>
      </c>
    </row>
    <row r="1499" spans="2:21" ht="12" thickBot="1" x14ac:dyDescent="0.25">
      <c r="B1499" s="79" t="str">
        <f>E1492&amp;G1492</f>
        <v>MARİNA SPOR KULÜBÜFORZA EFOR TENİS SPOR KULÜBÜ</v>
      </c>
      <c r="G1499" s="102"/>
      <c r="H1499" s="102"/>
      <c r="O1499" s="28">
        <f t="shared" ref="O1499:T1499" si="700">O1494+O1495+O1496</f>
        <v>36</v>
      </c>
      <c r="P1499" s="28">
        <f t="shared" si="700"/>
        <v>7</v>
      </c>
      <c r="Q1499" s="29">
        <f t="shared" si="700"/>
        <v>6</v>
      </c>
      <c r="R1499" s="28">
        <f t="shared" si="700"/>
        <v>0</v>
      </c>
      <c r="S1499" s="28">
        <f t="shared" si="700"/>
        <v>3</v>
      </c>
      <c r="T1499" s="28">
        <f t="shared" si="700"/>
        <v>0</v>
      </c>
      <c r="U1499" s="77" t="s">
        <v>630</v>
      </c>
    </row>
    <row r="1500" spans="2:21" x14ac:dyDescent="0.2">
      <c r="C1500" s="427" t="s">
        <v>132</v>
      </c>
      <c r="D1500" s="428"/>
      <c r="E1500" s="428"/>
      <c r="F1500" s="428"/>
      <c r="G1500" s="428"/>
      <c r="H1500" s="428"/>
      <c r="I1500" s="428"/>
      <c r="J1500" s="428"/>
      <c r="K1500" s="428"/>
      <c r="L1500" s="428"/>
      <c r="M1500" s="429"/>
      <c r="U1500" s="77" t="s">
        <v>630</v>
      </c>
    </row>
    <row r="1501" spans="2:21" ht="12" thickBot="1" x14ac:dyDescent="0.25">
      <c r="C1501" s="430"/>
      <c r="D1501" s="431"/>
      <c r="E1501" s="431"/>
      <c r="F1501" s="431"/>
      <c r="G1501" s="431"/>
      <c r="H1501" s="431"/>
      <c r="I1501" s="431"/>
      <c r="J1501" s="431"/>
      <c r="K1501" s="431"/>
      <c r="L1501" s="431"/>
      <c r="M1501" s="432"/>
      <c r="U1501" s="77" t="s">
        <v>630</v>
      </c>
    </row>
    <row r="1502" spans="2:21" ht="12" thickBot="1" x14ac:dyDescent="0.25">
      <c r="C1502" s="444" t="s">
        <v>79</v>
      </c>
      <c r="D1502" s="437"/>
      <c r="E1502" s="445" t="s">
        <v>133</v>
      </c>
      <c r="F1502" s="446"/>
      <c r="G1502" s="80" t="s">
        <v>134</v>
      </c>
      <c r="H1502" s="447" t="s">
        <v>135</v>
      </c>
      <c r="I1502" s="448"/>
      <c r="J1502" s="448"/>
      <c r="K1502" s="448"/>
      <c r="L1502" s="448"/>
      <c r="M1502" s="449"/>
      <c r="R1502" s="81"/>
      <c r="S1502" s="82"/>
      <c r="T1502" s="83"/>
      <c r="U1502" s="77" t="s">
        <v>630</v>
      </c>
    </row>
    <row r="1503" spans="2:21" ht="12" thickBot="1" x14ac:dyDescent="0.25">
      <c r="C1503" s="433">
        <v>45091</v>
      </c>
      <c r="D1503" s="434"/>
      <c r="E1503" s="435" t="s">
        <v>218</v>
      </c>
      <c r="F1503" s="409"/>
      <c r="G1503" s="84"/>
      <c r="H1503" s="435"/>
      <c r="I1503" s="408"/>
      <c r="J1503" s="408"/>
      <c r="K1503" s="408"/>
      <c r="L1503" s="408"/>
      <c r="M1503" s="409"/>
      <c r="U1503" s="77" t="s">
        <v>630</v>
      </c>
    </row>
    <row r="1504" spans="2:21" ht="12" thickBot="1" x14ac:dyDescent="0.25">
      <c r="C1504" s="435"/>
      <c r="D1504" s="408"/>
      <c r="E1504" s="408"/>
      <c r="F1504" s="408"/>
      <c r="G1504" s="408"/>
      <c r="H1504" s="408"/>
      <c r="I1504" s="408"/>
      <c r="J1504" s="408"/>
      <c r="K1504" s="408"/>
      <c r="L1504" s="408"/>
      <c r="M1504" s="409"/>
      <c r="U1504" s="77" t="s">
        <v>630</v>
      </c>
    </row>
    <row r="1505" spans="2:21" ht="12" thickBot="1" x14ac:dyDescent="0.25">
      <c r="C1505" s="85" t="s">
        <v>87</v>
      </c>
      <c r="D1505" s="86"/>
      <c r="E1505" s="85" t="s">
        <v>136</v>
      </c>
      <c r="F1505" s="86" t="s">
        <v>137</v>
      </c>
      <c r="G1505" s="85" t="s">
        <v>136</v>
      </c>
      <c r="H1505" s="436" t="s">
        <v>108</v>
      </c>
      <c r="I1505" s="436"/>
      <c r="J1505" s="436"/>
      <c r="K1505" s="436"/>
      <c r="L1505" s="436"/>
      <c r="M1505" s="437"/>
      <c r="U1505" s="77" t="s">
        <v>630</v>
      </c>
    </row>
    <row r="1506" spans="2:21" ht="12" thickBot="1" x14ac:dyDescent="0.25">
      <c r="C1506" s="87"/>
      <c r="D1506" s="88">
        <v>30</v>
      </c>
      <c r="E1506" s="103" t="s">
        <v>268</v>
      </c>
      <c r="F1506" s="88"/>
      <c r="G1506" s="103" t="s">
        <v>217</v>
      </c>
      <c r="H1506" s="438">
        <f>S1513</f>
        <v>0</v>
      </c>
      <c r="I1506" s="439"/>
      <c r="J1506" s="440"/>
      <c r="K1506" s="441">
        <f>T1513</f>
        <v>3</v>
      </c>
      <c r="L1506" s="442"/>
      <c r="M1506" s="443"/>
      <c r="U1506" s="77" t="str">
        <f>IF(H1506+K1506=3,"BİTTİ","DEVAM")</f>
        <v>BİTTİ</v>
      </c>
    </row>
    <row r="1507" spans="2:21" ht="12" thickBot="1" x14ac:dyDescent="0.25">
      <c r="C1507" s="91" t="s">
        <v>80</v>
      </c>
      <c r="D1507" s="92" t="s">
        <v>138</v>
      </c>
      <c r="E1507" s="91" t="s">
        <v>139</v>
      </c>
      <c r="F1507" s="92"/>
      <c r="G1507" s="91" t="s">
        <v>139</v>
      </c>
      <c r="H1507" s="408" t="s">
        <v>140</v>
      </c>
      <c r="I1507" s="409"/>
      <c r="J1507" s="408" t="s">
        <v>141</v>
      </c>
      <c r="K1507" s="409"/>
      <c r="L1507" s="410" t="s">
        <v>142</v>
      </c>
      <c r="M1507" s="411"/>
      <c r="O1507" s="412" t="s">
        <v>143</v>
      </c>
      <c r="P1507" s="413"/>
      <c r="Q1507" s="412" t="s">
        <v>144</v>
      </c>
      <c r="R1507" s="413"/>
      <c r="S1507" s="412" t="s">
        <v>138</v>
      </c>
      <c r="T1507" s="413"/>
      <c r="U1507" s="77" t="s">
        <v>630</v>
      </c>
    </row>
    <row r="1508" spans="2:21" ht="12" thickBot="1" x14ac:dyDescent="0.25">
      <c r="C1508" s="93" t="s">
        <v>152</v>
      </c>
      <c r="D1508" s="94" t="s">
        <v>145</v>
      </c>
      <c r="E1508" s="84" t="s">
        <v>652</v>
      </c>
      <c r="F1508" s="94"/>
      <c r="G1508" s="84" t="s">
        <v>657</v>
      </c>
      <c r="H1508" s="95">
        <v>3</v>
      </c>
      <c r="I1508" s="94">
        <v>6</v>
      </c>
      <c r="J1508" s="95">
        <v>0</v>
      </c>
      <c r="K1508" s="94">
        <v>6</v>
      </c>
      <c r="L1508" s="95"/>
      <c r="M1508" s="94"/>
      <c r="O1508" s="96">
        <f t="shared" ref="O1508:O1510" si="701">H1508+J1508+L1508</f>
        <v>3</v>
      </c>
      <c r="P1508" s="96">
        <f t="shared" ref="P1508:P1510" si="702">I1508+K1508+M1508</f>
        <v>12</v>
      </c>
      <c r="Q1508" s="96">
        <f t="shared" ref="Q1508:Q1510" si="703">IF(H1508&gt;I1508,1,0)+IF(J1508&gt;K1508,1,0)+IF(L1508&gt;M1508,1,0)</f>
        <v>0</v>
      </c>
      <c r="R1508" s="97">
        <f t="shared" ref="R1508:R1510" si="704">IF(H1508&lt;I1508,1,0)+IF(J1508&lt;K1508,1,0)+IF(L1508&lt;M1508,1,0)</f>
        <v>2</v>
      </c>
      <c r="S1508" s="97">
        <f t="shared" ref="S1508:S1510" si="705">IF(Q1508&gt;R1508,1,0)</f>
        <v>0</v>
      </c>
      <c r="T1508" s="97">
        <f t="shared" ref="T1508:T1510" si="706">IF(Q1508&lt;R1508,1,0)</f>
        <v>1</v>
      </c>
      <c r="U1508" s="77" t="s">
        <v>630</v>
      </c>
    </row>
    <row r="1509" spans="2:21" ht="12" thickBot="1" x14ac:dyDescent="0.25">
      <c r="C1509" s="84"/>
      <c r="D1509" s="94" t="s">
        <v>146</v>
      </c>
      <c r="E1509" s="84" t="s">
        <v>945</v>
      </c>
      <c r="F1509" s="94"/>
      <c r="G1509" s="84" t="s">
        <v>944</v>
      </c>
      <c r="H1509" s="95">
        <v>2</v>
      </c>
      <c r="I1509" s="94">
        <v>6</v>
      </c>
      <c r="J1509" s="95">
        <v>0</v>
      </c>
      <c r="K1509" s="94">
        <v>6</v>
      </c>
      <c r="L1509" s="95"/>
      <c r="M1509" s="94"/>
      <c r="O1509" s="29">
        <f t="shared" si="701"/>
        <v>2</v>
      </c>
      <c r="P1509" s="29">
        <f t="shared" si="702"/>
        <v>12</v>
      </c>
      <c r="Q1509" s="29">
        <f t="shared" si="703"/>
        <v>0</v>
      </c>
      <c r="R1509" s="28">
        <f t="shared" si="704"/>
        <v>2</v>
      </c>
      <c r="S1509" s="28">
        <f t="shared" si="705"/>
        <v>0</v>
      </c>
      <c r="T1509" s="28">
        <f t="shared" si="706"/>
        <v>1</v>
      </c>
      <c r="U1509" s="77" t="s">
        <v>630</v>
      </c>
    </row>
    <row r="1510" spans="2:21" ht="12" customHeight="1" thickBot="1" x14ac:dyDescent="0.25">
      <c r="C1510" s="414"/>
      <c r="D1510" s="416" t="s">
        <v>147</v>
      </c>
      <c r="E1510" s="84" t="s">
        <v>652</v>
      </c>
      <c r="F1510" s="98"/>
      <c r="G1510" s="84" t="s">
        <v>657</v>
      </c>
      <c r="H1510" s="418">
        <v>3</v>
      </c>
      <c r="I1510" s="421">
        <v>6</v>
      </c>
      <c r="J1510" s="418">
        <v>0</v>
      </c>
      <c r="K1510" s="421">
        <v>6</v>
      </c>
      <c r="L1510" s="418"/>
      <c r="M1510" s="421"/>
      <c r="O1510" s="424">
        <f t="shared" si="701"/>
        <v>3</v>
      </c>
      <c r="P1510" s="424">
        <f t="shared" si="702"/>
        <v>12</v>
      </c>
      <c r="Q1510" s="424">
        <f t="shared" si="703"/>
        <v>0</v>
      </c>
      <c r="R1510" s="424">
        <f t="shared" si="704"/>
        <v>2</v>
      </c>
      <c r="S1510" s="424">
        <f t="shared" si="705"/>
        <v>0</v>
      </c>
      <c r="T1510" s="424">
        <f t="shared" si="706"/>
        <v>1</v>
      </c>
      <c r="U1510" s="77" t="s">
        <v>630</v>
      </c>
    </row>
    <row r="1511" spans="2:21" ht="12" thickBot="1" x14ac:dyDescent="0.25">
      <c r="C1511" s="414"/>
      <c r="D1511" s="416"/>
      <c r="E1511" s="99" t="s">
        <v>137</v>
      </c>
      <c r="F1511" s="100"/>
      <c r="G1511" s="99" t="s">
        <v>137</v>
      </c>
      <c r="H1511" s="419"/>
      <c r="I1511" s="422"/>
      <c r="J1511" s="419"/>
      <c r="K1511" s="422"/>
      <c r="L1511" s="419"/>
      <c r="M1511" s="422"/>
      <c r="O1511" s="425"/>
      <c r="P1511" s="425"/>
      <c r="Q1511" s="425"/>
      <c r="R1511" s="425"/>
      <c r="S1511" s="425"/>
      <c r="T1511" s="425"/>
      <c r="U1511" s="77" t="s">
        <v>630</v>
      </c>
    </row>
    <row r="1512" spans="2:21" ht="12" thickBot="1" x14ac:dyDescent="0.25">
      <c r="C1512" s="415"/>
      <c r="D1512" s="417"/>
      <c r="E1512" s="84" t="s">
        <v>945</v>
      </c>
      <c r="F1512" s="101"/>
      <c r="G1512" s="84" t="s">
        <v>944</v>
      </c>
      <c r="H1512" s="420"/>
      <c r="I1512" s="423"/>
      <c r="J1512" s="420"/>
      <c r="K1512" s="423"/>
      <c r="L1512" s="420"/>
      <c r="M1512" s="423"/>
      <c r="O1512" s="426"/>
      <c r="P1512" s="426"/>
      <c r="Q1512" s="426"/>
      <c r="R1512" s="426"/>
      <c r="S1512" s="426"/>
      <c r="T1512" s="426"/>
      <c r="U1512" s="77" t="s">
        <v>630</v>
      </c>
    </row>
    <row r="1513" spans="2:21" ht="12" thickBot="1" x14ac:dyDescent="0.25">
      <c r="B1513" s="79" t="str">
        <f>E1506&amp;G1506</f>
        <v>MİDYAT PERFORMANS SPOR KULÜBÜ ARTUKLU TENİS SPOR KULÜBÜ</v>
      </c>
      <c r="G1513" s="102"/>
      <c r="H1513" s="102"/>
      <c r="O1513" s="28">
        <f t="shared" ref="O1513:T1513" si="707">O1508+O1509+O1510</f>
        <v>8</v>
      </c>
      <c r="P1513" s="28">
        <f t="shared" si="707"/>
        <v>36</v>
      </c>
      <c r="Q1513" s="29">
        <f t="shared" si="707"/>
        <v>0</v>
      </c>
      <c r="R1513" s="28">
        <f t="shared" si="707"/>
        <v>6</v>
      </c>
      <c r="S1513" s="28">
        <f t="shared" si="707"/>
        <v>0</v>
      </c>
      <c r="T1513" s="28">
        <f t="shared" si="707"/>
        <v>3</v>
      </c>
      <c r="U1513" s="77" t="s">
        <v>630</v>
      </c>
    </row>
    <row r="1514" spans="2:21" x14ac:dyDescent="0.2">
      <c r="C1514" s="427" t="s">
        <v>132</v>
      </c>
      <c r="D1514" s="428"/>
      <c r="E1514" s="428"/>
      <c r="F1514" s="428"/>
      <c r="G1514" s="428"/>
      <c r="H1514" s="428"/>
      <c r="I1514" s="428"/>
      <c r="J1514" s="428"/>
      <c r="K1514" s="428"/>
      <c r="L1514" s="428"/>
      <c r="M1514" s="429"/>
      <c r="U1514" s="77" t="s">
        <v>630</v>
      </c>
    </row>
    <row r="1515" spans="2:21" ht="12" thickBot="1" x14ac:dyDescent="0.25">
      <c r="C1515" s="430"/>
      <c r="D1515" s="431"/>
      <c r="E1515" s="431"/>
      <c r="F1515" s="431"/>
      <c r="G1515" s="431"/>
      <c r="H1515" s="431"/>
      <c r="I1515" s="431"/>
      <c r="J1515" s="431"/>
      <c r="K1515" s="431"/>
      <c r="L1515" s="431"/>
      <c r="M1515" s="432"/>
      <c r="U1515" s="77" t="s">
        <v>630</v>
      </c>
    </row>
    <row r="1516" spans="2:21" ht="12" thickBot="1" x14ac:dyDescent="0.25">
      <c r="C1516" s="444" t="s">
        <v>79</v>
      </c>
      <c r="D1516" s="437"/>
      <c r="E1516" s="445" t="s">
        <v>133</v>
      </c>
      <c r="F1516" s="446"/>
      <c r="G1516" s="80" t="s">
        <v>134</v>
      </c>
      <c r="H1516" s="447" t="s">
        <v>135</v>
      </c>
      <c r="I1516" s="448"/>
      <c r="J1516" s="448"/>
      <c r="K1516" s="448"/>
      <c r="L1516" s="448"/>
      <c r="M1516" s="449"/>
      <c r="R1516" s="81"/>
      <c r="S1516" s="82"/>
      <c r="T1516" s="83"/>
      <c r="U1516" s="77" t="s">
        <v>630</v>
      </c>
    </row>
    <row r="1517" spans="2:21" ht="12" thickBot="1" x14ac:dyDescent="0.25">
      <c r="C1517" s="433">
        <v>45091</v>
      </c>
      <c r="D1517" s="434"/>
      <c r="E1517" s="435" t="s">
        <v>68</v>
      </c>
      <c r="F1517" s="409"/>
      <c r="G1517" s="84"/>
      <c r="H1517" s="435"/>
      <c r="I1517" s="408"/>
      <c r="J1517" s="408"/>
      <c r="K1517" s="408"/>
      <c r="L1517" s="408"/>
      <c r="M1517" s="409"/>
      <c r="U1517" s="77" t="s">
        <v>630</v>
      </c>
    </row>
    <row r="1518" spans="2:21" ht="12" thickBot="1" x14ac:dyDescent="0.25">
      <c r="C1518" s="435"/>
      <c r="D1518" s="408"/>
      <c r="E1518" s="408"/>
      <c r="F1518" s="408"/>
      <c r="G1518" s="408"/>
      <c r="H1518" s="408"/>
      <c r="I1518" s="408"/>
      <c r="J1518" s="408"/>
      <c r="K1518" s="408"/>
      <c r="L1518" s="408"/>
      <c r="M1518" s="409"/>
      <c r="U1518" s="77" t="s">
        <v>630</v>
      </c>
    </row>
    <row r="1519" spans="2:21" ht="12" thickBot="1" x14ac:dyDescent="0.25">
      <c r="C1519" s="85" t="s">
        <v>87</v>
      </c>
      <c r="D1519" s="86"/>
      <c r="E1519" s="85" t="s">
        <v>136</v>
      </c>
      <c r="F1519" s="86" t="s">
        <v>137</v>
      </c>
      <c r="G1519" s="85" t="s">
        <v>136</v>
      </c>
      <c r="H1519" s="436" t="s">
        <v>108</v>
      </c>
      <c r="I1519" s="436"/>
      <c r="J1519" s="436"/>
      <c r="K1519" s="436"/>
      <c r="L1519" s="436"/>
      <c r="M1519" s="437"/>
      <c r="U1519" s="77" t="s">
        <v>630</v>
      </c>
    </row>
    <row r="1520" spans="2:21" ht="12" thickBot="1" x14ac:dyDescent="0.25">
      <c r="C1520" s="87"/>
      <c r="D1520" s="88">
        <v>31</v>
      </c>
      <c r="E1520" s="103" t="s">
        <v>182</v>
      </c>
      <c r="F1520" s="88"/>
      <c r="G1520" s="103" t="s">
        <v>190</v>
      </c>
      <c r="H1520" s="438">
        <f>S1527</f>
        <v>3</v>
      </c>
      <c r="I1520" s="439"/>
      <c r="J1520" s="440"/>
      <c r="K1520" s="441">
        <f>T1527</f>
        <v>0</v>
      </c>
      <c r="L1520" s="442"/>
      <c r="M1520" s="443"/>
      <c r="U1520" s="77" t="str">
        <f>IF(H1520+K1520=3,"BİTTİ","DEVAM")</f>
        <v>BİTTİ</v>
      </c>
    </row>
    <row r="1521" spans="2:21" ht="12" thickBot="1" x14ac:dyDescent="0.25">
      <c r="C1521" s="91" t="s">
        <v>80</v>
      </c>
      <c r="D1521" s="92" t="s">
        <v>138</v>
      </c>
      <c r="E1521" s="91" t="s">
        <v>139</v>
      </c>
      <c r="F1521" s="92"/>
      <c r="G1521" s="91" t="s">
        <v>139</v>
      </c>
      <c r="H1521" s="408" t="s">
        <v>140</v>
      </c>
      <c r="I1521" s="409"/>
      <c r="J1521" s="408" t="s">
        <v>141</v>
      </c>
      <c r="K1521" s="409"/>
      <c r="L1521" s="410" t="s">
        <v>142</v>
      </c>
      <c r="M1521" s="411"/>
      <c r="O1521" s="412" t="s">
        <v>143</v>
      </c>
      <c r="P1521" s="413"/>
      <c r="Q1521" s="412" t="s">
        <v>144</v>
      </c>
      <c r="R1521" s="413"/>
      <c r="S1521" s="412" t="s">
        <v>138</v>
      </c>
      <c r="T1521" s="413"/>
      <c r="U1521" s="77" t="s">
        <v>630</v>
      </c>
    </row>
    <row r="1522" spans="2:21" ht="12" thickBot="1" x14ac:dyDescent="0.25">
      <c r="C1522" s="93" t="s">
        <v>152</v>
      </c>
      <c r="D1522" s="94" t="s">
        <v>145</v>
      </c>
      <c r="E1522" s="84" t="s">
        <v>711</v>
      </c>
      <c r="F1522" s="94"/>
      <c r="G1522" s="84" t="s">
        <v>372</v>
      </c>
      <c r="H1522" s="95">
        <v>6</v>
      </c>
      <c r="I1522" s="94">
        <v>2</v>
      </c>
      <c r="J1522" s="95">
        <v>6</v>
      </c>
      <c r="K1522" s="94">
        <v>2</v>
      </c>
      <c r="L1522" s="95"/>
      <c r="M1522" s="94"/>
      <c r="O1522" s="96">
        <f t="shared" ref="O1522:O1524" si="708">H1522+J1522+L1522</f>
        <v>12</v>
      </c>
      <c r="P1522" s="96">
        <f t="shared" ref="P1522:P1524" si="709">I1522+K1522+M1522</f>
        <v>4</v>
      </c>
      <c r="Q1522" s="96">
        <f t="shared" ref="Q1522:Q1524" si="710">IF(H1522&gt;I1522,1,0)+IF(J1522&gt;K1522,1,0)+IF(L1522&gt;M1522,1,0)</f>
        <v>2</v>
      </c>
      <c r="R1522" s="97">
        <f t="shared" ref="R1522:R1524" si="711">IF(H1522&lt;I1522,1,0)+IF(J1522&lt;K1522,1,0)+IF(L1522&lt;M1522,1,0)</f>
        <v>0</v>
      </c>
      <c r="S1522" s="97">
        <f t="shared" ref="S1522:S1524" si="712">IF(Q1522&gt;R1522,1,0)</f>
        <v>1</v>
      </c>
      <c r="T1522" s="97">
        <f t="shared" ref="T1522:T1524" si="713">IF(Q1522&lt;R1522,1,0)</f>
        <v>0</v>
      </c>
      <c r="U1522" s="77" t="s">
        <v>630</v>
      </c>
    </row>
    <row r="1523" spans="2:21" ht="12" thickBot="1" x14ac:dyDescent="0.25">
      <c r="C1523" s="84"/>
      <c r="D1523" s="94" t="s">
        <v>146</v>
      </c>
      <c r="E1523" s="84" t="s">
        <v>712</v>
      </c>
      <c r="F1523" s="94"/>
      <c r="G1523" s="84" t="s">
        <v>373</v>
      </c>
      <c r="H1523" s="95">
        <v>6</v>
      </c>
      <c r="I1523" s="94">
        <v>0</v>
      </c>
      <c r="J1523" s="95">
        <v>6</v>
      </c>
      <c r="K1523" s="94">
        <v>0</v>
      </c>
      <c r="L1523" s="95"/>
      <c r="M1523" s="94"/>
      <c r="O1523" s="29">
        <f t="shared" si="708"/>
        <v>12</v>
      </c>
      <c r="P1523" s="29">
        <f t="shared" si="709"/>
        <v>0</v>
      </c>
      <c r="Q1523" s="29">
        <f t="shared" si="710"/>
        <v>2</v>
      </c>
      <c r="R1523" s="28">
        <f t="shared" si="711"/>
        <v>0</v>
      </c>
      <c r="S1523" s="28">
        <f t="shared" si="712"/>
        <v>1</v>
      </c>
      <c r="T1523" s="28">
        <f t="shared" si="713"/>
        <v>0</v>
      </c>
      <c r="U1523" s="77" t="s">
        <v>630</v>
      </c>
    </row>
    <row r="1524" spans="2:21" ht="12" customHeight="1" thickBot="1" x14ac:dyDescent="0.25">
      <c r="C1524" s="414"/>
      <c r="D1524" s="416" t="s">
        <v>147</v>
      </c>
      <c r="E1524" s="84" t="s">
        <v>711</v>
      </c>
      <c r="F1524" s="98"/>
      <c r="G1524" s="84" t="s">
        <v>372</v>
      </c>
      <c r="H1524" s="418">
        <v>6</v>
      </c>
      <c r="I1524" s="421">
        <v>1</v>
      </c>
      <c r="J1524" s="418">
        <v>6</v>
      </c>
      <c r="K1524" s="421">
        <v>2</v>
      </c>
      <c r="L1524" s="418"/>
      <c r="M1524" s="421"/>
      <c r="O1524" s="424">
        <f t="shared" si="708"/>
        <v>12</v>
      </c>
      <c r="P1524" s="424">
        <f t="shared" si="709"/>
        <v>3</v>
      </c>
      <c r="Q1524" s="424">
        <f t="shared" si="710"/>
        <v>2</v>
      </c>
      <c r="R1524" s="424">
        <f t="shared" si="711"/>
        <v>0</v>
      </c>
      <c r="S1524" s="424">
        <f t="shared" si="712"/>
        <v>1</v>
      </c>
      <c r="T1524" s="424">
        <f t="shared" si="713"/>
        <v>0</v>
      </c>
      <c r="U1524" s="77" t="s">
        <v>630</v>
      </c>
    </row>
    <row r="1525" spans="2:21" ht="12" thickBot="1" x14ac:dyDescent="0.25">
      <c r="C1525" s="414"/>
      <c r="D1525" s="416"/>
      <c r="E1525" s="99" t="s">
        <v>137</v>
      </c>
      <c r="F1525" s="100"/>
      <c r="G1525" s="99" t="s">
        <v>137</v>
      </c>
      <c r="H1525" s="419"/>
      <c r="I1525" s="422"/>
      <c r="J1525" s="419"/>
      <c r="K1525" s="422"/>
      <c r="L1525" s="419"/>
      <c r="M1525" s="422"/>
      <c r="O1525" s="425"/>
      <c r="P1525" s="425"/>
      <c r="Q1525" s="425"/>
      <c r="R1525" s="425"/>
      <c r="S1525" s="425"/>
      <c r="T1525" s="425"/>
      <c r="U1525" s="77" t="s">
        <v>630</v>
      </c>
    </row>
    <row r="1526" spans="2:21" ht="12" thickBot="1" x14ac:dyDescent="0.25">
      <c r="C1526" s="415"/>
      <c r="D1526" s="417"/>
      <c r="E1526" s="84" t="s">
        <v>908</v>
      </c>
      <c r="F1526" s="101"/>
      <c r="G1526" s="84" t="s">
        <v>907</v>
      </c>
      <c r="H1526" s="420"/>
      <c r="I1526" s="423"/>
      <c r="J1526" s="420"/>
      <c r="K1526" s="423"/>
      <c r="L1526" s="420"/>
      <c r="M1526" s="423"/>
      <c r="O1526" s="426"/>
      <c r="P1526" s="426"/>
      <c r="Q1526" s="426"/>
      <c r="R1526" s="426"/>
      <c r="S1526" s="426"/>
      <c r="T1526" s="426"/>
      <c r="U1526" s="77" t="s">
        <v>630</v>
      </c>
    </row>
    <row r="1527" spans="2:21" ht="12" thickBot="1" x14ac:dyDescent="0.25">
      <c r="B1527" s="79" t="str">
        <f>E1520&amp;G1520</f>
        <v>1966 MALATYA GENÇLİK VE SPOR KULÜBÜDOĞUKENT İHTİSAS KULÜBÜ</v>
      </c>
      <c r="G1527" s="102"/>
      <c r="H1527" s="102"/>
      <c r="O1527" s="28">
        <f t="shared" ref="O1527:T1527" si="714">O1522+O1523+O1524</f>
        <v>36</v>
      </c>
      <c r="P1527" s="28">
        <f t="shared" si="714"/>
        <v>7</v>
      </c>
      <c r="Q1527" s="29">
        <f t="shared" si="714"/>
        <v>6</v>
      </c>
      <c r="R1527" s="28">
        <f t="shared" si="714"/>
        <v>0</v>
      </c>
      <c r="S1527" s="28">
        <f t="shared" si="714"/>
        <v>3</v>
      </c>
      <c r="T1527" s="28">
        <f t="shared" si="714"/>
        <v>0</v>
      </c>
      <c r="U1527" s="77" t="s">
        <v>630</v>
      </c>
    </row>
    <row r="1528" spans="2:21" x14ac:dyDescent="0.2">
      <c r="C1528" s="427" t="s">
        <v>132</v>
      </c>
      <c r="D1528" s="428"/>
      <c r="E1528" s="428"/>
      <c r="F1528" s="428"/>
      <c r="G1528" s="428"/>
      <c r="H1528" s="428"/>
      <c r="I1528" s="428"/>
      <c r="J1528" s="428"/>
      <c r="K1528" s="428"/>
      <c r="L1528" s="428"/>
      <c r="M1528" s="429"/>
      <c r="U1528" s="77" t="s">
        <v>630</v>
      </c>
    </row>
    <row r="1529" spans="2:21" ht="12" thickBot="1" x14ac:dyDescent="0.25">
      <c r="C1529" s="430"/>
      <c r="D1529" s="431"/>
      <c r="E1529" s="431"/>
      <c r="F1529" s="431"/>
      <c r="G1529" s="431"/>
      <c r="H1529" s="431"/>
      <c r="I1529" s="431"/>
      <c r="J1529" s="431"/>
      <c r="K1529" s="431"/>
      <c r="L1529" s="431"/>
      <c r="M1529" s="432"/>
      <c r="U1529" s="77" t="s">
        <v>630</v>
      </c>
    </row>
    <row r="1530" spans="2:21" ht="12" thickBot="1" x14ac:dyDescent="0.25">
      <c r="C1530" s="444" t="s">
        <v>79</v>
      </c>
      <c r="D1530" s="437"/>
      <c r="E1530" s="445" t="s">
        <v>133</v>
      </c>
      <c r="F1530" s="446"/>
      <c r="G1530" s="80" t="s">
        <v>134</v>
      </c>
      <c r="H1530" s="447" t="s">
        <v>135</v>
      </c>
      <c r="I1530" s="448"/>
      <c r="J1530" s="448"/>
      <c r="K1530" s="448"/>
      <c r="L1530" s="448"/>
      <c r="M1530" s="449"/>
      <c r="R1530" s="81"/>
      <c r="S1530" s="82"/>
      <c r="T1530" s="83"/>
      <c r="U1530" s="77" t="s">
        <v>630</v>
      </c>
    </row>
    <row r="1531" spans="2:21" ht="12" thickBot="1" x14ac:dyDescent="0.25">
      <c r="C1531" s="433">
        <v>45091</v>
      </c>
      <c r="D1531" s="434"/>
      <c r="E1531" s="435" t="s">
        <v>72</v>
      </c>
      <c r="F1531" s="409"/>
      <c r="G1531" s="84"/>
      <c r="H1531" s="435"/>
      <c r="I1531" s="408"/>
      <c r="J1531" s="408"/>
      <c r="K1531" s="408"/>
      <c r="L1531" s="408"/>
      <c r="M1531" s="409"/>
      <c r="U1531" s="77" t="s">
        <v>630</v>
      </c>
    </row>
    <row r="1532" spans="2:21" ht="12" thickBot="1" x14ac:dyDescent="0.25">
      <c r="C1532" s="435"/>
      <c r="D1532" s="408"/>
      <c r="E1532" s="408"/>
      <c r="F1532" s="408"/>
      <c r="G1532" s="408"/>
      <c r="H1532" s="408"/>
      <c r="I1532" s="408"/>
      <c r="J1532" s="408"/>
      <c r="K1532" s="408"/>
      <c r="L1532" s="408"/>
      <c r="M1532" s="409"/>
      <c r="U1532" s="77" t="s">
        <v>630</v>
      </c>
    </row>
    <row r="1533" spans="2:21" ht="12" thickBot="1" x14ac:dyDescent="0.25">
      <c r="C1533" s="85" t="s">
        <v>87</v>
      </c>
      <c r="D1533" s="86"/>
      <c r="E1533" s="85" t="s">
        <v>136</v>
      </c>
      <c r="F1533" s="86" t="s">
        <v>137</v>
      </c>
      <c r="G1533" s="85" t="s">
        <v>136</v>
      </c>
      <c r="H1533" s="436" t="s">
        <v>108</v>
      </c>
      <c r="I1533" s="436"/>
      <c r="J1533" s="436"/>
      <c r="K1533" s="436"/>
      <c r="L1533" s="436"/>
      <c r="M1533" s="437"/>
      <c r="U1533" s="77" t="s">
        <v>630</v>
      </c>
    </row>
    <row r="1534" spans="2:21" ht="12" thickBot="1" x14ac:dyDescent="0.25">
      <c r="C1534" s="87"/>
      <c r="D1534" s="88">
        <v>32</v>
      </c>
      <c r="E1534" s="103" t="s">
        <v>34</v>
      </c>
      <c r="F1534" s="88"/>
      <c r="G1534" s="103" t="s">
        <v>184</v>
      </c>
      <c r="H1534" s="438">
        <f>S1541</f>
        <v>0</v>
      </c>
      <c r="I1534" s="439"/>
      <c r="J1534" s="440"/>
      <c r="K1534" s="441">
        <f>T1541</f>
        <v>3</v>
      </c>
      <c r="L1534" s="442"/>
      <c r="M1534" s="443"/>
      <c r="U1534" s="77" t="str">
        <f>IF(H1534+K1534=3,"BİTTİ","DEVAM")</f>
        <v>BİTTİ</v>
      </c>
    </row>
    <row r="1535" spans="2:21" ht="12" thickBot="1" x14ac:dyDescent="0.25">
      <c r="C1535" s="91" t="s">
        <v>80</v>
      </c>
      <c r="D1535" s="92" t="s">
        <v>138</v>
      </c>
      <c r="E1535" s="91" t="s">
        <v>139</v>
      </c>
      <c r="F1535" s="92"/>
      <c r="G1535" s="91" t="s">
        <v>139</v>
      </c>
      <c r="H1535" s="408" t="s">
        <v>140</v>
      </c>
      <c r="I1535" s="409"/>
      <c r="J1535" s="408" t="s">
        <v>141</v>
      </c>
      <c r="K1535" s="409"/>
      <c r="L1535" s="410" t="s">
        <v>142</v>
      </c>
      <c r="M1535" s="411"/>
      <c r="O1535" s="412" t="s">
        <v>143</v>
      </c>
      <c r="P1535" s="413"/>
      <c r="Q1535" s="412" t="s">
        <v>144</v>
      </c>
      <c r="R1535" s="413"/>
      <c r="S1535" s="412" t="s">
        <v>138</v>
      </c>
      <c r="T1535" s="413"/>
      <c r="U1535" s="77" t="s">
        <v>630</v>
      </c>
    </row>
    <row r="1536" spans="2:21" ht="12" thickBot="1" x14ac:dyDescent="0.25">
      <c r="C1536" s="93" t="s">
        <v>152</v>
      </c>
      <c r="D1536" s="94" t="s">
        <v>145</v>
      </c>
      <c r="E1536" s="84" t="s">
        <v>825</v>
      </c>
      <c r="F1536" s="94"/>
      <c r="G1536" s="84" t="s">
        <v>403</v>
      </c>
      <c r="H1536" s="95">
        <v>1</v>
      </c>
      <c r="I1536" s="94">
        <v>6</v>
      </c>
      <c r="J1536" s="95">
        <v>2</v>
      </c>
      <c r="K1536" s="94">
        <v>6</v>
      </c>
      <c r="L1536" s="95"/>
      <c r="M1536" s="94"/>
      <c r="O1536" s="96">
        <f t="shared" ref="O1536:O1538" si="715">H1536+J1536+L1536</f>
        <v>3</v>
      </c>
      <c r="P1536" s="96">
        <f t="shared" ref="P1536:P1538" si="716">I1536+K1536+M1536</f>
        <v>12</v>
      </c>
      <c r="Q1536" s="96">
        <f t="shared" ref="Q1536:Q1538" si="717">IF(H1536&gt;I1536,1,0)+IF(J1536&gt;K1536,1,0)+IF(L1536&gt;M1536,1,0)</f>
        <v>0</v>
      </c>
      <c r="R1536" s="97">
        <f t="shared" ref="R1536:R1538" si="718">IF(H1536&lt;I1536,1,0)+IF(J1536&lt;K1536,1,0)+IF(L1536&lt;M1536,1,0)</f>
        <v>2</v>
      </c>
      <c r="S1536" s="97">
        <f t="shared" ref="S1536:S1538" si="719">IF(Q1536&gt;R1536,1,0)</f>
        <v>0</v>
      </c>
      <c r="T1536" s="97">
        <f t="shared" ref="T1536:T1538" si="720">IF(Q1536&lt;R1536,1,0)</f>
        <v>1</v>
      </c>
      <c r="U1536" s="77" t="s">
        <v>630</v>
      </c>
    </row>
    <row r="1537" spans="2:21" ht="12" thickBot="1" x14ac:dyDescent="0.25">
      <c r="C1537" s="84"/>
      <c r="D1537" s="94" t="s">
        <v>146</v>
      </c>
      <c r="E1537" s="84" t="s">
        <v>826</v>
      </c>
      <c r="F1537" s="94"/>
      <c r="G1537" s="84" t="s">
        <v>404</v>
      </c>
      <c r="H1537" s="95">
        <v>0</v>
      </c>
      <c r="I1537" s="94">
        <v>6</v>
      </c>
      <c r="J1537" s="95">
        <v>0</v>
      </c>
      <c r="K1537" s="94">
        <v>6</v>
      </c>
      <c r="L1537" s="95"/>
      <c r="M1537" s="94"/>
      <c r="O1537" s="29">
        <f t="shared" si="715"/>
        <v>0</v>
      </c>
      <c r="P1537" s="29">
        <f t="shared" si="716"/>
        <v>12</v>
      </c>
      <c r="Q1537" s="29">
        <f t="shared" si="717"/>
        <v>0</v>
      </c>
      <c r="R1537" s="28">
        <f t="shared" si="718"/>
        <v>2</v>
      </c>
      <c r="S1537" s="28">
        <f t="shared" si="719"/>
        <v>0</v>
      </c>
      <c r="T1537" s="28">
        <f t="shared" si="720"/>
        <v>1</v>
      </c>
      <c r="U1537" s="77" t="s">
        <v>630</v>
      </c>
    </row>
    <row r="1538" spans="2:21" ht="12" customHeight="1" thickBot="1" x14ac:dyDescent="0.25">
      <c r="C1538" s="414"/>
      <c r="D1538" s="416" t="s">
        <v>147</v>
      </c>
      <c r="E1538" s="84" t="s">
        <v>827</v>
      </c>
      <c r="F1538" s="98"/>
      <c r="G1538" s="84" t="s">
        <v>403</v>
      </c>
      <c r="H1538" s="418">
        <v>2</v>
      </c>
      <c r="I1538" s="421">
        <v>6</v>
      </c>
      <c r="J1538" s="418">
        <v>2</v>
      </c>
      <c r="K1538" s="421">
        <v>6</v>
      </c>
      <c r="L1538" s="418"/>
      <c r="M1538" s="421"/>
      <c r="O1538" s="424">
        <f t="shared" si="715"/>
        <v>4</v>
      </c>
      <c r="P1538" s="424">
        <f t="shared" si="716"/>
        <v>12</v>
      </c>
      <c r="Q1538" s="424">
        <f t="shared" si="717"/>
        <v>0</v>
      </c>
      <c r="R1538" s="424">
        <f t="shared" si="718"/>
        <v>2</v>
      </c>
      <c r="S1538" s="424">
        <f t="shared" si="719"/>
        <v>0</v>
      </c>
      <c r="T1538" s="424">
        <f t="shared" si="720"/>
        <v>1</v>
      </c>
      <c r="U1538" s="77" t="s">
        <v>630</v>
      </c>
    </row>
    <row r="1539" spans="2:21" ht="12" thickBot="1" x14ac:dyDescent="0.25">
      <c r="C1539" s="414"/>
      <c r="D1539" s="416"/>
      <c r="E1539" s="99" t="s">
        <v>137</v>
      </c>
      <c r="F1539" s="100"/>
      <c r="G1539" s="99" t="s">
        <v>137</v>
      </c>
      <c r="H1539" s="419"/>
      <c r="I1539" s="422"/>
      <c r="J1539" s="419"/>
      <c r="K1539" s="422"/>
      <c r="L1539" s="419"/>
      <c r="M1539" s="422"/>
      <c r="O1539" s="425"/>
      <c r="P1539" s="425"/>
      <c r="Q1539" s="425"/>
      <c r="R1539" s="425"/>
      <c r="S1539" s="425"/>
      <c r="T1539" s="425"/>
      <c r="U1539" s="77" t="s">
        <v>630</v>
      </c>
    </row>
    <row r="1540" spans="2:21" ht="12" thickBot="1" x14ac:dyDescent="0.25">
      <c r="C1540" s="415"/>
      <c r="D1540" s="417"/>
      <c r="E1540" s="84" t="s">
        <v>825</v>
      </c>
      <c r="F1540" s="101"/>
      <c r="G1540" s="84" t="s">
        <v>405</v>
      </c>
      <c r="H1540" s="420"/>
      <c r="I1540" s="423"/>
      <c r="J1540" s="420"/>
      <c r="K1540" s="423"/>
      <c r="L1540" s="420"/>
      <c r="M1540" s="423"/>
      <c r="O1540" s="426"/>
      <c r="P1540" s="426"/>
      <c r="Q1540" s="426"/>
      <c r="R1540" s="426"/>
      <c r="S1540" s="426"/>
      <c r="T1540" s="426"/>
      <c r="U1540" s="77" t="s">
        <v>630</v>
      </c>
    </row>
    <row r="1541" spans="2:21" ht="12" thickBot="1" x14ac:dyDescent="0.25">
      <c r="B1541" s="79" t="str">
        <f>E1534&amp;G1534</f>
        <v>ŞIRNAK GELİŞİM GENÇLİK VE SPOR KULÜBÜŞIRNAK YURDUM GENÇLİK VE SPOR KULÜBÜ</v>
      </c>
      <c r="G1541" s="102"/>
      <c r="H1541" s="102"/>
      <c r="O1541" s="28">
        <f t="shared" ref="O1541:T1541" si="721">O1536+O1537+O1538</f>
        <v>7</v>
      </c>
      <c r="P1541" s="28">
        <f t="shared" si="721"/>
        <v>36</v>
      </c>
      <c r="Q1541" s="29">
        <f t="shared" si="721"/>
        <v>0</v>
      </c>
      <c r="R1541" s="28">
        <f t="shared" si="721"/>
        <v>6</v>
      </c>
      <c r="S1541" s="28">
        <f t="shared" si="721"/>
        <v>0</v>
      </c>
      <c r="T1541" s="28">
        <f t="shared" si="721"/>
        <v>3</v>
      </c>
      <c r="U1541" s="77" t="s">
        <v>630</v>
      </c>
    </row>
    <row r="1542" spans="2:21" x14ac:dyDescent="0.2">
      <c r="C1542" s="427" t="s">
        <v>132</v>
      </c>
      <c r="D1542" s="428"/>
      <c r="E1542" s="428"/>
      <c r="F1542" s="428"/>
      <c r="G1542" s="428"/>
      <c r="H1542" s="428"/>
      <c r="I1542" s="428"/>
      <c r="J1542" s="428"/>
      <c r="K1542" s="428"/>
      <c r="L1542" s="428"/>
      <c r="M1542" s="429"/>
      <c r="U1542" s="77" t="s">
        <v>630</v>
      </c>
    </row>
    <row r="1543" spans="2:21" ht="12" thickBot="1" x14ac:dyDescent="0.25">
      <c r="C1543" s="430"/>
      <c r="D1543" s="431"/>
      <c r="E1543" s="431"/>
      <c r="F1543" s="431"/>
      <c r="G1543" s="431"/>
      <c r="H1543" s="431"/>
      <c r="I1543" s="431"/>
      <c r="J1543" s="431"/>
      <c r="K1543" s="431"/>
      <c r="L1543" s="431"/>
      <c r="M1543" s="432"/>
      <c r="U1543" s="77" t="s">
        <v>630</v>
      </c>
    </row>
    <row r="1544" spans="2:21" ht="12" thickBot="1" x14ac:dyDescent="0.25">
      <c r="C1544" s="444" t="s">
        <v>79</v>
      </c>
      <c r="D1544" s="437"/>
      <c r="E1544" s="445" t="s">
        <v>133</v>
      </c>
      <c r="F1544" s="446"/>
      <c r="G1544" s="80" t="s">
        <v>134</v>
      </c>
      <c r="H1544" s="447" t="s">
        <v>135</v>
      </c>
      <c r="I1544" s="448"/>
      <c r="J1544" s="448"/>
      <c r="K1544" s="448"/>
      <c r="L1544" s="448"/>
      <c r="M1544" s="449"/>
      <c r="R1544" s="81"/>
      <c r="S1544" s="82"/>
      <c r="T1544" s="83"/>
      <c r="U1544" s="77" t="s">
        <v>630</v>
      </c>
    </row>
    <row r="1545" spans="2:21" ht="12" thickBot="1" x14ac:dyDescent="0.25">
      <c r="C1545" s="433">
        <v>45091</v>
      </c>
      <c r="D1545" s="434"/>
      <c r="E1545" s="435" t="s">
        <v>185</v>
      </c>
      <c r="F1545" s="409"/>
      <c r="G1545" s="84"/>
      <c r="H1545" s="435"/>
      <c r="I1545" s="408"/>
      <c r="J1545" s="408"/>
      <c r="K1545" s="408"/>
      <c r="L1545" s="408"/>
      <c r="M1545" s="409"/>
      <c r="U1545" s="77" t="s">
        <v>630</v>
      </c>
    </row>
    <row r="1546" spans="2:21" ht="12" thickBot="1" x14ac:dyDescent="0.25">
      <c r="C1546" s="435"/>
      <c r="D1546" s="408"/>
      <c r="E1546" s="408"/>
      <c r="F1546" s="408"/>
      <c r="G1546" s="408"/>
      <c r="H1546" s="408"/>
      <c r="I1546" s="408"/>
      <c r="J1546" s="408"/>
      <c r="K1546" s="408"/>
      <c r="L1546" s="408"/>
      <c r="M1546" s="409"/>
      <c r="U1546" s="77" t="s">
        <v>630</v>
      </c>
    </row>
    <row r="1547" spans="2:21" ht="12" thickBot="1" x14ac:dyDescent="0.25">
      <c r="C1547" s="85" t="s">
        <v>87</v>
      </c>
      <c r="D1547" s="86"/>
      <c r="E1547" s="85" t="s">
        <v>136</v>
      </c>
      <c r="F1547" s="86" t="s">
        <v>137</v>
      </c>
      <c r="G1547" s="85" t="s">
        <v>136</v>
      </c>
      <c r="H1547" s="436" t="s">
        <v>108</v>
      </c>
      <c r="I1547" s="436"/>
      <c r="J1547" s="436"/>
      <c r="K1547" s="436"/>
      <c r="L1547" s="436"/>
      <c r="M1547" s="437"/>
      <c r="U1547" s="77" t="s">
        <v>630</v>
      </c>
    </row>
    <row r="1548" spans="2:21" ht="12" thickBot="1" x14ac:dyDescent="0.25">
      <c r="C1548" s="87"/>
      <c r="D1548" s="88">
        <v>33</v>
      </c>
      <c r="E1548" s="103" t="s">
        <v>187</v>
      </c>
      <c r="F1548" s="88"/>
      <c r="G1548" s="103" t="s">
        <v>189</v>
      </c>
      <c r="H1548" s="438">
        <f>S1555</f>
        <v>1</v>
      </c>
      <c r="I1548" s="439"/>
      <c r="J1548" s="440"/>
      <c r="K1548" s="441">
        <f>T1555</f>
        <v>2</v>
      </c>
      <c r="L1548" s="442"/>
      <c r="M1548" s="443"/>
      <c r="U1548" s="77" t="str">
        <f>IF(H1548+K1548=3,"BİTTİ","DEVAM")</f>
        <v>BİTTİ</v>
      </c>
    </row>
    <row r="1549" spans="2:21" ht="12" thickBot="1" x14ac:dyDescent="0.25">
      <c r="C1549" s="91" t="s">
        <v>80</v>
      </c>
      <c r="D1549" s="92" t="s">
        <v>138</v>
      </c>
      <c r="E1549" s="91" t="s">
        <v>139</v>
      </c>
      <c r="F1549" s="92"/>
      <c r="G1549" s="91" t="s">
        <v>139</v>
      </c>
      <c r="H1549" s="408" t="s">
        <v>140</v>
      </c>
      <c r="I1549" s="409"/>
      <c r="J1549" s="408" t="s">
        <v>141</v>
      </c>
      <c r="K1549" s="409"/>
      <c r="L1549" s="410" t="s">
        <v>142</v>
      </c>
      <c r="M1549" s="411"/>
      <c r="O1549" s="412" t="s">
        <v>143</v>
      </c>
      <c r="P1549" s="413"/>
      <c r="Q1549" s="412" t="s">
        <v>144</v>
      </c>
      <c r="R1549" s="413"/>
      <c r="S1549" s="412" t="s">
        <v>138</v>
      </c>
      <c r="T1549" s="413"/>
      <c r="U1549" s="77" t="s">
        <v>630</v>
      </c>
    </row>
    <row r="1550" spans="2:21" ht="12" thickBot="1" x14ac:dyDescent="0.25">
      <c r="C1550" s="93" t="s">
        <v>152</v>
      </c>
      <c r="D1550" s="94" t="s">
        <v>145</v>
      </c>
      <c r="E1550" s="84" t="s">
        <v>691</v>
      </c>
      <c r="F1550" s="94"/>
      <c r="G1550" s="84" t="s">
        <v>336</v>
      </c>
      <c r="H1550" s="95">
        <v>6</v>
      </c>
      <c r="I1550" s="94">
        <v>2</v>
      </c>
      <c r="J1550" s="95">
        <v>2</v>
      </c>
      <c r="K1550" s="94">
        <v>6</v>
      </c>
      <c r="L1550" s="95">
        <v>7</v>
      </c>
      <c r="M1550" s="94">
        <v>10</v>
      </c>
      <c r="O1550" s="96">
        <f t="shared" ref="O1550:O1552" si="722">H1550+J1550+L1550</f>
        <v>15</v>
      </c>
      <c r="P1550" s="96">
        <f t="shared" ref="P1550:P1552" si="723">I1550+K1550+M1550</f>
        <v>18</v>
      </c>
      <c r="Q1550" s="96">
        <f t="shared" ref="Q1550:Q1552" si="724">IF(H1550&gt;I1550,1,0)+IF(J1550&gt;K1550,1,0)+IF(L1550&gt;M1550,1,0)</f>
        <v>1</v>
      </c>
      <c r="R1550" s="97">
        <f t="shared" ref="R1550:R1552" si="725">IF(H1550&lt;I1550,1,0)+IF(J1550&lt;K1550,1,0)+IF(L1550&lt;M1550,1,0)</f>
        <v>2</v>
      </c>
      <c r="S1550" s="97">
        <f t="shared" ref="S1550:S1552" si="726">IF(Q1550&gt;R1550,1,0)</f>
        <v>0</v>
      </c>
      <c r="T1550" s="97">
        <f t="shared" ref="T1550:T1552" si="727">IF(Q1550&lt;R1550,1,0)</f>
        <v>1</v>
      </c>
      <c r="U1550" s="77" t="s">
        <v>630</v>
      </c>
    </row>
    <row r="1551" spans="2:21" ht="12" thickBot="1" x14ac:dyDescent="0.25">
      <c r="C1551" s="84"/>
      <c r="D1551" s="94" t="s">
        <v>146</v>
      </c>
      <c r="E1551" s="84" t="s">
        <v>690</v>
      </c>
      <c r="F1551" s="94"/>
      <c r="G1551" s="84" t="s">
        <v>337</v>
      </c>
      <c r="H1551" s="95">
        <v>6</v>
      </c>
      <c r="I1551" s="94">
        <v>3</v>
      </c>
      <c r="J1551" s="95">
        <v>6</v>
      </c>
      <c r="K1551" s="94">
        <v>0</v>
      </c>
      <c r="L1551" s="95"/>
      <c r="M1551" s="94"/>
      <c r="O1551" s="29">
        <f t="shared" si="722"/>
        <v>12</v>
      </c>
      <c r="P1551" s="29">
        <f t="shared" si="723"/>
        <v>3</v>
      </c>
      <c r="Q1551" s="29">
        <f t="shared" si="724"/>
        <v>2</v>
      </c>
      <c r="R1551" s="28">
        <f t="shared" si="725"/>
        <v>0</v>
      </c>
      <c r="S1551" s="28">
        <f t="shared" si="726"/>
        <v>1</v>
      </c>
      <c r="T1551" s="28">
        <f t="shared" si="727"/>
        <v>0</v>
      </c>
      <c r="U1551" s="77" t="s">
        <v>630</v>
      </c>
    </row>
    <row r="1552" spans="2:21" ht="12" customHeight="1" thickBot="1" x14ac:dyDescent="0.25">
      <c r="C1552" s="414"/>
      <c r="D1552" s="416" t="s">
        <v>147</v>
      </c>
      <c r="E1552" s="84" t="s">
        <v>894</v>
      </c>
      <c r="F1552" s="98"/>
      <c r="G1552" s="84" t="s">
        <v>338</v>
      </c>
      <c r="H1552" s="418">
        <v>1</v>
      </c>
      <c r="I1552" s="421">
        <v>6</v>
      </c>
      <c r="J1552" s="418">
        <v>2</v>
      </c>
      <c r="K1552" s="421">
        <v>6</v>
      </c>
      <c r="L1552" s="418"/>
      <c r="M1552" s="421"/>
      <c r="O1552" s="424">
        <f t="shared" si="722"/>
        <v>3</v>
      </c>
      <c r="P1552" s="424">
        <f t="shared" si="723"/>
        <v>12</v>
      </c>
      <c r="Q1552" s="424">
        <f t="shared" si="724"/>
        <v>0</v>
      </c>
      <c r="R1552" s="424">
        <f t="shared" si="725"/>
        <v>2</v>
      </c>
      <c r="S1552" s="424">
        <f t="shared" si="726"/>
        <v>0</v>
      </c>
      <c r="T1552" s="424">
        <f t="shared" si="727"/>
        <v>1</v>
      </c>
      <c r="U1552" s="77" t="s">
        <v>630</v>
      </c>
    </row>
    <row r="1553" spans="2:21" ht="12" thickBot="1" x14ac:dyDescent="0.25">
      <c r="C1553" s="414"/>
      <c r="D1553" s="416"/>
      <c r="E1553" s="99" t="s">
        <v>137</v>
      </c>
      <c r="F1553" s="100"/>
      <c r="G1553" s="99" t="s">
        <v>137</v>
      </c>
      <c r="H1553" s="419"/>
      <c r="I1553" s="422"/>
      <c r="J1553" s="419"/>
      <c r="K1553" s="422"/>
      <c r="L1553" s="419"/>
      <c r="M1553" s="422"/>
      <c r="O1553" s="425"/>
      <c r="P1553" s="425"/>
      <c r="Q1553" s="425"/>
      <c r="R1553" s="425"/>
      <c r="S1553" s="425"/>
      <c r="T1553" s="425"/>
      <c r="U1553" s="77" t="s">
        <v>630</v>
      </c>
    </row>
    <row r="1554" spans="2:21" ht="12" thickBot="1" x14ac:dyDescent="0.25">
      <c r="C1554" s="415"/>
      <c r="D1554" s="417"/>
      <c r="E1554" s="84" t="s">
        <v>690</v>
      </c>
      <c r="F1554" s="101"/>
      <c r="G1554" s="84" t="s">
        <v>336</v>
      </c>
      <c r="H1554" s="420"/>
      <c r="I1554" s="423"/>
      <c r="J1554" s="420"/>
      <c r="K1554" s="423"/>
      <c r="L1554" s="420"/>
      <c r="M1554" s="423"/>
      <c r="O1554" s="426"/>
      <c r="P1554" s="426"/>
      <c r="Q1554" s="426"/>
      <c r="R1554" s="426"/>
      <c r="S1554" s="426"/>
      <c r="T1554" s="426"/>
      <c r="U1554" s="77" t="s">
        <v>630</v>
      </c>
    </row>
    <row r="1555" spans="2:21" ht="12" thickBot="1" x14ac:dyDescent="0.25">
      <c r="B1555" s="79" t="str">
        <f>E1548&amp;G1548</f>
        <v>VAN ATİK SPOR KULÜBÜGÜRPINAR KAYAK VE SPOR KULÜBÜ</v>
      </c>
      <c r="G1555" s="102"/>
      <c r="H1555" s="102"/>
      <c r="O1555" s="28">
        <f t="shared" ref="O1555:T1555" si="728">O1550+O1551+O1552</f>
        <v>30</v>
      </c>
      <c r="P1555" s="28">
        <f t="shared" si="728"/>
        <v>33</v>
      </c>
      <c r="Q1555" s="29">
        <f t="shared" si="728"/>
        <v>3</v>
      </c>
      <c r="R1555" s="28">
        <f t="shared" si="728"/>
        <v>4</v>
      </c>
      <c r="S1555" s="28">
        <f t="shared" si="728"/>
        <v>1</v>
      </c>
      <c r="T1555" s="28">
        <f t="shared" si="728"/>
        <v>2</v>
      </c>
      <c r="U1555" s="77" t="s">
        <v>630</v>
      </c>
    </row>
    <row r="1556" spans="2:21" x14ac:dyDescent="0.2">
      <c r="C1556" s="427" t="s">
        <v>132</v>
      </c>
      <c r="D1556" s="428"/>
      <c r="E1556" s="428"/>
      <c r="F1556" s="428"/>
      <c r="G1556" s="428"/>
      <c r="H1556" s="428"/>
      <c r="I1556" s="428"/>
      <c r="J1556" s="428"/>
      <c r="K1556" s="428"/>
      <c r="L1556" s="428"/>
      <c r="M1556" s="429"/>
      <c r="U1556" s="77" t="s">
        <v>630</v>
      </c>
    </row>
    <row r="1557" spans="2:21" ht="12" thickBot="1" x14ac:dyDescent="0.25">
      <c r="C1557" s="430"/>
      <c r="D1557" s="431"/>
      <c r="E1557" s="431"/>
      <c r="F1557" s="431"/>
      <c r="G1557" s="431"/>
      <c r="H1557" s="431"/>
      <c r="I1557" s="431"/>
      <c r="J1557" s="431"/>
      <c r="K1557" s="431"/>
      <c r="L1557" s="431"/>
      <c r="M1557" s="432"/>
      <c r="U1557" s="77" t="s">
        <v>630</v>
      </c>
    </row>
    <row r="1558" spans="2:21" ht="12" thickBot="1" x14ac:dyDescent="0.25">
      <c r="C1558" s="444" t="s">
        <v>79</v>
      </c>
      <c r="D1558" s="437"/>
      <c r="E1558" s="445" t="s">
        <v>133</v>
      </c>
      <c r="F1558" s="446"/>
      <c r="G1558" s="80" t="s">
        <v>134</v>
      </c>
      <c r="H1558" s="447" t="s">
        <v>135</v>
      </c>
      <c r="I1558" s="448"/>
      <c r="J1558" s="448"/>
      <c r="K1558" s="448"/>
      <c r="L1558" s="448"/>
      <c r="M1558" s="449"/>
      <c r="R1558" s="81"/>
      <c r="S1558" s="82"/>
      <c r="T1558" s="83"/>
      <c r="U1558" s="77" t="s">
        <v>630</v>
      </c>
    </row>
    <row r="1559" spans="2:21" ht="12" thickBot="1" x14ac:dyDescent="0.25">
      <c r="C1559" s="433">
        <v>45091</v>
      </c>
      <c r="D1559" s="434"/>
      <c r="E1559" s="435" t="s">
        <v>54</v>
      </c>
      <c r="F1559" s="409"/>
      <c r="G1559" s="84"/>
      <c r="H1559" s="435"/>
      <c r="I1559" s="408"/>
      <c r="J1559" s="408"/>
      <c r="K1559" s="408"/>
      <c r="L1559" s="408"/>
      <c r="M1559" s="409"/>
      <c r="U1559" s="77" t="s">
        <v>630</v>
      </c>
    </row>
    <row r="1560" spans="2:21" ht="12" thickBot="1" x14ac:dyDescent="0.25">
      <c r="C1560" s="435"/>
      <c r="D1560" s="408"/>
      <c r="E1560" s="408"/>
      <c r="F1560" s="408"/>
      <c r="G1560" s="408"/>
      <c r="H1560" s="408"/>
      <c r="I1560" s="408"/>
      <c r="J1560" s="408"/>
      <c r="K1560" s="408"/>
      <c r="L1560" s="408"/>
      <c r="M1560" s="409"/>
      <c r="U1560" s="77" t="s">
        <v>630</v>
      </c>
    </row>
    <row r="1561" spans="2:21" ht="12" thickBot="1" x14ac:dyDescent="0.25">
      <c r="C1561" s="85" t="s">
        <v>87</v>
      </c>
      <c r="D1561" s="86"/>
      <c r="E1561" s="85" t="s">
        <v>136</v>
      </c>
      <c r="F1561" s="86" t="s">
        <v>137</v>
      </c>
      <c r="G1561" s="85" t="s">
        <v>136</v>
      </c>
      <c r="H1561" s="436" t="s">
        <v>108</v>
      </c>
      <c r="I1561" s="436"/>
      <c r="J1561" s="436"/>
      <c r="K1561" s="436"/>
      <c r="L1561" s="436"/>
      <c r="M1561" s="437"/>
      <c r="U1561" s="77" t="s">
        <v>630</v>
      </c>
    </row>
    <row r="1562" spans="2:21" ht="12" thickBot="1" x14ac:dyDescent="0.25">
      <c r="C1562" s="87"/>
      <c r="D1562" s="88">
        <v>34</v>
      </c>
      <c r="E1562" s="103" t="s">
        <v>229</v>
      </c>
      <c r="F1562" s="88"/>
      <c r="G1562" s="103" t="s">
        <v>188</v>
      </c>
      <c r="H1562" s="438">
        <f>S1569</f>
        <v>2</v>
      </c>
      <c r="I1562" s="439"/>
      <c r="J1562" s="440"/>
      <c r="K1562" s="441">
        <f>T1569</f>
        <v>1</v>
      </c>
      <c r="L1562" s="442"/>
      <c r="M1562" s="443"/>
      <c r="U1562" s="77" t="str">
        <f>IF(H1562+K1562=3,"BİTTİ","DEVAM")</f>
        <v>BİTTİ</v>
      </c>
    </row>
    <row r="1563" spans="2:21" ht="12" thickBot="1" x14ac:dyDescent="0.25">
      <c r="C1563" s="91" t="s">
        <v>80</v>
      </c>
      <c r="D1563" s="92" t="s">
        <v>138</v>
      </c>
      <c r="E1563" s="91" t="s">
        <v>139</v>
      </c>
      <c r="F1563" s="92"/>
      <c r="G1563" s="91" t="s">
        <v>139</v>
      </c>
      <c r="H1563" s="408" t="s">
        <v>140</v>
      </c>
      <c r="I1563" s="409"/>
      <c r="J1563" s="408" t="s">
        <v>141</v>
      </c>
      <c r="K1563" s="409"/>
      <c r="L1563" s="410" t="s">
        <v>142</v>
      </c>
      <c r="M1563" s="411"/>
      <c r="O1563" s="412" t="s">
        <v>143</v>
      </c>
      <c r="P1563" s="413"/>
      <c r="Q1563" s="412" t="s">
        <v>144</v>
      </c>
      <c r="R1563" s="413"/>
      <c r="S1563" s="412" t="s">
        <v>138</v>
      </c>
      <c r="T1563" s="413"/>
      <c r="U1563" s="77" t="s">
        <v>630</v>
      </c>
    </row>
    <row r="1564" spans="2:21" ht="12" thickBot="1" x14ac:dyDescent="0.25">
      <c r="C1564" s="93" t="s">
        <v>152</v>
      </c>
      <c r="D1564" s="94" t="s">
        <v>145</v>
      </c>
      <c r="E1564" s="84" t="s">
        <v>899</v>
      </c>
      <c r="F1564" s="94"/>
      <c r="G1564" s="84" t="s">
        <v>604</v>
      </c>
      <c r="H1564" s="95">
        <v>6</v>
      </c>
      <c r="I1564" s="94">
        <v>0</v>
      </c>
      <c r="J1564" s="95">
        <v>6</v>
      </c>
      <c r="K1564" s="94">
        <v>0</v>
      </c>
      <c r="L1564" s="95"/>
      <c r="M1564" s="94"/>
      <c r="O1564" s="96">
        <f t="shared" ref="O1564:O1566" si="729">H1564+J1564+L1564</f>
        <v>12</v>
      </c>
      <c r="P1564" s="96">
        <f t="shared" ref="P1564:P1566" si="730">I1564+K1564+M1564</f>
        <v>0</v>
      </c>
      <c r="Q1564" s="96">
        <f t="shared" ref="Q1564:Q1566" si="731">IF(H1564&gt;I1564,1,0)+IF(J1564&gt;K1564,1,0)+IF(L1564&gt;M1564,1,0)</f>
        <v>2</v>
      </c>
      <c r="R1564" s="97">
        <f t="shared" ref="R1564:R1566" si="732">IF(H1564&lt;I1564,1,0)+IF(J1564&lt;K1564,1,0)+IF(L1564&lt;M1564,1,0)</f>
        <v>0</v>
      </c>
      <c r="S1564" s="97">
        <f t="shared" ref="S1564:S1566" si="733">IF(Q1564&gt;R1564,1,0)</f>
        <v>1</v>
      </c>
      <c r="T1564" s="97">
        <f t="shared" ref="T1564:T1566" si="734">IF(Q1564&lt;R1564,1,0)</f>
        <v>0</v>
      </c>
      <c r="U1564" s="77" t="s">
        <v>630</v>
      </c>
    </row>
    <row r="1565" spans="2:21" ht="12" thickBot="1" x14ac:dyDescent="0.25">
      <c r="C1565" s="84"/>
      <c r="D1565" s="94" t="s">
        <v>146</v>
      </c>
      <c r="E1565" s="84" t="s">
        <v>900</v>
      </c>
      <c r="F1565" s="94"/>
      <c r="G1565" s="84" t="s">
        <v>606</v>
      </c>
      <c r="H1565" s="95">
        <v>6</v>
      </c>
      <c r="I1565" s="94">
        <v>1</v>
      </c>
      <c r="J1565" s="95">
        <v>6</v>
      </c>
      <c r="K1565" s="94">
        <v>0</v>
      </c>
      <c r="L1565" s="95"/>
      <c r="M1565" s="94"/>
      <c r="O1565" s="29">
        <f t="shared" si="729"/>
        <v>12</v>
      </c>
      <c r="P1565" s="29">
        <f t="shared" si="730"/>
        <v>1</v>
      </c>
      <c r="Q1565" s="29">
        <f t="shared" si="731"/>
        <v>2</v>
      </c>
      <c r="R1565" s="28">
        <f t="shared" si="732"/>
        <v>0</v>
      </c>
      <c r="S1565" s="28">
        <f t="shared" si="733"/>
        <v>1</v>
      </c>
      <c r="T1565" s="28">
        <f t="shared" si="734"/>
        <v>0</v>
      </c>
      <c r="U1565" s="77" t="s">
        <v>630</v>
      </c>
    </row>
    <row r="1566" spans="2:21" ht="12" customHeight="1" thickBot="1" x14ac:dyDescent="0.25">
      <c r="C1566" s="414"/>
      <c r="D1566" s="416" t="s">
        <v>147</v>
      </c>
      <c r="E1566" s="84" t="s">
        <v>899</v>
      </c>
      <c r="F1566" s="98"/>
      <c r="G1566" s="84" t="s">
        <v>604</v>
      </c>
      <c r="H1566" s="418">
        <v>0</v>
      </c>
      <c r="I1566" s="421">
        <v>6</v>
      </c>
      <c r="J1566" s="418">
        <v>0</v>
      </c>
      <c r="K1566" s="421">
        <v>6</v>
      </c>
      <c r="L1566" s="418"/>
      <c r="M1566" s="421"/>
      <c r="O1566" s="424">
        <f t="shared" si="729"/>
        <v>0</v>
      </c>
      <c r="P1566" s="424">
        <f t="shared" si="730"/>
        <v>12</v>
      </c>
      <c r="Q1566" s="424">
        <f t="shared" si="731"/>
        <v>0</v>
      </c>
      <c r="R1566" s="424">
        <f t="shared" si="732"/>
        <v>2</v>
      </c>
      <c r="S1566" s="424">
        <f t="shared" si="733"/>
        <v>0</v>
      </c>
      <c r="T1566" s="424">
        <f t="shared" si="734"/>
        <v>1</v>
      </c>
      <c r="U1566" s="77" t="s">
        <v>630</v>
      </c>
    </row>
    <row r="1567" spans="2:21" ht="12" thickBot="1" x14ac:dyDescent="0.25">
      <c r="C1567" s="414"/>
      <c r="D1567" s="416"/>
      <c r="E1567" s="99" t="s">
        <v>137</v>
      </c>
      <c r="F1567" s="100"/>
      <c r="G1567" s="99" t="s">
        <v>137</v>
      </c>
      <c r="H1567" s="419"/>
      <c r="I1567" s="422"/>
      <c r="J1567" s="419"/>
      <c r="K1567" s="422"/>
      <c r="L1567" s="419"/>
      <c r="M1567" s="422"/>
      <c r="O1567" s="425"/>
      <c r="P1567" s="425"/>
      <c r="Q1567" s="425"/>
      <c r="R1567" s="425"/>
      <c r="S1567" s="425"/>
      <c r="T1567" s="425"/>
      <c r="U1567" s="77" t="s">
        <v>630</v>
      </c>
    </row>
    <row r="1568" spans="2:21" ht="12" thickBot="1" x14ac:dyDescent="0.25">
      <c r="C1568" s="415"/>
      <c r="D1568" s="417"/>
      <c r="E1568" s="84" t="s">
        <v>900</v>
      </c>
      <c r="F1568" s="101"/>
      <c r="G1568" s="84" t="s">
        <v>606</v>
      </c>
      <c r="H1568" s="420"/>
      <c r="I1568" s="423"/>
      <c r="J1568" s="420"/>
      <c r="K1568" s="423"/>
      <c r="L1568" s="420"/>
      <c r="M1568" s="423"/>
      <c r="O1568" s="426"/>
      <c r="P1568" s="426"/>
      <c r="Q1568" s="426"/>
      <c r="R1568" s="426"/>
      <c r="S1568" s="426"/>
      <c r="T1568" s="426"/>
      <c r="U1568" s="77" t="s">
        <v>630</v>
      </c>
    </row>
    <row r="1569" spans="2:21" ht="12" thickBot="1" x14ac:dyDescent="0.25">
      <c r="B1569" s="79" t="str">
        <f>E1562&amp;G1562</f>
        <v>TOPSPİN TENİS GENÇLİK VE SPOR K.UYAR TENİS KULÜBÜ</v>
      </c>
      <c r="G1569" s="102"/>
      <c r="H1569" s="102"/>
      <c r="O1569" s="28">
        <f t="shared" ref="O1569:T1569" si="735">O1564+O1565+O1566</f>
        <v>24</v>
      </c>
      <c r="P1569" s="28">
        <f t="shared" si="735"/>
        <v>13</v>
      </c>
      <c r="Q1569" s="29">
        <f t="shared" si="735"/>
        <v>4</v>
      </c>
      <c r="R1569" s="28">
        <f t="shared" si="735"/>
        <v>2</v>
      </c>
      <c r="S1569" s="28">
        <f t="shared" si="735"/>
        <v>2</v>
      </c>
      <c r="T1569" s="28">
        <f t="shared" si="735"/>
        <v>1</v>
      </c>
      <c r="U1569" s="77" t="s">
        <v>630</v>
      </c>
    </row>
    <row r="1570" spans="2:21" x14ac:dyDescent="0.2">
      <c r="C1570" s="427" t="s">
        <v>132</v>
      </c>
      <c r="D1570" s="428"/>
      <c r="E1570" s="428"/>
      <c r="F1570" s="428"/>
      <c r="G1570" s="428"/>
      <c r="H1570" s="428"/>
      <c r="I1570" s="428"/>
      <c r="J1570" s="428"/>
      <c r="K1570" s="428"/>
      <c r="L1570" s="428"/>
      <c r="M1570" s="429"/>
      <c r="U1570" s="77" t="s">
        <v>630</v>
      </c>
    </row>
    <row r="1571" spans="2:21" ht="12" thickBot="1" x14ac:dyDescent="0.25">
      <c r="C1571" s="430"/>
      <c r="D1571" s="431"/>
      <c r="E1571" s="431"/>
      <c r="F1571" s="431"/>
      <c r="G1571" s="431"/>
      <c r="H1571" s="431"/>
      <c r="I1571" s="431"/>
      <c r="J1571" s="431"/>
      <c r="K1571" s="431"/>
      <c r="L1571" s="431"/>
      <c r="M1571" s="432"/>
      <c r="U1571" s="77" t="s">
        <v>630</v>
      </c>
    </row>
    <row r="1572" spans="2:21" ht="12" thickBot="1" x14ac:dyDescent="0.25">
      <c r="C1572" s="444" t="s">
        <v>79</v>
      </c>
      <c r="D1572" s="437"/>
      <c r="E1572" s="445" t="s">
        <v>133</v>
      </c>
      <c r="F1572" s="446"/>
      <c r="G1572" s="80" t="s">
        <v>134</v>
      </c>
      <c r="H1572" s="447" t="s">
        <v>135</v>
      </c>
      <c r="I1572" s="448"/>
      <c r="J1572" s="448"/>
      <c r="K1572" s="448"/>
      <c r="L1572" s="448"/>
      <c r="M1572" s="449"/>
      <c r="R1572" s="81"/>
      <c r="S1572" s="82"/>
      <c r="T1572" s="83"/>
      <c r="U1572" s="77" t="s">
        <v>630</v>
      </c>
    </row>
    <row r="1573" spans="2:21" ht="12" thickBot="1" x14ac:dyDescent="0.25">
      <c r="C1573" s="433">
        <v>45091</v>
      </c>
      <c r="D1573" s="434"/>
      <c r="E1573" s="435" t="s">
        <v>54</v>
      </c>
      <c r="F1573" s="409"/>
      <c r="G1573" s="84"/>
      <c r="H1573" s="435"/>
      <c r="I1573" s="408"/>
      <c r="J1573" s="408"/>
      <c r="K1573" s="408"/>
      <c r="L1573" s="408"/>
      <c r="M1573" s="409"/>
      <c r="U1573" s="77" t="s">
        <v>630</v>
      </c>
    </row>
    <row r="1574" spans="2:21" ht="12" thickBot="1" x14ac:dyDescent="0.25">
      <c r="C1574" s="435"/>
      <c r="D1574" s="408"/>
      <c r="E1574" s="408"/>
      <c r="F1574" s="408"/>
      <c r="G1574" s="408"/>
      <c r="H1574" s="408"/>
      <c r="I1574" s="408"/>
      <c r="J1574" s="408"/>
      <c r="K1574" s="408"/>
      <c r="L1574" s="408"/>
      <c r="M1574" s="409"/>
      <c r="U1574" s="77" t="s">
        <v>630</v>
      </c>
    </row>
    <row r="1575" spans="2:21" ht="12" thickBot="1" x14ac:dyDescent="0.25">
      <c r="C1575" s="85" t="s">
        <v>87</v>
      </c>
      <c r="D1575" s="86"/>
      <c r="E1575" s="85" t="s">
        <v>136</v>
      </c>
      <c r="F1575" s="86" t="s">
        <v>137</v>
      </c>
      <c r="G1575" s="85" t="s">
        <v>136</v>
      </c>
      <c r="H1575" s="436" t="s">
        <v>108</v>
      </c>
      <c r="I1575" s="436"/>
      <c r="J1575" s="436"/>
      <c r="K1575" s="436"/>
      <c r="L1575" s="436"/>
      <c r="M1575" s="437"/>
      <c r="U1575" s="77" t="s">
        <v>630</v>
      </c>
    </row>
    <row r="1576" spans="2:21" ht="12" thickBot="1" x14ac:dyDescent="0.25">
      <c r="C1576" s="87"/>
      <c r="D1576" s="88">
        <v>35</v>
      </c>
      <c r="E1576" s="103" t="s">
        <v>90</v>
      </c>
      <c r="F1576" s="88"/>
      <c r="G1576" s="103" t="s">
        <v>41</v>
      </c>
      <c r="H1576" s="438">
        <f>S1583</f>
        <v>2</v>
      </c>
      <c r="I1576" s="439"/>
      <c r="J1576" s="440"/>
      <c r="K1576" s="441">
        <f>T1583</f>
        <v>1</v>
      </c>
      <c r="L1576" s="442"/>
      <c r="M1576" s="443"/>
      <c r="U1576" s="77" t="str">
        <f>IF(H1576+K1576=3,"BİTTİ","DEVAM")</f>
        <v>BİTTİ</v>
      </c>
    </row>
    <row r="1577" spans="2:21" ht="12" thickBot="1" x14ac:dyDescent="0.25">
      <c r="C1577" s="91" t="s">
        <v>80</v>
      </c>
      <c r="D1577" s="92" t="s">
        <v>138</v>
      </c>
      <c r="E1577" s="91" t="s">
        <v>139</v>
      </c>
      <c r="F1577" s="92"/>
      <c r="G1577" s="91" t="s">
        <v>139</v>
      </c>
      <c r="H1577" s="408" t="s">
        <v>140</v>
      </c>
      <c r="I1577" s="409"/>
      <c r="J1577" s="408" t="s">
        <v>141</v>
      </c>
      <c r="K1577" s="409"/>
      <c r="L1577" s="410" t="s">
        <v>142</v>
      </c>
      <c r="M1577" s="411"/>
      <c r="O1577" s="412" t="s">
        <v>143</v>
      </c>
      <c r="P1577" s="413"/>
      <c r="Q1577" s="412" t="s">
        <v>144</v>
      </c>
      <c r="R1577" s="413"/>
      <c r="S1577" s="412" t="s">
        <v>138</v>
      </c>
      <c r="T1577" s="413"/>
      <c r="U1577" s="77" t="s">
        <v>630</v>
      </c>
    </row>
    <row r="1578" spans="2:21" ht="12" thickBot="1" x14ac:dyDescent="0.25">
      <c r="C1578" s="93" t="s">
        <v>152</v>
      </c>
      <c r="D1578" s="94" t="s">
        <v>145</v>
      </c>
      <c r="E1578" s="84" t="s">
        <v>734</v>
      </c>
      <c r="F1578" s="94"/>
      <c r="G1578" s="84" t="s">
        <v>731</v>
      </c>
      <c r="H1578" s="95">
        <v>6</v>
      </c>
      <c r="I1578" s="94">
        <v>2</v>
      </c>
      <c r="J1578" s="95">
        <v>6</v>
      </c>
      <c r="K1578" s="94">
        <v>2</v>
      </c>
      <c r="L1578" s="95"/>
      <c r="M1578" s="94"/>
      <c r="O1578" s="96">
        <f t="shared" ref="O1578:O1580" si="736">H1578+J1578+L1578</f>
        <v>12</v>
      </c>
      <c r="P1578" s="96">
        <f t="shared" ref="P1578:P1580" si="737">I1578+K1578+M1578</f>
        <v>4</v>
      </c>
      <c r="Q1578" s="96">
        <f t="shared" ref="Q1578:Q1580" si="738">IF(H1578&gt;I1578,1,0)+IF(J1578&gt;K1578,1,0)+IF(L1578&gt;M1578,1,0)</f>
        <v>2</v>
      </c>
      <c r="R1578" s="97">
        <f t="shared" ref="R1578:R1580" si="739">IF(H1578&lt;I1578,1,0)+IF(J1578&lt;K1578,1,0)+IF(L1578&lt;M1578,1,0)</f>
        <v>0</v>
      </c>
      <c r="S1578" s="97">
        <f t="shared" ref="S1578:S1580" si="740">IF(Q1578&gt;R1578,1,0)</f>
        <v>1</v>
      </c>
      <c r="T1578" s="97">
        <f t="shared" ref="T1578:T1580" si="741">IF(Q1578&lt;R1578,1,0)</f>
        <v>0</v>
      </c>
      <c r="U1578" s="77" t="s">
        <v>630</v>
      </c>
    </row>
    <row r="1579" spans="2:21" ht="12" thickBot="1" x14ac:dyDescent="0.25">
      <c r="C1579" s="84"/>
      <c r="D1579" s="94" t="s">
        <v>146</v>
      </c>
      <c r="E1579" s="84" t="s">
        <v>601</v>
      </c>
      <c r="F1579" s="94"/>
      <c r="G1579" s="84" t="s">
        <v>603</v>
      </c>
      <c r="H1579" s="95">
        <v>4</v>
      </c>
      <c r="I1579" s="94">
        <v>6</v>
      </c>
      <c r="J1579" s="95">
        <v>3</v>
      </c>
      <c r="K1579" s="94">
        <v>6</v>
      </c>
      <c r="L1579" s="95"/>
      <c r="M1579" s="94"/>
      <c r="O1579" s="29">
        <f t="shared" si="736"/>
        <v>7</v>
      </c>
      <c r="P1579" s="29">
        <f t="shared" si="737"/>
        <v>12</v>
      </c>
      <c r="Q1579" s="29">
        <f t="shared" si="738"/>
        <v>0</v>
      </c>
      <c r="R1579" s="28">
        <f t="shared" si="739"/>
        <v>2</v>
      </c>
      <c r="S1579" s="28">
        <f t="shared" si="740"/>
        <v>0</v>
      </c>
      <c r="T1579" s="28">
        <f t="shared" si="741"/>
        <v>1</v>
      </c>
      <c r="U1579" s="77" t="s">
        <v>630</v>
      </c>
    </row>
    <row r="1580" spans="2:21" ht="12" customHeight="1" thickBot="1" x14ac:dyDescent="0.25">
      <c r="C1580" s="414"/>
      <c r="D1580" s="416" t="s">
        <v>147</v>
      </c>
      <c r="E1580" s="84" t="s">
        <v>734</v>
      </c>
      <c r="F1580" s="98"/>
      <c r="G1580" s="84" t="s">
        <v>731</v>
      </c>
      <c r="H1580" s="418">
        <v>4</v>
      </c>
      <c r="I1580" s="421">
        <v>6</v>
      </c>
      <c r="J1580" s="418">
        <v>6</v>
      </c>
      <c r="K1580" s="421">
        <v>2</v>
      </c>
      <c r="L1580" s="418">
        <v>10</v>
      </c>
      <c r="M1580" s="421">
        <v>8</v>
      </c>
      <c r="O1580" s="424">
        <f t="shared" si="736"/>
        <v>20</v>
      </c>
      <c r="P1580" s="424">
        <f t="shared" si="737"/>
        <v>16</v>
      </c>
      <c r="Q1580" s="424">
        <f t="shared" si="738"/>
        <v>2</v>
      </c>
      <c r="R1580" s="424">
        <f t="shared" si="739"/>
        <v>1</v>
      </c>
      <c r="S1580" s="424">
        <f t="shared" si="740"/>
        <v>1</v>
      </c>
      <c r="T1580" s="424">
        <f t="shared" si="741"/>
        <v>0</v>
      </c>
      <c r="U1580" s="77" t="s">
        <v>630</v>
      </c>
    </row>
    <row r="1581" spans="2:21" ht="12" thickBot="1" x14ac:dyDescent="0.25">
      <c r="C1581" s="414"/>
      <c r="D1581" s="416"/>
      <c r="E1581" s="99" t="s">
        <v>137</v>
      </c>
      <c r="F1581" s="100"/>
      <c r="G1581" s="99" t="s">
        <v>137</v>
      </c>
      <c r="H1581" s="419"/>
      <c r="I1581" s="422"/>
      <c r="J1581" s="419"/>
      <c r="K1581" s="422"/>
      <c r="L1581" s="419"/>
      <c r="M1581" s="422"/>
      <c r="O1581" s="425"/>
      <c r="P1581" s="425"/>
      <c r="Q1581" s="425"/>
      <c r="R1581" s="425"/>
      <c r="S1581" s="425"/>
      <c r="T1581" s="425"/>
      <c r="U1581" s="77" t="s">
        <v>630</v>
      </c>
    </row>
    <row r="1582" spans="2:21" ht="12" thickBot="1" x14ac:dyDescent="0.25">
      <c r="C1582" s="415"/>
      <c r="D1582" s="417"/>
      <c r="E1582" s="84" t="s">
        <v>601</v>
      </c>
      <c r="F1582" s="101"/>
      <c r="G1582" s="84" t="s">
        <v>603</v>
      </c>
      <c r="H1582" s="420"/>
      <c r="I1582" s="423"/>
      <c r="J1582" s="420"/>
      <c r="K1582" s="423"/>
      <c r="L1582" s="420"/>
      <c r="M1582" s="423"/>
      <c r="O1582" s="426"/>
      <c r="P1582" s="426"/>
      <c r="Q1582" s="426"/>
      <c r="R1582" s="426"/>
      <c r="S1582" s="426"/>
      <c r="T1582" s="426"/>
      <c r="U1582" s="77" t="s">
        <v>630</v>
      </c>
    </row>
    <row r="1583" spans="2:21" ht="12" thickBot="1" x14ac:dyDescent="0.25">
      <c r="B1583" s="79" t="str">
        <f>E1576&amp;G1576</f>
        <v>ANKARA TENİS AKADEMİSİİNCEK TENİS PLUS SPOR KULÜBÜ</v>
      </c>
      <c r="G1583" s="102"/>
      <c r="H1583" s="102"/>
      <c r="O1583" s="28">
        <f t="shared" ref="O1583:T1583" si="742">O1578+O1579+O1580</f>
        <v>39</v>
      </c>
      <c r="P1583" s="28">
        <f t="shared" si="742"/>
        <v>32</v>
      </c>
      <c r="Q1583" s="29">
        <f t="shared" si="742"/>
        <v>4</v>
      </c>
      <c r="R1583" s="28">
        <f t="shared" si="742"/>
        <v>3</v>
      </c>
      <c r="S1583" s="28">
        <f t="shared" si="742"/>
        <v>2</v>
      </c>
      <c r="T1583" s="28">
        <f t="shared" si="742"/>
        <v>1</v>
      </c>
      <c r="U1583" s="77" t="s">
        <v>630</v>
      </c>
    </row>
    <row r="1584" spans="2:21" x14ac:dyDescent="0.2">
      <c r="C1584" s="427" t="s">
        <v>132</v>
      </c>
      <c r="D1584" s="428"/>
      <c r="E1584" s="428"/>
      <c r="F1584" s="428"/>
      <c r="G1584" s="428"/>
      <c r="H1584" s="428"/>
      <c r="I1584" s="428"/>
      <c r="J1584" s="428"/>
      <c r="K1584" s="428"/>
      <c r="L1584" s="428"/>
      <c r="M1584" s="429"/>
      <c r="U1584" s="77" t="s">
        <v>630</v>
      </c>
    </row>
    <row r="1585" spans="2:21" ht="12" thickBot="1" x14ac:dyDescent="0.25">
      <c r="C1585" s="430"/>
      <c r="D1585" s="431"/>
      <c r="E1585" s="431"/>
      <c r="F1585" s="431"/>
      <c r="G1585" s="431"/>
      <c r="H1585" s="431"/>
      <c r="I1585" s="431"/>
      <c r="J1585" s="431"/>
      <c r="K1585" s="431"/>
      <c r="L1585" s="431"/>
      <c r="M1585" s="432"/>
      <c r="U1585" s="77" t="s">
        <v>630</v>
      </c>
    </row>
    <row r="1586" spans="2:21" ht="12" thickBot="1" x14ac:dyDescent="0.25">
      <c r="C1586" s="444" t="s">
        <v>79</v>
      </c>
      <c r="D1586" s="437"/>
      <c r="E1586" s="445" t="s">
        <v>133</v>
      </c>
      <c r="F1586" s="446"/>
      <c r="G1586" s="80" t="s">
        <v>134</v>
      </c>
      <c r="H1586" s="447" t="s">
        <v>135</v>
      </c>
      <c r="I1586" s="448"/>
      <c r="J1586" s="448"/>
      <c r="K1586" s="448"/>
      <c r="L1586" s="448"/>
      <c r="M1586" s="449"/>
      <c r="R1586" s="81"/>
      <c r="S1586" s="82"/>
      <c r="T1586" s="83"/>
      <c r="U1586" s="77" t="s">
        <v>630</v>
      </c>
    </row>
    <row r="1587" spans="2:21" ht="12" thickBot="1" x14ac:dyDescent="0.25">
      <c r="C1587" s="433">
        <v>45091</v>
      </c>
      <c r="D1587" s="434"/>
      <c r="E1587" s="435" t="s">
        <v>58</v>
      </c>
      <c r="F1587" s="409"/>
      <c r="G1587" s="84"/>
      <c r="H1587" s="435"/>
      <c r="I1587" s="408"/>
      <c r="J1587" s="408"/>
      <c r="K1587" s="408"/>
      <c r="L1587" s="408"/>
      <c r="M1587" s="409"/>
      <c r="U1587" s="77" t="s">
        <v>630</v>
      </c>
    </row>
    <row r="1588" spans="2:21" ht="12" thickBot="1" x14ac:dyDescent="0.25">
      <c r="C1588" s="435"/>
      <c r="D1588" s="408"/>
      <c r="E1588" s="408"/>
      <c r="F1588" s="408"/>
      <c r="G1588" s="408"/>
      <c r="H1588" s="408"/>
      <c r="I1588" s="408"/>
      <c r="J1588" s="408"/>
      <c r="K1588" s="408"/>
      <c r="L1588" s="408"/>
      <c r="M1588" s="409"/>
      <c r="U1588" s="77" t="s">
        <v>630</v>
      </c>
    </row>
    <row r="1589" spans="2:21" ht="12" thickBot="1" x14ac:dyDescent="0.25">
      <c r="C1589" s="85" t="s">
        <v>87</v>
      </c>
      <c r="D1589" s="86"/>
      <c r="E1589" s="85" t="s">
        <v>136</v>
      </c>
      <c r="F1589" s="86" t="s">
        <v>137</v>
      </c>
      <c r="G1589" s="85" t="s">
        <v>136</v>
      </c>
      <c r="H1589" s="436" t="s">
        <v>108</v>
      </c>
      <c r="I1589" s="436"/>
      <c r="J1589" s="436"/>
      <c r="K1589" s="436"/>
      <c r="L1589" s="436"/>
      <c r="M1589" s="437"/>
      <c r="U1589" s="77" t="s">
        <v>630</v>
      </c>
    </row>
    <row r="1590" spans="2:21" ht="12" thickBot="1" x14ac:dyDescent="0.25">
      <c r="C1590" s="87"/>
      <c r="D1590" s="88">
        <v>36</v>
      </c>
      <c r="E1590" s="103" t="s">
        <v>224</v>
      </c>
      <c r="F1590" s="88"/>
      <c r="G1590" s="103" t="s">
        <v>201</v>
      </c>
      <c r="H1590" s="438">
        <f>S1597</f>
        <v>3</v>
      </c>
      <c r="I1590" s="439"/>
      <c r="J1590" s="440"/>
      <c r="K1590" s="441">
        <f>T1597</f>
        <v>0</v>
      </c>
      <c r="L1590" s="442"/>
      <c r="M1590" s="443"/>
      <c r="U1590" s="77" t="str">
        <f>IF(H1590+K1590=3,"BİTTİ","DEVAM")</f>
        <v>BİTTİ</v>
      </c>
    </row>
    <row r="1591" spans="2:21" ht="12" thickBot="1" x14ac:dyDescent="0.25">
      <c r="C1591" s="91" t="s">
        <v>80</v>
      </c>
      <c r="D1591" s="92" t="s">
        <v>138</v>
      </c>
      <c r="E1591" s="91" t="s">
        <v>139</v>
      </c>
      <c r="F1591" s="92"/>
      <c r="G1591" s="91" t="s">
        <v>139</v>
      </c>
      <c r="H1591" s="408" t="s">
        <v>140</v>
      </c>
      <c r="I1591" s="409"/>
      <c r="J1591" s="408" t="s">
        <v>141</v>
      </c>
      <c r="K1591" s="409"/>
      <c r="L1591" s="410" t="s">
        <v>142</v>
      </c>
      <c r="M1591" s="411"/>
      <c r="O1591" s="412" t="s">
        <v>143</v>
      </c>
      <c r="P1591" s="413"/>
      <c r="Q1591" s="412" t="s">
        <v>144</v>
      </c>
      <c r="R1591" s="413"/>
      <c r="S1591" s="412" t="s">
        <v>138</v>
      </c>
      <c r="T1591" s="413"/>
      <c r="U1591" s="77" t="s">
        <v>630</v>
      </c>
    </row>
    <row r="1592" spans="2:21" ht="12" thickBot="1" x14ac:dyDescent="0.25">
      <c r="C1592" s="93" t="s">
        <v>152</v>
      </c>
      <c r="D1592" s="94" t="s">
        <v>145</v>
      </c>
      <c r="E1592" s="84" t="s">
        <v>867</v>
      </c>
      <c r="F1592" s="94"/>
      <c r="G1592" s="84" t="s">
        <v>523</v>
      </c>
      <c r="H1592" s="95">
        <v>6</v>
      </c>
      <c r="I1592" s="94">
        <v>1</v>
      </c>
      <c r="J1592" s="95">
        <v>6</v>
      </c>
      <c r="K1592" s="94">
        <v>1</v>
      </c>
      <c r="L1592" s="95"/>
      <c r="M1592" s="94"/>
      <c r="O1592" s="96">
        <f t="shared" ref="O1592:O1594" si="743">H1592+J1592+L1592</f>
        <v>12</v>
      </c>
      <c r="P1592" s="96">
        <f t="shared" ref="P1592:P1594" si="744">I1592+K1592+M1592</f>
        <v>2</v>
      </c>
      <c r="Q1592" s="96">
        <f t="shared" ref="Q1592:Q1594" si="745">IF(H1592&gt;I1592,1,0)+IF(J1592&gt;K1592,1,0)+IF(L1592&gt;M1592,1,0)</f>
        <v>2</v>
      </c>
      <c r="R1592" s="97">
        <f t="shared" ref="R1592:R1594" si="746">IF(H1592&lt;I1592,1,0)+IF(J1592&lt;K1592,1,0)+IF(L1592&lt;M1592,1,0)</f>
        <v>0</v>
      </c>
      <c r="S1592" s="97">
        <f t="shared" ref="S1592:S1594" si="747">IF(Q1592&gt;R1592,1,0)</f>
        <v>1</v>
      </c>
      <c r="T1592" s="97">
        <f t="shared" ref="T1592:T1594" si="748">IF(Q1592&lt;R1592,1,0)</f>
        <v>0</v>
      </c>
      <c r="U1592" s="77" t="s">
        <v>630</v>
      </c>
    </row>
    <row r="1593" spans="2:21" ht="12" thickBot="1" x14ac:dyDescent="0.25">
      <c r="C1593" s="84"/>
      <c r="D1593" s="94" t="s">
        <v>146</v>
      </c>
      <c r="E1593" s="84" t="s">
        <v>868</v>
      </c>
      <c r="F1593" s="94"/>
      <c r="G1593" s="84" t="s">
        <v>524</v>
      </c>
      <c r="H1593" s="95">
        <v>6</v>
      </c>
      <c r="I1593" s="94">
        <v>0</v>
      </c>
      <c r="J1593" s="95">
        <v>6</v>
      </c>
      <c r="K1593" s="94">
        <v>0</v>
      </c>
      <c r="L1593" s="95"/>
      <c r="M1593" s="94"/>
      <c r="O1593" s="29">
        <f t="shared" si="743"/>
        <v>12</v>
      </c>
      <c r="P1593" s="29">
        <f t="shared" si="744"/>
        <v>0</v>
      </c>
      <c r="Q1593" s="29">
        <f t="shared" si="745"/>
        <v>2</v>
      </c>
      <c r="R1593" s="28">
        <f t="shared" si="746"/>
        <v>0</v>
      </c>
      <c r="S1593" s="28">
        <f t="shared" si="747"/>
        <v>1</v>
      </c>
      <c r="T1593" s="28">
        <f t="shared" si="748"/>
        <v>0</v>
      </c>
      <c r="U1593" s="77" t="s">
        <v>630</v>
      </c>
    </row>
    <row r="1594" spans="2:21" ht="12" customHeight="1" thickBot="1" x14ac:dyDescent="0.25">
      <c r="C1594" s="414"/>
      <c r="D1594" s="416" t="s">
        <v>147</v>
      </c>
      <c r="E1594" s="84" t="s">
        <v>694</v>
      </c>
      <c r="F1594" s="98"/>
      <c r="G1594" s="84" t="s">
        <v>524</v>
      </c>
      <c r="H1594" s="418">
        <v>6</v>
      </c>
      <c r="I1594" s="421">
        <v>3</v>
      </c>
      <c r="J1594" s="418">
        <v>6</v>
      </c>
      <c r="K1594" s="421">
        <v>2</v>
      </c>
      <c r="L1594" s="418"/>
      <c r="M1594" s="421"/>
      <c r="O1594" s="424">
        <f t="shared" si="743"/>
        <v>12</v>
      </c>
      <c r="P1594" s="424">
        <f t="shared" si="744"/>
        <v>5</v>
      </c>
      <c r="Q1594" s="424">
        <f t="shared" si="745"/>
        <v>2</v>
      </c>
      <c r="R1594" s="424">
        <f t="shared" si="746"/>
        <v>0</v>
      </c>
      <c r="S1594" s="424">
        <f t="shared" si="747"/>
        <v>1</v>
      </c>
      <c r="T1594" s="424">
        <f t="shared" si="748"/>
        <v>0</v>
      </c>
      <c r="U1594" s="77" t="s">
        <v>630</v>
      </c>
    </row>
    <row r="1595" spans="2:21" ht="12" thickBot="1" x14ac:dyDescent="0.25">
      <c r="C1595" s="414"/>
      <c r="D1595" s="416"/>
      <c r="E1595" s="99" t="s">
        <v>137</v>
      </c>
      <c r="F1595" s="100"/>
      <c r="G1595" s="99" t="s">
        <v>137</v>
      </c>
      <c r="H1595" s="419"/>
      <c r="I1595" s="422"/>
      <c r="J1595" s="419"/>
      <c r="K1595" s="422"/>
      <c r="L1595" s="419"/>
      <c r="M1595" s="422"/>
      <c r="O1595" s="425"/>
      <c r="P1595" s="425"/>
      <c r="Q1595" s="425"/>
      <c r="R1595" s="425"/>
      <c r="S1595" s="425"/>
      <c r="T1595" s="425"/>
      <c r="U1595" s="77" t="s">
        <v>630</v>
      </c>
    </row>
    <row r="1596" spans="2:21" ht="12" thickBot="1" x14ac:dyDescent="0.25">
      <c r="C1596" s="415"/>
      <c r="D1596" s="417"/>
      <c r="E1596" s="84" t="s">
        <v>693</v>
      </c>
      <c r="F1596" s="101"/>
      <c r="G1596" s="84" t="s">
        <v>525</v>
      </c>
      <c r="H1596" s="420"/>
      <c r="I1596" s="423"/>
      <c r="J1596" s="420"/>
      <c r="K1596" s="423"/>
      <c r="L1596" s="420"/>
      <c r="M1596" s="423"/>
      <c r="O1596" s="426"/>
      <c r="P1596" s="426"/>
      <c r="Q1596" s="426"/>
      <c r="R1596" s="426"/>
      <c r="S1596" s="426"/>
      <c r="T1596" s="426"/>
      <c r="U1596" s="77" t="s">
        <v>630</v>
      </c>
    </row>
    <row r="1597" spans="2:21" ht="12" thickBot="1" x14ac:dyDescent="0.25">
      <c r="B1597" s="79" t="str">
        <f>E1590&amp;G1590</f>
        <v>PODYUM TENİS KULÜBÜBURSA BÜYÜKŞEHİR B.SPOR K.</v>
      </c>
      <c r="G1597" s="102"/>
      <c r="H1597" s="102"/>
      <c r="O1597" s="28">
        <f t="shared" ref="O1597:T1597" si="749">O1592+O1593+O1594</f>
        <v>36</v>
      </c>
      <c r="P1597" s="28">
        <f t="shared" si="749"/>
        <v>7</v>
      </c>
      <c r="Q1597" s="29">
        <f t="shared" si="749"/>
        <v>6</v>
      </c>
      <c r="R1597" s="28">
        <f t="shared" si="749"/>
        <v>0</v>
      </c>
      <c r="S1597" s="28">
        <f t="shared" si="749"/>
        <v>3</v>
      </c>
      <c r="T1597" s="28">
        <f t="shared" si="749"/>
        <v>0</v>
      </c>
      <c r="U1597" s="77" t="s">
        <v>630</v>
      </c>
    </row>
    <row r="1598" spans="2:21" x14ac:dyDescent="0.2">
      <c r="C1598" s="427" t="s">
        <v>132</v>
      </c>
      <c r="D1598" s="428"/>
      <c r="E1598" s="428"/>
      <c r="F1598" s="428"/>
      <c r="G1598" s="428"/>
      <c r="H1598" s="428"/>
      <c r="I1598" s="428"/>
      <c r="J1598" s="428"/>
      <c r="K1598" s="428"/>
      <c r="L1598" s="428"/>
      <c r="M1598" s="429"/>
      <c r="U1598" s="77" t="s">
        <v>630</v>
      </c>
    </row>
    <row r="1599" spans="2:21" ht="12" thickBot="1" x14ac:dyDescent="0.25">
      <c r="C1599" s="430"/>
      <c r="D1599" s="431"/>
      <c r="E1599" s="431"/>
      <c r="F1599" s="431"/>
      <c r="G1599" s="431"/>
      <c r="H1599" s="431"/>
      <c r="I1599" s="431"/>
      <c r="J1599" s="431"/>
      <c r="K1599" s="431"/>
      <c r="L1599" s="431"/>
      <c r="M1599" s="432"/>
      <c r="U1599" s="77" t="s">
        <v>630</v>
      </c>
    </row>
    <row r="1600" spans="2:21" ht="12" thickBot="1" x14ac:dyDescent="0.25">
      <c r="C1600" s="444" t="s">
        <v>79</v>
      </c>
      <c r="D1600" s="437"/>
      <c r="E1600" s="445" t="s">
        <v>133</v>
      </c>
      <c r="F1600" s="446"/>
      <c r="G1600" s="80" t="s">
        <v>134</v>
      </c>
      <c r="H1600" s="447" t="s">
        <v>135</v>
      </c>
      <c r="I1600" s="448"/>
      <c r="J1600" s="448"/>
      <c r="K1600" s="448"/>
      <c r="L1600" s="448"/>
      <c r="M1600" s="449"/>
      <c r="R1600" s="81"/>
      <c r="S1600" s="82"/>
      <c r="T1600" s="83"/>
      <c r="U1600" s="77" t="s">
        <v>630</v>
      </c>
    </row>
    <row r="1601" spans="2:21" ht="12" thickBot="1" x14ac:dyDescent="0.25">
      <c r="C1601" s="433">
        <v>45091</v>
      </c>
      <c r="D1601" s="434"/>
      <c r="E1601" s="435" t="s">
        <v>58</v>
      </c>
      <c r="F1601" s="409"/>
      <c r="G1601" s="84"/>
      <c r="H1601" s="435"/>
      <c r="I1601" s="408"/>
      <c r="J1601" s="408"/>
      <c r="K1601" s="408"/>
      <c r="L1601" s="408"/>
      <c r="M1601" s="409"/>
      <c r="U1601" s="77" t="s">
        <v>630</v>
      </c>
    </row>
    <row r="1602" spans="2:21" ht="12" thickBot="1" x14ac:dyDescent="0.25">
      <c r="C1602" s="435"/>
      <c r="D1602" s="408"/>
      <c r="E1602" s="408"/>
      <c r="F1602" s="408"/>
      <c r="G1602" s="408"/>
      <c r="H1602" s="408"/>
      <c r="I1602" s="408"/>
      <c r="J1602" s="408"/>
      <c r="K1602" s="408"/>
      <c r="L1602" s="408"/>
      <c r="M1602" s="409"/>
      <c r="U1602" s="77" t="s">
        <v>630</v>
      </c>
    </row>
    <row r="1603" spans="2:21" ht="12" thickBot="1" x14ac:dyDescent="0.25">
      <c r="C1603" s="85" t="s">
        <v>87</v>
      </c>
      <c r="D1603" s="86"/>
      <c r="E1603" s="85" t="s">
        <v>136</v>
      </c>
      <c r="F1603" s="86" t="s">
        <v>137</v>
      </c>
      <c r="G1603" s="85" t="s">
        <v>136</v>
      </c>
      <c r="H1603" s="436" t="s">
        <v>108</v>
      </c>
      <c r="I1603" s="436"/>
      <c r="J1603" s="436"/>
      <c r="K1603" s="436"/>
      <c r="L1603" s="436"/>
      <c r="M1603" s="437"/>
      <c r="U1603" s="77" t="s">
        <v>630</v>
      </c>
    </row>
    <row r="1604" spans="2:21" ht="12" thickBot="1" x14ac:dyDescent="0.25">
      <c r="C1604" s="87"/>
      <c r="D1604" s="88">
        <v>37</v>
      </c>
      <c r="E1604" s="103" t="s">
        <v>203</v>
      </c>
      <c r="F1604" s="88"/>
      <c r="G1604" s="103" t="s">
        <v>202</v>
      </c>
      <c r="H1604" s="438">
        <f>S1611</f>
        <v>3</v>
      </c>
      <c r="I1604" s="439"/>
      <c r="J1604" s="440"/>
      <c r="K1604" s="441">
        <f>T1611</f>
        <v>0</v>
      </c>
      <c r="L1604" s="442"/>
      <c r="M1604" s="443"/>
      <c r="U1604" s="77" t="str">
        <f>IF(H1604+K1604=3,"BİTTİ","DEVAM")</f>
        <v>BİTTİ</v>
      </c>
    </row>
    <row r="1605" spans="2:21" ht="12" thickBot="1" x14ac:dyDescent="0.25">
      <c r="C1605" s="91" t="s">
        <v>80</v>
      </c>
      <c r="D1605" s="92" t="s">
        <v>138</v>
      </c>
      <c r="E1605" s="91" t="s">
        <v>139</v>
      </c>
      <c r="F1605" s="92"/>
      <c r="G1605" s="91" t="s">
        <v>139</v>
      </c>
      <c r="H1605" s="408" t="s">
        <v>140</v>
      </c>
      <c r="I1605" s="409"/>
      <c r="J1605" s="408" t="s">
        <v>141</v>
      </c>
      <c r="K1605" s="409"/>
      <c r="L1605" s="410" t="s">
        <v>142</v>
      </c>
      <c r="M1605" s="411"/>
      <c r="O1605" s="412" t="s">
        <v>143</v>
      </c>
      <c r="P1605" s="413"/>
      <c r="Q1605" s="412" t="s">
        <v>144</v>
      </c>
      <c r="R1605" s="413"/>
      <c r="S1605" s="412" t="s">
        <v>138</v>
      </c>
      <c r="T1605" s="413"/>
      <c r="U1605" s="77" t="s">
        <v>630</v>
      </c>
    </row>
    <row r="1606" spans="2:21" ht="12" thickBot="1" x14ac:dyDescent="0.25">
      <c r="C1606" s="93" t="s">
        <v>152</v>
      </c>
      <c r="D1606" s="94" t="s">
        <v>145</v>
      </c>
      <c r="E1606" s="84" t="s">
        <v>514</v>
      </c>
      <c r="F1606" s="94"/>
      <c r="G1606" s="84" t="s">
        <v>526</v>
      </c>
      <c r="H1606" s="95">
        <v>7</v>
      </c>
      <c r="I1606" s="94">
        <v>5</v>
      </c>
      <c r="J1606" s="95">
        <v>6</v>
      </c>
      <c r="K1606" s="94">
        <v>4</v>
      </c>
      <c r="L1606" s="95"/>
      <c r="M1606" s="94"/>
      <c r="O1606" s="96">
        <f t="shared" ref="O1606:O1608" si="750">H1606+J1606+L1606</f>
        <v>13</v>
      </c>
      <c r="P1606" s="96">
        <f t="shared" ref="P1606:P1608" si="751">I1606+K1606+M1606</f>
        <v>9</v>
      </c>
      <c r="Q1606" s="96">
        <f t="shared" ref="Q1606:Q1608" si="752">IF(H1606&gt;I1606,1,0)+IF(J1606&gt;K1606,1,0)+IF(L1606&gt;M1606,1,0)</f>
        <v>2</v>
      </c>
      <c r="R1606" s="97">
        <f t="shared" ref="R1606:R1608" si="753">IF(H1606&lt;I1606,1,0)+IF(J1606&lt;K1606,1,0)+IF(L1606&lt;M1606,1,0)</f>
        <v>0</v>
      </c>
      <c r="S1606" s="97">
        <f t="shared" ref="S1606:S1608" si="754">IF(Q1606&gt;R1606,1,0)</f>
        <v>1</v>
      </c>
      <c r="T1606" s="97">
        <f t="shared" ref="T1606:T1608" si="755">IF(Q1606&lt;R1606,1,0)</f>
        <v>0</v>
      </c>
      <c r="U1606" s="77" t="s">
        <v>630</v>
      </c>
    </row>
    <row r="1607" spans="2:21" ht="12" thickBot="1" x14ac:dyDescent="0.25">
      <c r="C1607" s="84"/>
      <c r="D1607" s="94" t="s">
        <v>146</v>
      </c>
      <c r="E1607" s="84" t="s">
        <v>515</v>
      </c>
      <c r="F1607" s="94"/>
      <c r="G1607" s="78" t="s">
        <v>527</v>
      </c>
      <c r="H1607" s="95">
        <v>6</v>
      </c>
      <c r="I1607" s="94">
        <v>3</v>
      </c>
      <c r="J1607" s="95">
        <v>6</v>
      </c>
      <c r="K1607" s="94">
        <v>2</v>
      </c>
      <c r="L1607" s="95"/>
      <c r="M1607" s="94"/>
      <c r="O1607" s="29">
        <f t="shared" si="750"/>
        <v>12</v>
      </c>
      <c r="P1607" s="29">
        <f t="shared" si="751"/>
        <v>5</v>
      </c>
      <c r="Q1607" s="29">
        <f t="shared" si="752"/>
        <v>2</v>
      </c>
      <c r="R1607" s="28">
        <f t="shared" si="753"/>
        <v>0</v>
      </c>
      <c r="S1607" s="28">
        <f t="shared" si="754"/>
        <v>1</v>
      </c>
      <c r="T1607" s="28">
        <f t="shared" si="755"/>
        <v>0</v>
      </c>
      <c r="U1607" s="77" t="s">
        <v>630</v>
      </c>
    </row>
    <row r="1608" spans="2:21" ht="12" customHeight="1" thickBot="1" x14ac:dyDescent="0.25">
      <c r="C1608" s="414"/>
      <c r="D1608" s="416" t="s">
        <v>147</v>
      </c>
      <c r="E1608" s="84" t="s">
        <v>515</v>
      </c>
      <c r="F1608" s="98"/>
      <c r="G1608" s="84" t="s">
        <v>526</v>
      </c>
      <c r="H1608" s="418">
        <v>6</v>
      </c>
      <c r="I1608" s="421">
        <v>4</v>
      </c>
      <c r="J1608" s="418">
        <v>7</v>
      </c>
      <c r="K1608" s="421">
        <v>5</v>
      </c>
      <c r="L1608" s="418"/>
      <c r="M1608" s="421"/>
      <c r="O1608" s="424">
        <f t="shared" si="750"/>
        <v>13</v>
      </c>
      <c r="P1608" s="424">
        <f t="shared" si="751"/>
        <v>9</v>
      </c>
      <c r="Q1608" s="424">
        <f t="shared" si="752"/>
        <v>2</v>
      </c>
      <c r="R1608" s="424">
        <f t="shared" si="753"/>
        <v>0</v>
      </c>
      <c r="S1608" s="424">
        <f t="shared" si="754"/>
        <v>1</v>
      </c>
      <c r="T1608" s="424">
        <f t="shared" si="755"/>
        <v>0</v>
      </c>
      <c r="U1608" s="77" t="s">
        <v>630</v>
      </c>
    </row>
    <row r="1609" spans="2:21" ht="12" thickBot="1" x14ac:dyDescent="0.25">
      <c r="C1609" s="414"/>
      <c r="D1609" s="416"/>
      <c r="E1609" s="99" t="s">
        <v>137</v>
      </c>
      <c r="F1609" s="100"/>
      <c r="G1609" s="99" t="s">
        <v>137</v>
      </c>
      <c r="H1609" s="419"/>
      <c r="I1609" s="422"/>
      <c r="J1609" s="419"/>
      <c r="K1609" s="422"/>
      <c r="L1609" s="419"/>
      <c r="M1609" s="422"/>
      <c r="O1609" s="425"/>
      <c r="P1609" s="425"/>
      <c r="Q1609" s="425"/>
      <c r="R1609" s="425"/>
      <c r="S1609" s="425"/>
      <c r="T1609" s="425"/>
      <c r="U1609" s="77" t="s">
        <v>630</v>
      </c>
    </row>
    <row r="1610" spans="2:21" ht="12" thickBot="1" x14ac:dyDescent="0.25">
      <c r="C1610" s="415"/>
      <c r="D1610" s="417"/>
      <c r="E1610" s="84" t="s">
        <v>516</v>
      </c>
      <c r="F1610" s="101"/>
      <c r="G1610" s="84" t="s">
        <v>528</v>
      </c>
      <c r="H1610" s="420"/>
      <c r="I1610" s="423"/>
      <c r="J1610" s="420"/>
      <c r="K1610" s="423"/>
      <c r="L1610" s="420"/>
      <c r="M1610" s="423"/>
      <c r="O1610" s="426"/>
      <c r="P1610" s="426"/>
      <c r="Q1610" s="426"/>
      <c r="R1610" s="426"/>
      <c r="S1610" s="426"/>
      <c r="T1610" s="426"/>
      <c r="U1610" s="77" t="s">
        <v>630</v>
      </c>
    </row>
    <row r="1611" spans="2:21" ht="12" thickBot="1" x14ac:dyDescent="0.25">
      <c r="B1611" s="79" t="str">
        <f>E1604&amp;G1604</f>
        <v>OSMANGAZİ BELEDİYESPOR K.EVRENSEL TENİS SPOR KULÜBÜ</v>
      </c>
      <c r="G1611" s="102"/>
      <c r="H1611" s="102"/>
      <c r="O1611" s="28">
        <f t="shared" ref="O1611:T1611" si="756">O1606+O1607+O1608</f>
        <v>38</v>
      </c>
      <c r="P1611" s="28">
        <f t="shared" si="756"/>
        <v>23</v>
      </c>
      <c r="Q1611" s="29">
        <f t="shared" si="756"/>
        <v>6</v>
      </c>
      <c r="R1611" s="28">
        <f t="shared" si="756"/>
        <v>0</v>
      </c>
      <c r="S1611" s="28">
        <f t="shared" si="756"/>
        <v>3</v>
      </c>
      <c r="T1611" s="28">
        <f t="shared" si="756"/>
        <v>0</v>
      </c>
      <c r="U1611" s="77" t="s">
        <v>630</v>
      </c>
    </row>
    <row r="1612" spans="2:21" x14ac:dyDescent="0.2">
      <c r="C1612" s="427" t="s">
        <v>132</v>
      </c>
      <c r="D1612" s="428"/>
      <c r="E1612" s="428"/>
      <c r="F1612" s="428"/>
      <c r="G1612" s="428"/>
      <c r="H1612" s="428"/>
      <c r="I1612" s="428"/>
      <c r="J1612" s="428"/>
      <c r="K1612" s="428"/>
      <c r="L1612" s="428"/>
      <c r="M1612" s="429"/>
      <c r="U1612" s="77" t="s">
        <v>630</v>
      </c>
    </row>
    <row r="1613" spans="2:21" ht="12" thickBot="1" x14ac:dyDescent="0.25">
      <c r="C1613" s="430"/>
      <c r="D1613" s="431"/>
      <c r="E1613" s="431"/>
      <c r="F1613" s="431"/>
      <c r="G1613" s="431"/>
      <c r="H1613" s="431"/>
      <c r="I1613" s="431"/>
      <c r="J1613" s="431"/>
      <c r="K1613" s="431"/>
      <c r="L1613" s="431"/>
      <c r="M1613" s="432"/>
      <c r="U1613" s="77" t="s">
        <v>630</v>
      </c>
    </row>
    <row r="1614" spans="2:21" ht="12" thickBot="1" x14ac:dyDescent="0.25">
      <c r="C1614" s="444" t="s">
        <v>79</v>
      </c>
      <c r="D1614" s="437"/>
      <c r="E1614" s="445" t="s">
        <v>133</v>
      </c>
      <c r="F1614" s="446"/>
      <c r="G1614" s="80" t="s">
        <v>134</v>
      </c>
      <c r="H1614" s="447" t="s">
        <v>135</v>
      </c>
      <c r="I1614" s="448"/>
      <c r="J1614" s="448"/>
      <c r="K1614" s="448"/>
      <c r="L1614" s="448"/>
      <c r="M1614" s="449"/>
      <c r="R1614" s="81"/>
      <c r="S1614" s="82"/>
      <c r="T1614" s="83"/>
      <c r="U1614" s="77" t="s">
        <v>630</v>
      </c>
    </row>
    <row r="1615" spans="2:21" ht="12" thickBot="1" x14ac:dyDescent="0.25">
      <c r="C1615" s="433">
        <v>45091</v>
      </c>
      <c r="D1615" s="434"/>
      <c r="E1615" s="435" t="s">
        <v>66</v>
      </c>
      <c r="F1615" s="409"/>
      <c r="G1615" s="84"/>
      <c r="H1615" s="435"/>
      <c r="I1615" s="408"/>
      <c r="J1615" s="408"/>
      <c r="K1615" s="408"/>
      <c r="L1615" s="408"/>
      <c r="M1615" s="409"/>
      <c r="U1615" s="77" t="s">
        <v>630</v>
      </c>
    </row>
    <row r="1616" spans="2:21" ht="12" thickBot="1" x14ac:dyDescent="0.25">
      <c r="C1616" s="435"/>
      <c r="D1616" s="408"/>
      <c r="E1616" s="408"/>
      <c r="F1616" s="408"/>
      <c r="G1616" s="408"/>
      <c r="H1616" s="408"/>
      <c r="I1616" s="408"/>
      <c r="J1616" s="408"/>
      <c r="K1616" s="408"/>
      <c r="L1616" s="408"/>
      <c r="M1616" s="409"/>
      <c r="U1616" s="77" t="s">
        <v>630</v>
      </c>
    </row>
    <row r="1617" spans="2:21" ht="12" thickBot="1" x14ac:dyDescent="0.25">
      <c r="C1617" s="85" t="s">
        <v>87</v>
      </c>
      <c r="D1617" s="86"/>
      <c r="E1617" s="85" t="s">
        <v>136</v>
      </c>
      <c r="F1617" s="86" t="s">
        <v>137</v>
      </c>
      <c r="G1617" s="85" t="s">
        <v>136</v>
      </c>
      <c r="H1617" s="436" t="s">
        <v>108</v>
      </c>
      <c r="I1617" s="436"/>
      <c r="J1617" s="436"/>
      <c r="K1617" s="436"/>
      <c r="L1617" s="436"/>
      <c r="M1617" s="437"/>
      <c r="U1617" s="77" t="s">
        <v>630</v>
      </c>
    </row>
    <row r="1618" spans="2:21" ht="12" thickBot="1" x14ac:dyDescent="0.25">
      <c r="C1618" s="87"/>
      <c r="D1618" s="88">
        <v>38</v>
      </c>
      <c r="E1618" s="103" t="s">
        <v>19</v>
      </c>
      <c r="F1618" s="88"/>
      <c r="G1618" s="103" t="s">
        <v>94</v>
      </c>
      <c r="H1618" s="438">
        <f>S1625</f>
        <v>3</v>
      </c>
      <c r="I1618" s="439"/>
      <c r="J1618" s="440"/>
      <c r="K1618" s="441">
        <f>T1625</f>
        <v>0</v>
      </c>
      <c r="L1618" s="442"/>
      <c r="M1618" s="443"/>
      <c r="U1618" s="77" t="str">
        <f>IF(H1618+K1618=3,"BİTTİ","DEVAM")</f>
        <v>BİTTİ</v>
      </c>
    </row>
    <row r="1619" spans="2:21" ht="12" thickBot="1" x14ac:dyDescent="0.25">
      <c r="C1619" s="91" t="s">
        <v>80</v>
      </c>
      <c r="D1619" s="92" t="s">
        <v>138</v>
      </c>
      <c r="E1619" s="91" t="s">
        <v>139</v>
      </c>
      <c r="F1619" s="92"/>
      <c r="G1619" s="91" t="s">
        <v>139</v>
      </c>
      <c r="H1619" s="408" t="s">
        <v>140</v>
      </c>
      <c r="I1619" s="409"/>
      <c r="J1619" s="408" t="s">
        <v>141</v>
      </c>
      <c r="K1619" s="409"/>
      <c r="L1619" s="410" t="s">
        <v>142</v>
      </c>
      <c r="M1619" s="411"/>
      <c r="O1619" s="412" t="s">
        <v>143</v>
      </c>
      <c r="P1619" s="413"/>
      <c r="Q1619" s="412" t="s">
        <v>144</v>
      </c>
      <c r="R1619" s="413"/>
      <c r="S1619" s="412" t="s">
        <v>138</v>
      </c>
      <c r="T1619" s="413"/>
      <c r="U1619" s="77" t="s">
        <v>630</v>
      </c>
    </row>
    <row r="1620" spans="2:21" ht="12" thickBot="1" x14ac:dyDescent="0.25">
      <c r="C1620" s="93" t="s">
        <v>152</v>
      </c>
      <c r="D1620" s="94" t="s">
        <v>145</v>
      </c>
      <c r="E1620" s="84" t="s">
        <v>802</v>
      </c>
      <c r="F1620" s="94"/>
      <c r="G1620" s="84" t="s">
        <v>875</v>
      </c>
      <c r="H1620" s="95">
        <v>6</v>
      </c>
      <c r="I1620" s="94">
        <v>1</v>
      </c>
      <c r="J1620" s="95">
        <v>6</v>
      </c>
      <c r="K1620" s="94">
        <v>2</v>
      </c>
      <c r="L1620" s="95"/>
      <c r="M1620" s="94"/>
      <c r="O1620" s="96">
        <f t="shared" ref="O1620:O1622" si="757">H1620+J1620+L1620</f>
        <v>12</v>
      </c>
      <c r="P1620" s="96">
        <f t="shared" ref="P1620:P1622" si="758">I1620+K1620+M1620</f>
        <v>3</v>
      </c>
      <c r="Q1620" s="96">
        <f t="shared" ref="Q1620:Q1622" si="759">IF(H1620&gt;I1620,1,0)+IF(J1620&gt;K1620,1,0)+IF(L1620&gt;M1620,1,0)</f>
        <v>2</v>
      </c>
      <c r="R1620" s="97">
        <f t="shared" ref="R1620:R1622" si="760">IF(H1620&lt;I1620,1,0)+IF(J1620&lt;K1620,1,0)+IF(L1620&lt;M1620,1,0)</f>
        <v>0</v>
      </c>
      <c r="S1620" s="97">
        <f t="shared" ref="S1620:S1622" si="761">IF(Q1620&gt;R1620,1,0)</f>
        <v>1</v>
      </c>
      <c r="T1620" s="97">
        <f t="shared" ref="T1620:T1622" si="762">IF(Q1620&lt;R1620,1,0)</f>
        <v>0</v>
      </c>
      <c r="U1620" s="77" t="s">
        <v>630</v>
      </c>
    </row>
    <row r="1621" spans="2:21" ht="12" thickBot="1" x14ac:dyDescent="0.25">
      <c r="C1621" s="84"/>
      <c r="D1621" s="94" t="s">
        <v>146</v>
      </c>
      <c r="E1621" s="84" t="s">
        <v>803</v>
      </c>
      <c r="F1621" s="94"/>
      <c r="G1621" s="84" t="s">
        <v>876</v>
      </c>
      <c r="H1621" s="95">
        <v>6</v>
      </c>
      <c r="I1621" s="94">
        <v>1</v>
      </c>
      <c r="J1621" s="95">
        <v>6</v>
      </c>
      <c r="K1621" s="94">
        <v>3</v>
      </c>
      <c r="L1621" s="95"/>
      <c r="M1621" s="94"/>
      <c r="O1621" s="29">
        <f t="shared" si="757"/>
        <v>12</v>
      </c>
      <c r="P1621" s="29">
        <f t="shared" si="758"/>
        <v>4</v>
      </c>
      <c r="Q1621" s="29">
        <f t="shared" si="759"/>
        <v>2</v>
      </c>
      <c r="R1621" s="28">
        <f t="shared" si="760"/>
        <v>0</v>
      </c>
      <c r="S1621" s="28">
        <f t="shared" si="761"/>
        <v>1</v>
      </c>
      <c r="T1621" s="28">
        <f t="shared" si="762"/>
        <v>0</v>
      </c>
      <c r="U1621" s="77" t="s">
        <v>630</v>
      </c>
    </row>
    <row r="1622" spans="2:21" ht="12" customHeight="1" thickBot="1" x14ac:dyDescent="0.25">
      <c r="C1622" s="414"/>
      <c r="D1622" s="416" t="s">
        <v>147</v>
      </c>
      <c r="E1622" s="84" t="s">
        <v>803</v>
      </c>
      <c r="F1622" s="98"/>
      <c r="G1622" s="84" t="s">
        <v>875</v>
      </c>
      <c r="H1622" s="418">
        <v>7</v>
      </c>
      <c r="I1622" s="421">
        <v>5</v>
      </c>
      <c r="J1622" s="418">
        <v>6</v>
      </c>
      <c r="K1622" s="421">
        <v>1</v>
      </c>
      <c r="L1622" s="418"/>
      <c r="M1622" s="421"/>
      <c r="O1622" s="424">
        <f t="shared" si="757"/>
        <v>13</v>
      </c>
      <c r="P1622" s="424">
        <f t="shared" si="758"/>
        <v>6</v>
      </c>
      <c r="Q1622" s="424">
        <f t="shared" si="759"/>
        <v>2</v>
      </c>
      <c r="R1622" s="424">
        <f t="shared" si="760"/>
        <v>0</v>
      </c>
      <c r="S1622" s="424">
        <f t="shared" si="761"/>
        <v>1</v>
      </c>
      <c r="T1622" s="424">
        <f t="shared" si="762"/>
        <v>0</v>
      </c>
      <c r="U1622" s="77" t="s">
        <v>630</v>
      </c>
    </row>
    <row r="1623" spans="2:21" ht="12" thickBot="1" x14ac:dyDescent="0.25">
      <c r="C1623" s="414"/>
      <c r="D1623" s="416"/>
      <c r="E1623" s="99" t="s">
        <v>137</v>
      </c>
      <c r="F1623" s="100"/>
      <c r="G1623" s="99" t="s">
        <v>137</v>
      </c>
      <c r="H1623" s="419"/>
      <c r="I1623" s="422"/>
      <c r="J1623" s="419"/>
      <c r="K1623" s="422"/>
      <c r="L1623" s="419"/>
      <c r="M1623" s="422"/>
      <c r="O1623" s="425"/>
      <c r="P1623" s="425"/>
      <c r="Q1623" s="425"/>
      <c r="R1623" s="425"/>
      <c r="S1623" s="425"/>
      <c r="T1623" s="425"/>
      <c r="U1623" s="77" t="s">
        <v>630</v>
      </c>
    </row>
    <row r="1624" spans="2:21" ht="12" thickBot="1" x14ac:dyDescent="0.25">
      <c r="C1624" s="415"/>
      <c r="D1624" s="417"/>
      <c r="E1624" s="84" t="s">
        <v>806</v>
      </c>
      <c r="F1624" s="101"/>
      <c r="G1624" s="84" t="s">
        <v>876</v>
      </c>
      <c r="H1624" s="420"/>
      <c r="I1624" s="423"/>
      <c r="J1624" s="420"/>
      <c r="K1624" s="423"/>
      <c r="L1624" s="420"/>
      <c r="M1624" s="423"/>
      <c r="O1624" s="426"/>
      <c r="P1624" s="426"/>
      <c r="Q1624" s="426"/>
      <c r="R1624" s="426"/>
      <c r="S1624" s="426"/>
      <c r="T1624" s="426"/>
      <c r="U1624" s="77" t="s">
        <v>630</v>
      </c>
    </row>
    <row r="1625" spans="2:21" ht="12" thickBot="1" x14ac:dyDescent="0.25">
      <c r="B1625" s="79" t="str">
        <f>E1618&amp;G1618</f>
        <v>ENKA SPOR KULÜBÜPERFORMANS TENİS AKADEMİSİ</v>
      </c>
      <c r="G1625" s="102"/>
      <c r="H1625" s="102"/>
      <c r="O1625" s="28">
        <f t="shared" ref="O1625:T1625" si="763">O1620+O1621+O1622</f>
        <v>37</v>
      </c>
      <c r="P1625" s="28">
        <f t="shared" si="763"/>
        <v>13</v>
      </c>
      <c r="Q1625" s="29">
        <f t="shared" si="763"/>
        <v>6</v>
      </c>
      <c r="R1625" s="28">
        <f t="shared" si="763"/>
        <v>0</v>
      </c>
      <c r="S1625" s="28">
        <f t="shared" si="763"/>
        <v>3</v>
      </c>
      <c r="T1625" s="28">
        <f t="shared" si="763"/>
        <v>0</v>
      </c>
      <c r="U1625" s="77" t="s">
        <v>630</v>
      </c>
    </row>
    <row r="1626" spans="2:21" x14ac:dyDescent="0.2">
      <c r="C1626" s="427" t="s">
        <v>132</v>
      </c>
      <c r="D1626" s="428"/>
      <c r="E1626" s="428"/>
      <c r="F1626" s="428"/>
      <c r="G1626" s="428"/>
      <c r="H1626" s="428"/>
      <c r="I1626" s="428"/>
      <c r="J1626" s="428"/>
      <c r="K1626" s="428"/>
      <c r="L1626" s="428"/>
      <c r="M1626" s="429"/>
      <c r="U1626" s="77" t="s">
        <v>630</v>
      </c>
    </row>
    <row r="1627" spans="2:21" ht="12" thickBot="1" x14ac:dyDescent="0.25">
      <c r="C1627" s="430"/>
      <c r="D1627" s="431"/>
      <c r="E1627" s="431"/>
      <c r="F1627" s="431"/>
      <c r="G1627" s="431"/>
      <c r="H1627" s="431"/>
      <c r="I1627" s="431"/>
      <c r="J1627" s="431"/>
      <c r="K1627" s="431"/>
      <c r="L1627" s="431"/>
      <c r="M1627" s="432"/>
      <c r="U1627" s="77" t="s">
        <v>630</v>
      </c>
    </row>
    <row r="1628" spans="2:21" ht="12" thickBot="1" x14ac:dyDescent="0.25">
      <c r="C1628" s="444" t="s">
        <v>79</v>
      </c>
      <c r="D1628" s="437"/>
      <c r="E1628" s="445" t="s">
        <v>133</v>
      </c>
      <c r="F1628" s="446"/>
      <c r="G1628" s="80" t="s">
        <v>134</v>
      </c>
      <c r="H1628" s="447" t="s">
        <v>135</v>
      </c>
      <c r="I1628" s="448"/>
      <c r="J1628" s="448"/>
      <c r="K1628" s="448"/>
      <c r="L1628" s="448"/>
      <c r="M1628" s="449"/>
      <c r="R1628" s="81"/>
      <c r="S1628" s="82"/>
      <c r="T1628" s="83"/>
      <c r="U1628" s="77" t="s">
        <v>630</v>
      </c>
    </row>
    <row r="1629" spans="2:21" ht="12" thickBot="1" x14ac:dyDescent="0.25">
      <c r="C1629" s="433">
        <v>45091</v>
      </c>
      <c r="D1629" s="434"/>
      <c r="E1629" s="435" t="s">
        <v>66</v>
      </c>
      <c r="F1629" s="409"/>
      <c r="G1629" s="84"/>
      <c r="H1629" s="435"/>
      <c r="I1629" s="408"/>
      <c r="J1629" s="408"/>
      <c r="K1629" s="408"/>
      <c r="L1629" s="408"/>
      <c r="M1629" s="409"/>
      <c r="U1629" s="77" t="s">
        <v>630</v>
      </c>
    </row>
    <row r="1630" spans="2:21" ht="12" thickBot="1" x14ac:dyDescent="0.25">
      <c r="C1630" s="435"/>
      <c r="D1630" s="408"/>
      <c r="E1630" s="408"/>
      <c r="F1630" s="408"/>
      <c r="G1630" s="408"/>
      <c r="H1630" s="408"/>
      <c r="I1630" s="408"/>
      <c r="J1630" s="408"/>
      <c r="K1630" s="408"/>
      <c r="L1630" s="408"/>
      <c r="M1630" s="409"/>
      <c r="U1630" s="77" t="s">
        <v>630</v>
      </c>
    </row>
    <row r="1631" spans="2:21" ht="12" thickBot="1" x14ac:dyDescent="0.25">
      <c r="C1631" s="85" t="s">
        <v>87</v>
      </c>
      <c r="D1631" s="86"/>
      <c r="E1631" s="85" t="s">
        <v>136</v>
      </c>
      <c r="F1631" s="86" t="s">
        <v>137</v>
      </c>
      <c r="G1631" s="85" t="s">
        <v>136</v>
      </c>
      <c r="H1631" s="436" t="s">
        <v>108</v>
      </c>
      <c r="I1631" s="436"/>
      <c r="J1631" s="436"/>
      <c r="K1631" s="436"/>
      <c r="L1631" s="436"/>
      <c r="M1631" s="437"/>
      <c r="U1631" s="77" t="s">
        <v>630</v>
      </c>
    </row>
    <row r="1632" spans="2:21" ht="12" thickBot="1" x14ac:dyDescent="0.25">
      <c r="C1632" s="87"/>
      <c r="D1632" s="88">
        <v>39</v>
      </c>
      <c r="E1632" s="103" t="s">
        <v>231</v>
      </c>
      <c r="F1632" s="88"/>
      <c r="G1632" s="103" t="s">
        <v>13</v>
      </c>
      <c r="H1632" s="438">
        <f>S1639</f>
        <v>3</v>
      </c>
      <c r="I1632" s="439"/>
      <c r="J1632" s="440"/>
      <c r="K1632" s="441">
        <f>T1639</f>
        <v>0</v>
      </c>
      <c r="L1632" s="442"/>
      <c r="M1632" s="443"/>
      <c r="U1632" s="77" t="str">
        <f>IF(H1632+K1632=3,"BİTTİ","DEVAM")</f>
        <v>BİTTİ</v>
      </c>
    </row>
    <row r="1633" spans="2:21" ht="12" thickBot="1" x14ac:dyDescent="0.25">
      <c r="C1633" s="91" t="s">
        <v>80</v>
      </c>
      <c r="D1633" s="92" t="s">
        <v>138</v>
      </c>
      <c r="E1633" s="91" t="s">
        <v>139</v>
      </c>
      <c r="F1633" s="92"/>
      <c r="G1633" s="91" t="s">
        <v>139</v>
      </c>
      <c r="H1633" s="408" t="s">
        <v>140</v>
      </c>
      <c r="I1633" s="409"/>
      <c r="J1633" s="408" t="s">
        <v>141</v>
      </c>
      <c r="K1633" s="409"/>
      <c r="L1633" s="410" t="s">
        <v>142</v>
      </c>
      <c r="M1633" s="411"/>
      <c r="O1633" s="412" t="s">
        <v>143</v>
      </c>
      <c r="P1633" s="413"/>
      <c r="Q1633" s="412" t="s">
        <v>144</v>
      </c>
      <c r="R1633" s="413"/>
      <c r="S1633" s="412" t="s">
        <v>138</v>
      </c>
      <c r="T1633" s="413"/>
      <c r="U1633" s="77" t="s">
        <v>630</v>
      </c>
    </row>
    <row r="1634" spans="2:21" ht="12" thickBot="1" x14ac:dyDescent="0.25">
      <c r="C1634" s="93" t="s">
        <v>152</v>
      </c>
      <c r="D1634" s="94" t="s">
        <v>145</v>
      </c>
      <c r="E1634" s="84" t="s">
        <v>562</v>
      </c>
      <c r="F1634" s="94"/>
      <c r="G1634" s="84" t="s">
        <v>818</v>
      </c>
      <c r="H1634" s="95">
        <v>6</v>
      </c>
      <c r="I1634" s="94">
        <v>0</v>
      </c>
      <c r="J1634" s="95">
        <v>6</v>
      </c>
      <c r="K1634" s="94">
        <v>0</v>
      </c>
      <c r="L1634" s="95"/>
      <c r="M1634" s="94"/>
      <c r="O1634" s="96">
        <f t="shared" ref="O1634:O1636" si="764">H1634+J1634+L1634</f>
        <v>12</v>
      </c>
      <c r="P1634" s="96">
        <f t="shared" ref="P1634:P1636" si="765">I1634+K1634+M1634</f>
        <v>0</v>
      </c>
      <c r="Q1634" s="96">
        <f t="shared" ref="Q1634:Q1636" si="766">IF(H1634&gt;I1634,1,0)+IF(J1634&gt;K1634,1,0)+IF(L1634&gt;M1634,1,0)</f>
        <v>2</v>
      </c>
      <c r="R1634" s="97">
        <f t="shared" ref="R1634:R1636" si="767">IF(H1634&lt;I1634,1,0)+IF(J1634&lt;K1634,1,0)+IF(L1634&lt;M1634,1,0)</f>
        <v>0</v>
      </c>
      <c r="S1634" s="97">
        <f t="shared" ref="S1634:S1636" si="768">IF(Q1634&gt;R1634,1,0)</f>
        <v>1</v>
      </c>
      <c r="T1634" s="97">
        <f t="shared" ref="T1634:T1636" si="769">IF(Q1634&lt;R1634,1,0)</f>
        <v>0</v>
      </c>
      <c r="U1634" s="77" t="s">
        <v>630</v>
      </c>
    </row>
    <row r="1635" spans="2:21" ht="12" thickBot="1" x14ac:dyDescent="0.25">
      <c r="C1635" s="84"/>
      <c r="D1635" s="94" t="s">
        <v>146</v>
      </c>
      <c r="E1635" s="84" t="s">
        <v>561</v>
      </c>
      <c r="F1635" s="94"/>
      <c r="G1635" s="84" t="s">
        <v>818</v>
      </c>
      <c r="H1635" s="95">
        <v>6</v>
      </c>
      <c r="I1635" s="94">
        <v>0</v>
      </c>
      <c r="J1635" s="95">
        <v>6</v>
      </c>
      <c r="K1635" s="94">
        <v>0</v>
      </c>
      <c r="L1635" s="95"/>
      <c r="M1635" s="94"/>
      <c r="O1635" s="29">
        <f t="shared" si="764"/>
        <v>12</v>
      </c>
      <c r="P1635" s="29">
        <f t="shared" si="765"/>
        <v>0</v>
      </c>
      <c r="Q1635" s="29">
        <f t="shared" si="766"/>
        <v>2</v>
      </c>
      <c r="R1635" s="28">
        <f t="shared" si="767"/>
        <v>0</v>
      </c>
      <c r="S1635" s="28">
        <f t="shared" si="768"/>
        <v>1</v>
      </c>
      <c r="T1635" s="28">
        <f t="shared" si="769"/>
        <v>0</v>
      </c>
      <c r="U1635" s="77" t="s">
        <v>630</v>
      </c>
    </row>
    <row r="1636" spans="2:21" ht="12" customHeight="1" thickBot="1" x14ac:dyDescent="0.25">
      <c r="C1636" s="414"/>
      <c r="D1636" s="416" t="s">
        <v>147</v>
      </c>
      <c r="E1636" s="84" t="s">
        <v>562</v>
      </c>
      <c r="F1636" s="98"/>
      <c r="G1636" s="84" t="s">
        <v>818</v>
      </c>
      <c r="H1636" s="418">
        <v>6</v>
      </c>
      <c r="I1636" s="421">
        <v>0</v>
      </c>
      <c r="J1636" s="418">
        <v>6</v>
      </c>
      <c r="K1636" s="421">
        <v>0</v>
      </c>
      <c r="L1636" s="418"/>
      <c r="M1636" s="421"/>
      <c r="O1636" s="424">
        <f t="shared" si="764"/>
        <v>12</v>
      </c>
      <c r="P1636" s="424">
        <f t="shared" si="765"/>
        <v>0</v>
      </c>
      <c r="Q1636" s="424">
        <f t="shared" si="766"/>
        <v>2</v>
      </c>
      <c r="R1636" s="424">
        <f t="shared" si="767"/>
        <v>0</v>
      </c>
      <c r="S1636" s="424">
        <f t="shared" si="768"/>
        <v>1</v>
      </c>
      <c r="T1636" s="424">
        <f t="shared" si="769"/>
        <v>0</v>
      </c>
      <c r="U1636" s="77" t="s">
        <v>630</v>
      </c>
    </row>
    <row r="1637" spans="2:21" ht="12" thickBot="1" x14ac:dyDescent="0.25">
      <c r="C1637" s="414"/>
      <c r="D1637" s="416"/>
      <c r="E1637" s="99" t="s">
        <v>137</v>
      </c>
      <c r="F1637" s="100"/>
      <c r="G1637" s="99" t="s">
        <v>137</v>
      </c>
      <c r="H1637" s="419"/>
      <c r="I1637" s="422"/>
      <c r="J1637" s="419"/>
      <c r="K1637" s="422"/>
      <c r="L1637" s="419"/>
      <c r="M1637" s="422"/>
      <c r="O1637" s="425"/>
      <c r="P1637" s="425"/>
      <c r="Q1637" s="425"/>
      <c r="R1637" s="425"/>
      <c r="S1637" s="425"/>
      <c r="T1637" s="425"/>
      <c r="U1637" s="77" t="s">
        <v>630</v>
      </c>
    </row>
    <row r="1638" spans="2:21" ht="12" thickBot="1" x14ac:dyDescent="0.25">
      <c r="C1638" s="415"/>
      <c r="D1638" s="417"/>
      <c r="E1638" s="84" t="s">
        <v>561</v>
      </c>
      <c r="F1638" s="101"/>
      <c r="G1638" s="84" t="s">
        <v>818</v>
      </c>
      <c r="H1638" s="420"/>
      <c r="I1638" s="423"/>
      <c r="J1638" s="420"/>
      <c r="K1638" s="423"/>
      <c r="L1638" s="420"/>
      <c r="M1638" s="423"/>
      <c r="O1638" s="426"/>
      <c r="P1638" s="426"/>
      <c r="Q1638" s="426"/>
      <c r="R1638" s="426"/>
      <c r="S1638" s="426"/>
      <c r="T1638" s="426"/>
      <c r="U1638" s="77" t="s">
        <v>630</v>
      </c>
    </row>
    <row r="1639" spans="2:21" ht="12" thickBot="1" x14ac:dyDescent="0.25">
      <c r="B1639" s="79" t="str">
        <f>E1632&amp;G1632</f>
        <v>İSTANBUL AVCILIK VE ATICILIK SPOR K.AVRUPA YAKASI TENİS KULÜBÜ</v>
      </c>
      <c r="G1639" s="102"/>
      <c r="H1639" s="102"/>
      <c r="O1639" s="28">
        <f t="shared" ref="O1639:T1639" si="770">O1634+O1635+O1636</f>
        <v>36</v>
      </c>
      <c r="P1639" s="28">
        <f t="shared" si="770"/>
        <v>0</v>
      </c>
      <c r="Q1639" s="29">
        <f t="shared" si="770"/>
        <v>6</v>
      </c>
      <c r="R1639" s="28">
        <f t="shared" si="770"/>
        <v>0</v>
      </c>
      <c r="S1639" s="28">
        <f t="shared" si="770"/>
        <v>3</v>
      </c>
      <c r="T1639" s="28">
        <f t="shared" si="770"/>
        <v>0</v>
      </c>
      <c r="U1639" s="77" t="s">
        <v>630</v>
      </c>
    </row>
    <row r="1640" spans="2:21" x14ac:dyDescent="0.2">
      <c r="C1640" s="427" t="s">
        <v>132</v>
      </c>
      <c r="D1640" s="428"/>
      <c r="E1640" s="428"/>
      <c r="F1640" s="428"/>
      <c r="G1640" s="428"/>
      <c r="H1640" s="428"/>
      <c r="I1640" s="428"/>
      <c r="J1640" s="428"/>
      <c r="K1640" s="428"/>
      <c r="L1640" s="428"/>
      <c r="M1640" s="429"/>
      <c r="U1640" s="77" t="s">
        <v>630</v>
      </c>
    </row>
    <row r="1641" spans="2:21" ht="12" thickBot="1" x14ac:dyDescent="0.25">
      <c r="C1641" s="430"/>
      <c r="D1641" s="431"/>
      <c r="E1641" s="431"/>
      <c r="F1641" s="431"/>
      <c r="G1641" s="431"/>
      <c r="H1641" s="431"/>
      <c r="I1641" s="431"/>
      <c r="J1641" s="431"/>
      <c r="K1641" s="431"/>
      <c r="L1641" s="431"/>
      <c r="M1641" s="432"/>
      <c r="U1641" s="77" t="s">
        <v>630</v>
      </c>
    </row>
    <row r="1642" spans="2:21" ht="12" thickBot="1" x14ac:dyDescent="0.25">
      <c r="C1642" s="444" t="s">
        <v>79</v>
      </c>
      <c r="D1642" s="437"/>
      <c r="E1642" s="445" t="s">
        <v>133</v>
      </c>
      <c r="F1642" s="446"/>
      <c r="G1642" s="80" t="s">
        <v>134</v>
      </c>
      <c r="H1642" s="447" t="s">
        <v>135</v>
      </c>
      <c r="I1642" s="448"/>
      <c r="J1642" s="448"/>
      <c r="K1642" s="448"/>
      <c r="L1642" s="448"/>
      <c r="M1642" s="449"/>
      <c r="R1642" s="81"/>
      <c r="S1642" s="82"/>
      <c r="T1642" s="83"/>
      <c r="U1642" s="77" t="s">
        <v>630</v>
      </c>
    </row>
    <row r="1643" spans="2:21" ht="12" thickBot="1" x14ac:dyDescent="0.25">
      <c r="C1643" s="433">
        <v>45091</v>
      </c>
      <c r="D1643" s="434"/>
      <c r="E1643" s="435" t="s">
        <v>66</v>
      </c>
      <c r="F1643" s="409"/>
      <c r="G1643" s="84"/>
      <c r="H1643" s="435"/>
      <c r="I1643" s="408"/>
      <c r="J1643" s="408"/>
      <c r="K1643" s="408"/>
      <c r="L1643" s="408"/>
      <c r="M1643" s="409"/>
      <c r="U1643" s="77" t="s">
        <v>630</v>
      </c>
    </row>
    <row r="1644" spans="2:21" ht="12" thickBot="1" x14ac:dyDescent="0.25">
      <c r="C1644" s="435"/>
      <c r="D1644" s="408"/>
      <c r="E1644" s="408"/>
      <c r="F1644" s="408"/>
      <c r="G1644" s="408"/>
      <c r="H1644" s="408"/>
      <c r="I1644" s="408"/>
      <c r="J1644" s="408"/>
      <c r="K1644" s="408"/>
      <c r="L1644" s="408"/>
      <c r="M1644" s="409"/>
      <c r="U1644" s="77" t="s">
        <v>630</v>
      </c>
    </row>
    <row r="1645" spans="2:21" ht="12" thickBot="1" x14ac:dyDescent="0.25">
      <c r="C1645" s="85" t="s">
        <v>87</v>
      </c>
      <c r="D1645" s="86"/>
      <c r="E1645" s="85" t="s">
        <v>136</v>
      </c>
      <c r="F1645" s="86" t="s">
        <v>137</v>
      </c>
      <c r="G1645" s="85" t="s">
        <v>136</v>
      </c>
      <c r="H1645" s="436" t="s">
        <v>108</v>
      </c>
      <c r="I1645" s="436"/>
      <c r="J1645" s="436"/>
      <c r="K1645" s="436"/>
      <c r="L1645" s="436"/>
      <c r="M1645" s="437"/>
      <c r="U1645" s="77" t="s">
        <v>630</v>
      </c>
    </row>
    <row r="1646" spans="2:21" ht="12" thickBot="1" x14ac:dyDescent="0.25">
      <c r="C1646" s="87"/>
      <c r="D1646" s="88">
        <v>40</v>
      </c>
      <c r="E1646" s="103" t="s">
        <v>95</v>
      </c>
      <c r="F1646" s="88"/>
      <c r="G1646" s="103" t="s">
        <v>39</v>
      </c>
      <c r="H1646" s="438">
        <f>S1653</f>
        <v>3</v>
      </c>
      <c r="I1646" s="439"/>
      <c r="J1646" s="440"/>
      <c r="K1646" s="441">
        <f>T1653</f>
        <v>0</v>
      </c>
      <c r="L1646" s="442"/>
      <c r="M1646" s="443"/>
      <c r="U1646" s="77" t="str">
        <f>IF(H1646+K1646=3,"BİTTİ","DEVAM")</f>
        <v>BİTTİ</v>
      </c>
    </row>
    <row r="1647" spans="2:21" ht="12" thickBot="1" x14ac:dyDescent="0.25">
      <c r="C1647" s="91" t="s">
        <v>80</v>
      </c>
      <c r="D1647" s="92" t="s">
        <v>138</v>
      </c>
      <c r="E1647" s="91" t="s">
        <v>139</v>
      </c>
      <c r="F1647" s="92"/>
      <c r="G1647" s="91" t="s">
        <v>139</v>
      </c>
      <c r="H1647" s="408" t="s">
        <v>140</v>
      </c>
      <c r="I1647" s="409"/>
      <c r="J1647" s="408" t="s">
        <v>141</v>
      </c>
      <c r="K1647" s="409"/>
      <c r="L1647" s="410" t="s">
        <v>142</v>
      </c>
      <c r="M1647" s="411"/>
      <c r="O1647" s="412" t="s">
        <v>143</v>
      </c>
      <c r="P1647" s="413"/>
      <c r="Q1647" s="412" t="s">
        <v>144</v>
      </c>
      <c r="R1647" s="413"/>
      <c r="S1647" s="412" t="s">
        <v>138</v>
      </c>
      <c r="T1647" s="413"/>
      <c r="U1647" s="77" t="s">
        <v>630</v>
      </c>
    </row>
    <row r="1648" spans="2:21" ht="12" thickBot="1" x14ac:dyDescent="0.25">
      <c r="C1648" s="93" t="s">
        <v>152</v>
      </c>
      <c r="D1648" s="94" t="s">
        <v>145</v>
      </c>
      <c r="E1648" s="84" t="s">
        <v>877</v>
      </c>
      <c r="F1648" s="94"/>
      <c r="G1648" s="84" t="s">
        <v>799</v>
      </c>
      <c r="H1648" s="95">
        <v>6</v>
      </c>
      <c r="I1648" s="94">
        <v>1</v>
      </c>
      <c r="J1648" s="95">
        <v>6</v>
      </c>
      <c r="K1648" s="94">
        <v>1</v>
      </c>
      <c r="L1648" s="95"/>
      <c r="M1648" s="94"/>
      <c r="O1648" s="96">
        <f t="shared" ref="O1648:O1650" si="771">H1648+J1648+L1648</f>
        <v>12</v>
      </c>
      <c r="P1648" s="96">
        <f t="shared" ref="P1648:P1650" si="772">I1648+K1648+M1648</f>
        <v>2</v>
      </c>
      <c r="Q1648" s="96">
        <f t="shared" ref="Q1648:Q1650" si="773">IF(H1648&gt;I1648,1,0)+IF(J1648&gt;K1648,1,0)+IF(L1648&gt;M1648,1,0)</f>
        <v>2</v>
      </c>
      <c r="R1648" s="97">
        <f t="shared" ref="R1648:R1650" si="774">IF(H1648&lt;I1648,1,0)+IF(J1648&lt;K1648,1,0)+IF(L1648&lt;M1648,1,0)</f>
        <v>0</v>
      </c>
      <c r="S1648" s="97">
        <f t="shared" ref="S1648:S1650" si="775">IF(Q1648&gt;R1648,1,0)</f>
        <v>1</v>
      </c>
      <c r="T1648" s="97">
        <f t="shared" ref="T1648:T1650" si="776">IF(Q1648&lt;R1648,1,0)</f>
        <v>0</v>
      </c>
      <c r="U1648" s="77" t="s">
        <v>630</v>
      </c>
    </row>
    <row r="1649" spans="2:21" ht="12" thickBot="1" x14ac:dyDescent="0.25">
      <c r="C1649" s="84"/>
      <c r="D1649" s="94" t="s">
        <v>146</v>
      </c>
      <c r="E1649" s="84" t="s">
        <v>560</v>
      </c>
      <c r="F1649" s="94"/>
      <c r="G1649" s="84" t="s">
        <v>556</v>
      </c>
      <c r="H1649" s="95">
        <v>6</v>
      </c>
      <c r="I1649" s="94">
        <v>1</v>
      </c>
      <c r="J1649" s="95">
        <v>6</v>
      </c>
      <c r="K1649" s="94">
        <v>0</v>
      </c>
      <c r="L1649" s="95"/>
      <c r="M1649" s="94"/>
      <c r="O1649" s="29">
        <f t="shared" si="771"/>
        <v>12</v>
      </c>
      <c r="P1649" s="29">
        <f t="shared" si="772"/>
        <v>1</v>
      </c>
      <c r="Q1649" s="29">
        <f t="shared" si="773"/>
        <v>2</v>
      </c>
      <c r="R1649" s="28">
        <f t="shared" si="774"/>
        <v>0</v>
      </c>
      <c r="S1649" s="28">
        <f t="shared" si="775"/>
        <v>1</v>
      </c>
      <c r="T1649" s="28">
        <f t="shared" si="776"/>
        <v>0</v>
      </c>
      <c r="U1649" s="77" t="s">
        <v>630</v>
      </c>
    </row>
    <row r="1650" spans="2:21" ht="12" customHeight="1" thickBot="1" x14ac:dyDescent="0.25">
      <c r="C1650" s="414"/>
      <c r="D1650" s="416" t="s">
        <v>147</v>
      </c>
      <c r="E1650" s="84" t="s">
        <v>877</v>
      </c>
      <c r="F1650" s="98"/>
      <c r="G1650" s="84" t="s">
        <v>799</v>
      </c>
      <c r="H1650" s="418">
        <v>6</v>
      </c>
      <c r="I1650" s="421">
        <v>0</v>
      </c>
      <c r="J1650" s="418">
        <v>6</v>
      </c>
      <c r="K1650" s="421">
        <v>0</v>
      </c>
      <c r="L1650" s="418"/>
      <c r="M1650" s="421"/>
      <c r="O1650" s="424">
        <f t="shared" si="771"/>
        <v>12</v>
      </c>
      <c r="P1650" s="424">
        <f t="shared" si="772"/>
        <v>0</v>
      </c>
      <c r="Q1650" s="424">
        <f t="shared" si="773"/>
        <v>2</v>
      </c>
      <c r="R1650" s="424">
        <f t="shared" si="774"/>
        <v>0</v>
      </c>
      <c r="S1650" s="424">
        <f t="shared" si="775"/>
        <v>1</v>
      </c>
      <c r="T1650" s="424">
        <f t="shared" si="776"/>
        <v>0</v>
      </c>
      <c r="U1650" s="77" t="s">
        <v>630</v>
      </c>
    </row>
    <row r="1651" spans="2:21" ht="12" thickBot="1" x14ac:dyDescent="0.25">
      <c r="C1651" s="414"/>
      <c r="D1651" s="416"/>
      <c r="E1651" s="99" t="s">
        <v>137</v>
      </c>
      <c r="F1651" s="100"/>
      <c r="G1651" s="99" t="s">
        <v>137</v>
      </c>
      <c r="H1651" s="419"/>
      <c r="I1651" s="422"/>
      <c r="J1651" s="419"/>
      <c r="K1651" s="422"/>
      <c r="L1651" s="419"/>
      <c r="M1651" s="422"/>
      <c r="O1651" s="425"/>
      <c r="P1651" s="425"/>
      <c r="Q1651" s="425"/>
      <c r="R1651" s="425"/>
      <c r="S1651" s="425"/>
      <c r="T1651" s="425"/>
      <c r="U1651" s="77" t="s">
        <v>630</v>
      </c>
    </row>
    <row r="1652" spans="2:21" ht="12" thickBot="1" x14ac:dyDescent="0.25">
      <c r="C1652" s="415"/>
      <c r="D1652" s="417"/>
      <c r="E1652" s="84" t="s">
        <v>560</v>
      </c>
      <c r="F1652" s="101"/>
      <c r="G1652" s="84" t="s">
        <v>556</v>
      </c>
      <c r="H1652" s="420"/>
      <c r="I1652" s="423"/>
      <c r="J1652" s="420"/>
      <c r="K1652" s="423"/>
      <c r="L1652" s="420"/>
      <c r="M1652" s="423"/>
      <c r="O1652" s="426"/>
      <c r="P1652" s="426"/>
      <c r="Q1652" s="426"/>
      <c r="R1652" s="426"/>
      <c r="S1652" s="426"/>
      <c r="T1652" s="426"/>
      <c r="U1652" s="77" t="s">
        <v>630</v>
      </c>
    </row>
    <row r="1653" spans="2:21" ht="12" thickBot="1" x14ac:dyDescent="0.25">
      <c r="B1653" s="79" t="str">
        <f>E1646&amp;G1646</f>
        <v>TED SPOR KULÜBÜGENÇ TENİS AKADEMİSİ</v>
      </c>
      <c r="G1653" s="102"/>
      <c r="H1653" s="102"/>
      <c r="O1653" s="28">
        <f t="shared" ref="O1653:T1653" si="777">O1648+O1649+O1650</f>
        <v>36</v>
      </c>
      <c r="P1653" s="28">
        <f t="shared" si="777"/>
        <v>3</v>
      </c>
      <c r="Q1653" s="29">
        <f t="shared" si="777"/>
        <v>6</v>
      </c>
      <c r="R1653" s="28">
        <f t="shared" si="777"/>
        <v>0</v>
      </c>
      <c r="S1653" s="28">
        <f t="shared" si="777"/>
        <v>3</v>
      </c>
      <c r="T1653" s="28">
        <f t="shared" si="777"/>
        <v>0</v>
      </c>
      <c r="U1653" s="77" t="s">
        <v>630</v>
      </c>
    </row>
    <row r="1654" spans="2:21" x14ac:dyDescent="0.2">
      <c r="C1654" s="427" t="s">
        <v>132</v>
      </c>
      <c r="D1654" s="428"/>
      <c r="E1654" s="428"/>
      <c r="F1654" s="428"/>
      <c r="G1654" s="428"/>
      <c r="H1654" s="428"/>
      <c r="I1654" s="428"/>
      <c r="J1654" s="428"/>
      <c r="K1654" s="428"/>
      <c r="L1654" s="428"/>
      <c r="M1654" s="429"/>
      <c r="U1654" s="77" t="s">
        <v>630</v>
      </c>
    </row>
    <row r="1655" spans="2:21" ht="12" thickBot="1" x14ac:dyDescent="0.25">
      <c r="C1655" s="430"/>
      <c r="D1655" s="431"/>
      <c r="E1655" s="431"/>
      <c r="F1655" s="431"/>
      <c r="G1655" s="431"/>
      <c r="H1655" s="431"/>
      <c r="I1655" s="431"/>
      <c r="J1655" s="431"/>
      <c r="K1655" s="431"/>
      <c r="L1655" s="431"/>
      <c r="M1655" s="432"/>
      <c r="U1655" s="77" t="s">
        <v>630</v>
      </c>
    </row>
    <row r="1656" spans="2:21" ht="12" thickBot="1" x14ac:dyDescent="0.25">
      <c r="C1656" s="444" t="s">
        <v>79</v>
      </c>
      <c r="D1656" s="437"/>
      <c r="E1656" s="445" t="s">
        <v>133</v>
      </c>
      <c r="F1656" s="446"/>
      <c r="G1656" s="80" t="s">
        <v>134</v>
      </c>
      <c r="H1656" s="447" t="s">
        <v>135</v>
      </c>
      <c r="I1656" s="448"/>
      <c r="J1656" s="448"/>
      <c r="K1656" s="448"/>
      <c r="L1656" s="448"/>
      <c r="M1656" s="449"/>
      <c r="R1656" s="81"/>
      <c r="S1656" s="82"/>
      <c r="T1656" s="83"/>
      <c r="U1656" s="77" t="s">
        <v>630</v>
      </c>
    </row>
    <row r="1657" spans="2:21" ht="12" thickBot="1" x14ac:dyDescent="0.25">
      <c r="C1657" s="433">
        <v>45091</v>
      </c>
      <c r="D1657" s="434"/>
      <c r="E1657" s="435" t="s">
        <v>66</v>
      </c>
      <c r="F1657" s="409"/>
      <c r="G1657" s="84"/>
      <c r="H1657" s="435"/>
      <c r="I1657" s="408"/>
      <c r="J1657" s="408"/>
      <c r="K1657" s="408"/>
      <c r="L1657" s="408"/>
      <c r="M1657" s="409"/>
      <c r="U1657" s="77" t="s">
        <v>630</v>
      </c>
    </row>
    <row r="1658" spans="2:21" ht="12" thickBot="1" x14ac:dyDescent="0.25">
      <c r="C1658" s="435"/>
      <c r="D1658" s="408"/>
      <c r="E1658" s="408"/>
      <c r="F1658" s="408"/>
      <c r="G1658" s="408"/>
      <c r="H1658" s="408"/>
      <c r="I1658" s="408"/>
      <c r="J1658" s="408"/>
      <c r="K1658" s="408"/>
      <c r="L1658" s="408"/>
      <c r="M1658" s="409"/>
      <c r="U1658" s="77" t="s">
        <v>630</v>
      </c>
    </row>
    <row r="1659" spans="2:21" ht="12" thickBot="1" x14ac:dyDescent="0.25">
      <c r="C1659" s="85" t="s">
        <v>87</v>
      </c>
      <c r="D1659" s="86"/>
      <c r="E1659" s="85" t="s">
        <v>136</v>
      </c>
      <c r="F1659" s="86" t="s">
        <v>137</v>
      </c>
      <c r="G1659" s="85" t="s">
        <v>136</v>
      </c>
      <c r="H1659" s="436" t="s">
        <v>108</v>
      </c>
      <c r="I1659" s="436"/>
      <c r="J1659" s="436"/>
      <c r="K1659" s="436"/>
      <c r="L1659" s="436"/>
      <c r="M1659" s="437"/>
      <c r="U1659" s="77" t="s">
        <v>630</v>
      </c>
    </row>
    <row r="1660" spans="2:21" ht="12" thickBot="1" x14ac:dyDescent="0.25">
      <c r="C1660" s="87"/>
      <c r="D1660" s="88">
        <v>41</v>
      </c>
      <c r="E1660" s="103" t="s">
        <v>204</v>
      </c>
      <c r="F1660" s="88"/>
      <c r="G1660" s="103" t="s">
        <v>153</v>
      </c>
      <c r="H1660" s="438">
        <f>S1667</f>
        <v>0</v>
      </c>
      <c r="I1660" s="439"/>
      <c r="J1660" s="440"/>
      <c r="K1660" s="441">
        <f>T1667</f>
        <v>3</v>
      </c>
      <c r="L1660" s="442"/>
      <c r="M1660" s="443"/>
      <c r="U1660" s="77" t="str">
        <f>IF(H1660+K1660=3,"BİTTİ","DEVAM")</f>
        <v>BİTTİ</v>
      </c>
    </row>
    <row r="1661" spans="2:21" ht="12" thickBot="1" x14ac:dyDescent="0.25">
      <c r="C1661" s="91" t="s">
        <v>80</v>
      </c>
      <c r="D1661" s="92" t="s">
        <v>138</v>
      </c>
      <c r="E1661" s="91" t="s">
        <v>139</v>
      </c>
      <c r="F1661" s="92"/>
      <c r="G1661" s="91" t="s">
        <v>139</v>
      </c>
      <c r="H1661" s="408" t="s">
        <v>140</v>
      </c>
      <c r="I1661" s="409"/>
      <c r="J1661" s="408" t="s">
        <v>141</v>
      </c>
      <c r="K1661" s="409"/>
      <c r="L1661" s="410" t="s">
        <v>142</v>
      </c>
      <c r="M1661" s="411"/>
      <c r="O1661" s="412" t="s">
        <v>143</v>
      </c>
      <c r="P1661" s="413"/>
      <c r="Q1661" s="412" t="s">
        <v>144</v>
      </c>
      <c r="R1661" s="413"/>
      <c r="S1661" s="412" t="s">
        <v>138</v>
      </c>
      <c r="T1661" s="413"/>
      <c r="U1661" s="77" t="s">
        <v>630</v>
      </c>
    </row>
    <row r="1662" spans="2:21" ht="12" thickBot="1" x14ac:dyDescent="0.25">
      <c r="C1662" s="93" t="s">
        <v>152</v>
      </c>
      <c r="D1662" s="94" t="s">
        <v>145</v>
      </c>
      <c r="E1662" s="84" t="s">
        <v>818</v>
      </c>
      <c r="F1662" s="94"/>
      <c r="G1662" s="84" t="s">
        <v>553</v>
      </c>
      <c r="H1662" s="95">
        <v>0</v>
      </c>
      <c r="I1662" s="94">
        <v>6</v>
      </c>
      <c r="J1662" s="95">
        <v>0</v>
      </c>
      <c r="K1662" s="94">
        <v>6</v>
      </c>
      <c r="L1662" s="95"/>
      <c r="M1662" s="94"/>
      <c r="O1662" s="96">
        <f t="shared" ref="O1662:O1664" si="778">H1662+J1662+L1662</f>
        <v>0</v>
      </c>
      <c r="P1662" s="96">
        <f t="shared" ref="P1662:P1664" si="779">I1662+K1662+M1662</f>
        <v>12</v>
      </c>
      <c r="Q1662" s="96">
        <f t="shared" ref="Q1662:Q1664" si="780">IF(H1662&gt;I1662,1,0)+IF(J1662&gt;K1662,1,0)+IF(L1662&gt;M1662,1,0)</f>
        <v>0</v>
      </c>
      <c r="R1662" s="97">
        <f t="shared" ref="R1662:R1664" si="781">IF(H1662&lt;I1662,1,0)+IF(J1662&lt;K1662,1,0)+IF(L1662&lt;M1662,1,0)</f>
        <v>2</v>
      </c>
      <c r="S1662" s="97">
        <f t="shared" ref="S1662:S1664" si="782">IF(Q1662&gt;R1662,1,0)</f>
        <v>0</v>
      </c>
      <c r="T1662" s="97">
        <f t="shared" ref="T1662:T1664" si="783">IF(Q1662&lt;R1662,1,0)</f>
        <v>1</v>
      </c>
      <c r="U1662" s="77" t="s">
        <v>630</v>
      </c>
    </row>
    <row r="1663" spans="2:21" ht="12" thickBot="1" x14ac:dyDescent="0.25">
      <c r="C1663" s="84"/>
      <c r="D1663" s="94" t="s">
        <v>146</v>
      </c>
      <c r="E1663" s="84" t="s">
        <v>818</v>
      </c>
      <c r="F1663" s="94"/>
      <c r="G1663" s="84" t="s">
        <v>554</v>
      </c>
      <c r="H1663" s="95">
        <v>0</v>
      </c>
      <c r="I1663" s="94">
        <v>6</v>
      </c>
      <c r="J1663" s="95">
        <v>0</v>
      </c>
      <c r="K1663" s="94">
        <v>6</v>
      </c>
      <c r="L1663" s="95"/>
      <c r="M1663" s="94"/>
      <c r="O1663" s="29">
        <f t="shared" si="778"/>
        <v>0</v>
      </c>
      <c r="P1663" s="29">
        <f t="shared" si="779"/>
        <v>12</v>
      </c>
      <c r="Q1663" s="29">
        <f t="shared" si="780"/>
        <v>0</v>
      </c>
      <c r="R1663" s="28">
        <f t="shared" si="781"/>
        <v>2</v>
      </c>
      <c r="S1663" s="28">
        <f t="shared" si="782"/>
        <v>0</v>
      </c>
      <c r="T1663" s="28">
        <f t="shared" si="783"/>
        <v>1</v>
      </c>
      <c r="U1663" s="77" t="s">
        <v>630</v>
      </c>
    </row>
    <row r="1664" spans="2:21" ht="12" customHeight="1" thickBot="1" x14ac:dyDescent="0.25">
      <c r="C1664" s="414"/>
      <c r="D1664" s="416" t="s">
        <v>147</v>
      </c>
      <c r="E1664" s="84" t="s">
        <v>818</v>
      </c>
      <c r="F1664" s="98"/>
      <c r="G1664" s="84" t="s">
        <v>553</v>
      </c>
      <c r="H1664" s="418">
        <v>0</v>
      </c>
      <c r="I1664" s="421">
        <v>6</v>
      </c>
      <c r="J1664" s="418">
        <v>0</v>
      </c>
      <c r="K1664" s="421">
        <v>6</v>
      </c>
      <c r="L1664" s="418"/>
      <c r="M1664" s="421"/>
      <c r="O1664" s="424">
        <f t="shared" si="778"/>
        <v>0</v>
      </c>
      <c r="P1664" s="424">
        <f t="shared" si="779"/>
        <v>12</v>
      </c>
      <c r="Q1664" s="424">
        <f t="shared" si="780"/>
        <v>0</v>
      </c>
      <c r="R1664" s="424">
        <f t="shared" si="781"/>
        <v>2</v>
      </c>
      <c r="S1664" s="424">
        <f t="shared" si="782"/>
        <v>0</v>
      </c>
      <c r="T1664" s="424">
        <f t="shared" si="783"/>
        <v>1</v>
      </c>
      <c r="U1664" s="77" t="s">
        <v>630</v>
      </c>
    </row>
    <row r="1665" spans="2:21" ht="12" thickBot="1" x14ac:dyDescent="0.25">
      <c r="C1665" s="414"/>
      <c r="D1665" s="416"/>
      <c r="E1665" s="99" t="s">
        <v>137</v>
      </c>
      <c r="F1665" s="100"/>
      <c r="G1665" s="99" t="s">
        <v>137</v>
      </c>
      <c r="H1665" s="419"/>
      <c r="I1665" s="422"/>
      <c r="J1665" s="419"/>
      <c r="K1665" s="422"/>
      <c r="L1665" s="419"/>
      <c r="M1665" s="422"/>
      <c r="O1665" s="425"/>
      <c r="P1665" s="425"/>
      <c r="Q1665" s="425"/>
      <c r="R1665" s="425"/>
      <c r="S1665" s="425"/>
      <c r="T1665" s="425"/>
      <c r="U1665" s="77" t="s">
        <v>630</v>
      </c>
    </row>
    <row r="1666" spans="2:21" ht="12" thickBot="1" x14ac:dyDescent="0.25">
      <c r="C1666" s="415"/>
      <c r="D1666" s="417"/>
      <c r="E1666" s="84" t="s">
        <v>818</v>
      </c>
      <c r="F1666" s="101"/>
      <c r="G1666" s="84" t="s">
        <v>554</v>
      </c>
      <c r="H1666" s="420"/>
      <c r="I1666" s="423"/>
      <c r="J1666" s="420"/>
      <c r="K1666" s="423"/>
      <c r="L1666" s="420"/>
      <c r="M1666" s="423"/>
      <c r="O1666" s="426"/>
      <c r="P1666" s="426"/>
      <c r="Q1666" s="426"/>
      <c r="R1666" s="426"/>
      <c r="S1666" s="426"/>
      <c r="T1666" s="426"/>
      <c r="U1666" s="77" t="s">
        <v>630</v>
      </c>
    </row>
    <row r="1667" spans="2:21" ht="12" thickBot="1" x14ac:dyDescent="0.25">
      <c r="B1667" s="79" t="str">
        <f>E1660&amp;G1660</f>
        <v>ATAŞEHİR TENİS SPOR KULÜBÜİSTANBUL ATAŞEHİR TENİS SPOR KULÜBÜ</v>
      </c>
      <c r="G1667" s="102"/>
      <c r="H1667" s="102"/>
      <c r="O1667" s="28">
        <f t="shared" ref="O1667:T1667" si="784">O1662+O1663+O1664</f>
        <v>0</v>
      </c>
      <c r="P1667" s="28">
        <f t="shared" si="784"/>
        <v>36</v>
      </c>
      <c r="Q1667" s="29">
        <f t="shared" si="784"/>
        <v>0</v>
      </c>
      <c r="R1667" s="28">
        <f t="shared" si="784"/>
        <v>6</v>
      </c>
      <c r="S1667" s="28">
        <f t="shared" si="784"/>
        <v>0</v>
      </c>
      <c r="T1667" s="28">
        <f t="shared" si="784"/>
        <v>3</v>
      </c>
      <c r="U1667" s="77" t="s">
        <v>630</v>
      </c>
    </row>
    <row r="1668" spans="2:21" x14ac:dyDescent="0.2">
      <c r="C1668" s="427" t="s">
        <v>132</v>
      </c>
      <c r="D1668" s="428"/>
      <c r="E1668" s="428"/>
      <c r="F1668" s="428"/>
      <c r="G1668" s="428"/>
      <c r="H1668" s="428"/>
      <c r="I1668" s="428"/>
      <c r="J1668" s="428"/>
      <c r="K1668" s="428"/>
      <c r="L1668" s="428"/>
      <c r="M1668" s="429"/>
      <c r="U1668" s="77" t="s">
        <v>630</v>
      </c>
    </row>
    <row r="1669" spans="2:21" ht="12" thickBot="1" x14ac:dyDescent="0.25">
      <c r="C1669" s="430"/>
      <c r="D1669" s="431"/>
      <c r="E1669" s="431"/>
      <c r="F1669" s="431"/>
      <c r="G1669" s="431"/>
      <c r="H1669" s="431"/>
      <c r="I1669" s="431"/>
      <c r="J1669" s="431"/>
      <c r="K1669" s="431"/>
      <c r="L1669" s="431"/>
      <c r="M1669" s="432"/>
      <c r="U1669" s="77" t="s">
        <v>630</v>
      </c>
    </row>
    <row r="1670" spans="2:21" ht="12" thickBot="1" x14ac:dyDescent="0.25">
      <c r="C1670" s="444" t="s">
        <v>79</v>
      </c>
      <c r="D1670" s="437"/>
      <c r="E1670" s="445" t="s">
        <v>133</v>
      </c>
      <c r="F1670" s="446"/>
      <c r="G1670" s="80" t="s">
        <v>134</v>
      </c>
      <c r="H1670" s="447" t="s">
        <v>135</v>
      </c>
      <c r="I1670" s="448"/>
      <c r="J1670" s="448"/>
      <c r="K1670" s="448"/>
      <c r="L1670" s="448"/>
      <c r="M1670" s="449"/>
      <c r="R1670" s="81"/>
      <c r="S1670" s="82"/>
      <c r="T1670" s="83"/>
      <c r="U1670" s="77" t="s">
        <v>630</v>
      </c>
    </row>
    <row r="1671" spans="2:21" ht="12" thickBot="1" x14ac:dyDescent="0.25">
      <c r="C1671" s="433">
        <v>45091</v>
      </c>
      <c r="D1671" s="434"/>
      <c r="E1671" s="435" t="s">
        <v>66</v>
      </c>
      <c r="F1671" s="409"/>
      <c r="G1671" s="84"/>
      <c r="H1671" s="435"/>
      <c r="I1671" s="408"/>
      <c r="J1671" s="408"/>
      <c r="K1671" s="408"/>
      <c r="L1671" s="408"/>
      <c r="M1671" s="409"/>
      <c r="U1671" s="77" t="s">
        <v>630</v>
      </c>
    </row>
    <row r="1672" spans="2:21" ht="12" thickBot="1" x14ac:dyDescent="0.25">
      <c r="C1672" s="435"/>
      <c r="D1672" s="408"/>
      <c r="E1672" s="408"/>
      <c r="F1672" s="408"/>
      <c r="G1672" s="408"/>
      <c r="H1672" s="408"/>
      <c r="I1672" s="408"/>
      <c r="J1672" s="408"/>
      <c r="K1672" s="408"/>
      <c r="L1672" s="408"/>
      <c r="M1672" s="409"/>
      <c r="U1672" s="77" t="s">
        <v>630</v>
      </c>
    </row>
    <row r="1673" spans="2:21" ht="12" thickBot="1" x14ac:dyDescent="0.25">
      <c r="C1673" s="85" t="s">
        <v>87</v>
      </c>
      <c r="D1673" s="86"/>
      <c r="E1673" s="85" t="s">
        <v>136</v>
      </c>
      <c r="F1673" s="86" t="s">
        <v>137</v>
      </c>
      <c r="G1673" s="85" t="s">
        <v>136</v>
      </c>
      <c r="H1673" s="436" t="s">
        <v>108</v>
      </c>
      <c r="I1673" s="436"/>
      <c r="J1673" s="436"/>
      <c r="K1673" s="436"/>
      <c r="L1673" s="436"/>
      <c r="M1673" s="437"/>
      <c r="U1673" s="77" t="s">
        <v>630</v>
      </c>
    </row>
    <row r="1674" spans="2:21" ht="12" thickBot="1" x14ac:dyDescent="0.25">
      <c r="C1674" s="87"/>
      <c r="D1674" s="88">
        <v>42</v>
      </c>
      <c r="E1674" s="103" t="s">
        <v>40</v>
      </c>
      <c r="F1674" s="88"/>
      <c r="G1674" s="103" t="s">
        <v>16</v>
      </c>
      <c r="H1674" s="438">
        <f>S1681</f>
        <v>3</v>
      </c>
      <c r="I1674" s="439"/>
      <c r="J1674" s="440"/>
      <c r="K1674" s="441">
        <f>T1681</f>
        <v>0</v>
      </c>
      <c r="L1674" s="442"/>
      <c r="M1674" s="443"/>
      <c r="U1674" s="77" t="str">
        <f>IF(H1674+K1674=3,"BİTTİ","DEVAM")</f>
        <v>BİTTİ</v>
      </c>
    </row>
    <row r="1675" spans="2:21" ht="12" thickBot="1" x14ac:dyDescent="0.25">
      <c r="C1675" s="91" t="s">
        <v>80</v>
      </c>
      <c r="D1675" s="92" t="s">
        <v>138</v>
      </c>
      <c r="E1675" s="91" t="s">
        <v>139</v>
      </c>
      <c r="F1675" s="92"/>
      <c r="G1675" s="91" t="s">
        <v>139</v>
      </c>
      <c r="H1675" s="408" t="s">
        <v>140</v>
      </c>
      <c r="I1675" s="409"/>
      <c r="J1675" s="408" t="s">
        <v>141</v>
      </c>
      <c r="K1675" s="409"/>
      <c r="L1675" s="410" t="s">
        <v>142</v>
      </c>
      <c r="M1675" s="411"/>
      <c r="O1675" s="412" t="s">
        <v>143</v>
      </c>
      <c r="P1675" s="413"/>
      <c r="Q1675" s="412" t="s">
        <v>144</v>
      </c>
      <c r="R1675" s="413"/>
      <c r="S1675" s="412" t="s">
        <v>138</v>
      </c>
      <c r="T1675" s="413"/>
      <c r="U1675" s="77" t="s">
        <v>630</v>
      </c>
    </row>
    <row r="1676" spans="2:21" ht="12" thickBot="1" x14ac:dyDescent="0.25">
      <c r="C1676" s="93" t="s">
        <v>152</v>
      </c>
      <c r="D1676" s="94" t="s">
        <v>145</v>
      </c>
      <c r="E1676" s="84" t="s">
        <v>801</v>
      </c>
      <c r="F1676" s="94"/>
      <c r="G1676" s="84" t="s">
        <v>818</v>
      </c>
      <c r="H1676" s="95">
        <v>6</v>
      </c>
      <c r="I1676" s="94">
        <v>0</v>
      </c>
      <c r="J1676" s="95">
        <v>6</v>
      </c>
      <c r="K1676" s="94">
        <v>0</v>
      </c>
      <c r="L1676" s="95"/>
      <c r="M1676" s="94"/>
      <c r="O1676" s="96">
        <f t="shared" ref="O1676:O1678" si="785">H1676+J1676+L1676</f>
        <v>12</v>
      </c>
      <c r="P1676" s="96">
        <f t="shared" ref="P1676:P1678" si="786">I1676+K1676+M1676</f>
        <v>0</v>
      </c>
      <c r="Q1676" s="96">
        <f t="shared" ref="Q1676:Q1678" si="787">IF(H1676&gt;I1676,1,0)+IF(J1676&gt;K1676,1,0)+IF(L1676&gt;M1676,1,0)</f>
        <v>2</v>
      </c>
      <c r="R1676" s="97">
        <f t="shared" ref="R1676:R1678" si="788">IF(H1676&lt;I1676,1,0)+IF(J1676&lt;K1676,1,0)+IF(L1676&lt;M1676,1,0)</f>
        <v>0</v>
      </c>
      <c r="S1676" s="97">
        <f t="shared" ref="S1676:S1678" si="789">IF(Q1676&gt;R1676,1,0)</f>
        <v>1</v>
      </c>
      <c r="T1676" s="97">
        <f t="shared" ref="T1676:T1678" si="790">IF(Q1676&lt;R1676,1,0)</f>
        <v>0</v>
      </c>
      <c r="U1676" s="77" t="s">
        <v>630</v>
      </c>
    </row>
    <row r="1677" spans="2:21" ht="12" thickBot="1" x14ac:dyDescent="0.25">
      <c r="C1677" s="84"/>
      <c r="D1677" s="94" t="s">
        <v>146</v>
      </c>
      <c r="E1677" s="84" t="s">
        <v>878</v>
      </c>
      <c r="F1677" s="94"/>
      <c r="G1677" s="84" t="s">
        <v>818</v>
      </c>
      <c r="H1677" s="95">
        <v>6</v>
      </c>
      <c r="I1677" s="94">
        <v>0</v>
      </c>
      <c r="J1677" s="95">
        <v>6</v>
      </c>
      <c r="K1677" s="94">
        <v>0</v>
      </c>
      <c r="L1677" s="95"/>
      <c r="M1677" s="94"/>
      <c r="O1677" s="29">
        <f t="shared" si="785"/>
        <v>12</v>
      </c>
      <c r="P1677" s="29">
        <f t="shared" si="786"/>
        <v>0</v>
      </c>
      <c r="Q1677" s="29">
        <f t="shared" si="787"/>
        <v>2</v>
      </c>
      <c r="R1677" s="28">
        <f t="shared" si="788"/>
        <v>0</v>
      </c>
      <c r="S1677" s="28">
        <f t="shared" si="789"/>
        <v>1</v>
      </c>
      <c r="T1677" s="28">
        <f t="shared" si="790"/>
        <v>0</v>
      </c>
      <c r="U1677" s="77" t="s">
        <v>630</v>
      </c>
    </row>
    <row r="1678" spans="2:21" ht="12" customHeight="1" thickBot="1" x14ac:dyDescent="0.25">
      <c r="C1678" s="414"/>
      <c r="D1678" s="416" t="s">
        <v>147</v>
      </c>
      <c r="E1678" s="84" t="s">
        <v>801</v>
      </c>
      <c r="F1678" s="98"/>
      <c r="G1678" s="84" t="s">
        <v>818</v>
      </c>
      <c r="H1678" s="418">
        <v>6</v>
      </c>
      <c r="I1678" s="421">
        <v>0</v>
      </c>
      <c r="J1678" s="418">
        <v>6</v>
      </c>
      <c r="K1678" s="421">
        <v>0</v>
      </c>
      <c r="L1678" s="418"/>
      <c r="M1678" s="421"/>
      <c r="O1678" s="424">
        <f t="shared" si="785"/>
        <v>12</v>
      </c>
      <c r="P1678" s="424">
        <f t="shared" si="786"/>
        <v>0</v>
      </c>
      <c r="Q1678" s="424">
        <f t="shared" si="787"/>
        <v>2</v>
      </c>
      <c r="R1678" s="424">
        <f t="shared" si="788"/>
        <v>0</v>
      </c>
      <c r="S1678" s="424">
        <f t="shared" si="789"/>
        <v>1</v>
      </c>
      <c r="T1678" s="424">
        <f t="shared" si="790"/>
        <v>0</v>
      </c>
      <c r="U1678" s="77" t="s">
        <v>630</v>
      </c>
    </row>
    <row r="1679" spans="2:21" ht="12" thickBot="1" x14ac:dyDescent="0.25">
      <c r="C1679" s="414"/>
      <c r="D1679" s="416"/>
      <c r="E1679" s="99" t="s">
        <v>137</v>
      </c>
      <c r="F1679" s="100"/>
      <c r="G1679" s="99" t="s">
        <v>137</v>
      </c>
      <c r="H1679" s="419"/>
      <c r="I1679" s="422"/>
      <c r="J1679" s="419"/>
      <c r="K1679" s="422"/>
      <c r="L1679" s="419"/>
      <c r="M1679" s="422"/>
      <c r="O1679" s="425"/>
      <c r="P1679" s="425"/>
      <c r="Q1679" s="425"/>
      <c r="R1679" s="425"/>
      <c r="S1679" s="425"/>
      <c r="T1679" s="425"/>
      <c r="U1679" s="77" t="s">
        <v>630</v>
      </c>
    </row>
    <row r="1680" spans="2:21" ht="12" thickBot="1" x14ac:dyDescent="0.25">
      <c r="C1680" s="415"/>
      <c r="D1680" s="417"/>
      <c r="E1680" s="84" t="s">
        <v>878</v>
      </c>
      <c r="F1680" s="101"/>
      <c r="G1680" s="84" t="s">
        <v>818</v>
      </c>
      <c r="H1680" s="420"/>
      <c r="I1680" s="423"/>
      <c r="J1680" s="420"/>
      <c r="K1680" s="423"/>
      <c r="L1680" s="420"/>
      <c r="M1680" s="423"/>
      <c r="O1680" s="426"/>
      <c r="P1680" s="426"/>
      <c r="Q1680" s="426"/>
      <c r="R1680" s="426"/>
      <c r="S1680" s="426"/>
      <c r="T1680" s="426"/>
      <c r="U1680" s="77" t="s">
        <v>630</v>
      </c>
    </row>
    <row r="1681" spans="2:23" ht="12" thickBot="1" x14ac:dyDescent="0.25">
      <c r="B1681" s="79" t="str">
        <f>E1674&amp;G1674</f>
        <v>TAÇSPORBÜLENT DURAN TENİS SPOR KULUBU</v>
      </c>
      <c r="G1681" s="102"/>
      <c r="H1681" s="102"/>
      <c r="O1681" s="28">
        <f t="shared" ref="O1681:T1681" si="791">O1676+O1677+O1678</f>
        <v>36</v>
      </c>
      <c r="P1681" s="28">
        <f t="shared" si="791"/>
        <v>0</v>
      </c>
      <c r="Q1681" s="29">
        <f t="shared" si="791"/>
        <v>6</v>
      </c>
      <c r="R1681" s="28">
        <f t="shared" si="791"/>
        <v>0</v>
      </c>
      <c r="S1681" s="28">
        <f t="shared" si="791"/>
        <v>3</v>
      </c>
      <c r="T1681" s="28">
        <f t="shared" si="791"/>
        <v>0</v>
      </c>
      <c r="U1681" s="77" t="s">
        <v>630</v>
      </c>
    </row>
    <row r="1682" spans="2:23" x14ac:dyDescent="0.2">
      <c r="C1682" s="427" t="s">
        <v>132</v>
      </c>
      <c r="D1682" s="428"/>
      <c r="E1682" s="428"/>
      <c r="F1682" s="428"/>
      <c r="G1682" s="428"/>
      <c r="H1682" s="428"/>
      <c r="I1682" s="428"/>
      <c r="J1682" s="428"/>
      <c r="K1682" s="428"/>
      <c r="L1682" s="428"/>
      <c r="M1682" s="429"/>
      <c r="U1682" s="77" t="s">
        <v>630</v>
      </c>
      <c r="V1682" s="77" t="s">
        <v>973</v>
      </c>
      <c r="W1682" s="77" t="s">
        <v>674</v>
      </c>
    </row>
    <row r="1683" spans="2:23" ht="12" thickBot="1" x14ac:dyDescent="0.25">
      <c r="C1683" s="430"/>
      <c r="D1683" s="431"/>
      <c r="E1683" s="431"/>
      <c r="F1683" s="431"/>
      <c r="G1683" s="431"/>
      <c r="H1683" s="431"/>
      <c r="I1683" s="431"/>
      <c r="J1683" s="431"/>
      <c r="K1683" s="431"/>
      <c r="L1683" s="431"/>
      <c r="M1683" s="432"/>
      <c r="U1683" s="77" t="s">
        <v>630</v>
      </c>
      <c r="V1683" s="77">
        <f>COUNTIF(U1688:U2073,V1682)</f>
        <v>28</v>
      </c>
      <c r="W1683" s="77">
        <f>COUNTIF(U1688:U2073,W1682)</f>
        <v>0</v>
      </c>
    </row>
    <row r="1684" spans="2:23" ht="12" thickBot="1" x14ac:dyDescent="0.25">
      <c r="C1684" s="444" t="s">
        <v>79</v>
      </c>
      <c r="D1684" s="437"/>
      <c r="E1684" s="445" t="s">
        <v>133</v>
      </c>
      <c r="F1684" s="446"/>
      <c r="G1684" s="80" t="s">
        <v>134</v>
      </c>
      <c r="H1684" s="447" t="s">
        <v>135</v>
      </c>
      <c r="I1684" s="448"/>
      <c r="J1684" s="448"/>
      <c r="K1684" s="448"/>
      <c r="L1684" s="448"/>
      <c r="M1684" s="449"/>
      <c r="R1684" s="81"/>
      <c r="S1684" s="82"/>
      <c r="T1684" s="83"/>
      <c r="U1684" s="77" t="s">
        <v>630</v>
      </c>
    </row>
    <row r="1685" spans="2:23" ht="12" thickBot="1" x14ac:dyDescent="0.25">
      <c r="C1685" s="433">
        <v>45092</v>
      </c>
      <c r="D1685" s="434"/>
      <c r="E1685" s="435" t="s">
        <v>69</v>
      </c>
      <c r="F1685" s="409"/>
      <c r="G1685" s="84"/>
      <c r="H1685" s="435"/>
      <c r="I1685" s="408"/>
      <c r="J1685" s="408"/>
      <c r="K1685" s="408"/>
      <c r="L1685" s="408"/>
      <c r="M1685" s="409"/>
      <c r="U1685" s="77" t="s">
        <v>630</v>
      </c>
    </row>
    <row r="1686" spans="2:23" ht="12" thickBot="1" x14ac:dyDescent="0.25">
      <c r="C1686" s="435"/>
      <c r="D1686" s="408"/>
      <c r="E1686" s="408"/>
      <c r="F1686" s="408"/>
      <c r="G1686" s="408"/>
      <c r="H1686" s="408"/>
      <c r="I1686" s="408"/>
      <c r="J1686" s="408"/>
      <c r="K1686" s="408"/>
      <c r="L1686" s="408"/>
      <c r="M1686" s="409"/>
      <c r="U1686" s="77" t="s">
        <v>630</v>
      </c>
    </row>
    <row r="1687" spans="2:23" ht="12" thickBot="1" x14ac:dyDescent="0.25">
      <c r="C1687" s="85" t="s">
        <v>87</v>
      </c>
      <c r="D1687" s="86"/>
      <c r="E1687" s="85" t="s">
        <v>136</v>
      </c>
      <c r="F1687" s="86" t="s">
        <v>137</v>
      </c>
      <c r="G1687" s="85" t="s">
        <v>136</v>
      </c>
      <c r="H1687" s="436" t="s">
        <v>108</v>
      </c>
      <c r="I1687" s="436"/>
      <c r="J1687" s="436"/>
      <c r="K1687" s="436"/>
      <c r="L1687" s="436"/>
      <c r="M1687" s="437"/>
      <c r="U1687" s="77" t="s">
        <v>630</v>
      </c>
    </row>
    <row r="1688" spans="2:23" ht="12" thickBot="1" x14ac:dyDescent="0.25">
      <c r="C1688" s="87"/>
      <c r="D1688" s="88">
        <v>1</v>
      </c>
      <c r="E1688" s="103" t="s">
        <v>24</v>
      </c>
      <c r="F1688" s="88"/>
      <c r="G1688" s="103" t="s">
        <v>17</v>
      </c>
      <c r="H1688" s="438">
        <f>S1695</f>
        <v>2</v>
      </c>
      <c r="I1688" s="439"/>
      <c r="J1688" s="440"/>
      <c r="K1688" s="441">
        <f>T1695</f>
        <v>1</v>
      </c>
      <c r="L1688" s="442"/>
      <c r="M1688" s="443"/>
      <c r="U1688" s="77" t="str">
        <f>IF(H1688+K1688=3,"BİTTİ","DEVAM")</f>
        <v>BİTTİ</v>
      </c>
    </row>
    <row r="1689" spans="2:23" ht="12" thickBot="1" x14ac:dyDescent="0.25">
      <c r="C1689" s="91" t="s">
        <v>80</v>
      </c>
      <c r="D1689" s="92" t="s">
        <v>138</v>
      </c>
      <c r="E1689" s="91" t="s">
        <v>139</v>
      </c>
      <c r="F1689" s="92"/>
      <c r="G1689" s="91" t="s">
        <v>139</v>
      </c>
      <c r="H1689" s="408" t="s">
        <v>140</v>
      </c>
      <c r="I1689" s="409"/>
      <c r="J1689" s="408" t="s">
        <v>141</v>
      </c>
      <c r="K1689" s="409"/>
      <c r="L1689" s="410" t="s">
        <v>142</v>
      </c>
      <c r="M1689" s="411"/>
      <c r="O1689" s="412" t="s">
        <v>143</v>
      </c>
      <c r="P1689" s="413"/>
      <c r="Q1689" s="412" t="s">
        <v>144</v>
      </c>
      <c r="R1689" s="413"/>
      <c r="S1689" s="412" t="s">
        <v>138</v>
      </c>
      <c r="T1689" s="413"/>
      <c r="U1689" s="77" t="s">
        <v>630</v>
      </c>
    </row>
    <row r="1690" spans="2:23" ht="12" thickBot="1" x14ac:dyDescent="0.25">
      <c r="C1690" s="93" t="s">
        <v>152</v>
      </c>
      <c r="D1690" s="94" t="s">
        <v>145</v>
      </c>
      <c r="E1690" s="84" t="s">
        <v>660</v>
      </c>
      <c r="F1690" s="94"/>
      <c r="G1690" s="84" t="s">
        <v>666</v>
      </c>
      <c r="H1690" s="95">
        <v>6</v>
      </c>
      <c r="I1690" s="94">
        <v>2</v>
      </c>
      <c r="J1690" s="95">
        <v>6</v>
      </c>
      <c r="K1690" s="94">
        <v>3</v>
      </c>
      <c r="L1690" s="95"/>
      <c r="M1690" s="94"/>
      <c r="O1690" s="96">
        <f t="shared" ref="O1690:O1692" si="792">H1690+J1690+L1690</f>
        <v>12</v>
      </c>
      <c r="P1690" s="96">
        <f t="shared" ref="P1690:P1692" si="793">I1690+K1690+M1690</f>
        <v>5</v>
      </c>
      <c r="Q1690" s="96">
        <f t="shared" ref="Q1690:Q1692" si="794">IF(H1690&gt;I1690,1,0)+IF(J1690&gt;K1690,1,0)+IF(L1690&gt;M1690,1,0)</f>
        <v>2</v>
      </c>
      <c r="R1690" s="97">
        <f t="shared" ref="R1690:R1692" si="795">IF(H1690&lt;I1690,1,0)+IF(J1690&lt;K1690,1,0)+IF(L1690&lt;M1690,1,0)</f>
        <v>0</v>
      </c>
      <c r="S1690" s="97">
        <f t="shared" ref="S1690:S1692" si="796">IF(Q1690&gt;R1690,1,0)</f>
        <v>1</v>
      </c>
      <c r="T1690" s="97">
        <f t="shared" ref="T1690:T1692" si="797">IF(Q1690&lt;R1690,1,0)</f>
        <v>0</v>
      </c>
      <c r="U1690" s="77" t="s">
        <v>630</v>
      </c>
    </row>
    <row r="1691" spans="2:23" ht="12" thickBot="1" x14ac:dyDescent="0.25">
      <c r="C1691" s="84"/>
      <c r="D1691" s="94" t="s">
        <v>146</v>
      </c>
      <c r="E1691" s="84" t="s">
        <v>497</v>
      </c>
      <c r="F1691" s="94"/>
      <c r="G1691" s="84" t="s">
        <v>667</v>
      </c>
      <c r="H1691" s="95">
        <v>3</v>
      </c>
      <c r="I1691" s="94">
        <v>6</v>
      </c>
      <c r="J1691" s="95">
        <v>3</v>
      </c>
      <c r="K1691" s="94">
        <v>6</v>
      </c>
      <c r="L1691" s="95"/>
      <c r="M1691" s="94"/>
      <c r="O1691" s="29">
        <f t="shared" si="792"/>
        <v>6</v>
      </c>
      <c r="P1691" s="29">
        <f t="shared" si="793"/>
        <v>12</v>
      </c>
      <c r="Q1691" s="29">
        <f t="shared" si="794"/>
        <v>0</v>
      </c>
      <c r="R1691" s="28">
        <f t="shared" si="795"/>
        <v>2</v>
      </c>
      <c r="S1691" s="28">
        <f t="shared" si="796"/>
        <v>0</v>
      </c>
      <c r="T1691" s="28">
        <f t="shared" si="797"/>
        <v>1</v>
      </c>
      <c r="U1691" s="77" t="s">
        <v>630</v>
      </c>
    </row>
    <row r="1692" spans="2:23" ht="12" customHeight="1" thickBot="1" x14ac:dyDescent="0.25">
      <c r="C1692" s="414"/>
      <c r="D1692" s="416" t="s">
        <v>147</v>
      </c>
      <c r="E1692" s="84" t="s">
        <v>660</v>
      </c>
      <c r="F1692" s="98"/>
      <c r="G1692" s="84" t="s">
        <v>666</v>
      </c>
      <c r="H1692" s="418">
        <v>6</v>
      </c>
      <c r="I1692" s="421">
        <v>2</v>
      </c>
      <c r="J1692" s="418">
        <v>6</v>
      </c>
      <c r="K1692" s="421">
        <v>4</v>
      </c>
      <c r="L1692" s="418"/>
      <c r="M1692" s="421"/>
      <c r="O1692" s="424">
        <f t="shared" si="792"/>
        <v>12</v>
      </c>
      <c r="P1692" s="424">
        <f t="shared" si="793"/>
        <v>6</v>
      </c>
      <c r="Q1692" s="424">
        <f t="shared" si="794"/>
        <v>2</v>
      </c>
      <c r="R1692" s="424">
        <f t="shared" si="795"/>
        <v>0</v>
      </c>
      <c r="S1692" s="424">
        <f t="shared" si="796"/>
        <v>1</v>
      </c>
      <c r="T1692" s="424">
        <f t="shared" si="797"/>
        <v>0</v>
      </c>
      <c r="U1692" s="77" t="s">
        <v>630</v>
      </c>
    </row>
    <row r="1693" spans="2:23" ht="12" thickBot="1" x14ac:dyDescent="0.25">
      <c r="C1693" s="414"/>
      <c r="D1693" s="416"/>
      <c r="E1693" s="99" t="s">
        <v>137</v>
      </c>
      <c r="F1693" s="100"/>
      <c r="G1693" s="99" t="s">
        <v>137</v>
      </c>
      <c r="H1693" s="419"/>
      <c r="I1693" s="422"/>
      <c r="J1693" s="419"/>
      <c r="K1693" s="422"/>
      <c r="L1693" s="419"/>
      <c r="M1693" s="422"/>
      <c r="O1693" s="425"/>
      <c r="P1693" s="425"/>
      <c r="Q1693" s="425"/>
      <c r="R1693" s="425"/>
      <c r="S1693" s="425"/>
      <c r="T1693" s="425"/>
      <c r="U1693" s="77" t="s">
        <v>630</v>
      </c>
    </row>
    <row r="1694" spans="2:23" ht="12" thickBot="1" x14ac:dyDescent="0.25">
      <c r="C1694" s="415"/>
      <c r="D1694" s="417"/>
      <c r="E1694" s="84" t="s">
        <v>497</v>
      </c>
      <c r="F1694" s="101"/>
      <c r="G1694" s="84" t="s">
        <v>667</v>
      </c>
      <c r="H1694" s="420"/>
      <c r="I1694" s="423"/>
      <c r="J1694" s="420"/>
      <c r="K1694" s="423"/>
      <c r="L1694" s="420"/>
      <c r="M1694" s="423"/>
      <c r="O1694" s="426"/>
      <c r="P1694" s="426"/>
      <c r="Q1694" s="426"/>
      <c r="R1694" s="426"/>
      <c r="S1694" s="426"/>
      <c r="T1694" s="426"/>
      <c r="U1694" s="77" t="s">
        <v>630</v>
      </c>
    </row>
    <row r="1695" spans="2:23" ht="12" thickBot="1" x14ac:dyDescent="0.25">
      <c r="B1695" s="79" t="str">
        <f>E1688&amp;G1688</f>
        <v>FETHİYE TENİS AKADEMİ SPOR KULÜBÜDALAMAN TENİS SPOR KULÜBÜ</v>
      </c>
      <c r="G1695" s="102"/>
      <c r="H1695" s="102"/>
      <c r="O1695" s="28">
        <f t="shared" ref="O1695:T1695" si="798">O1690+O1691+O1692</f>
        <v>30</v>
      </c>
      <c r="P1695" s="28">
        <f t="shared" si="798"/>
        <v>23</v>
      </c>
      <c r="Q1695" s="29">
        <f t="shared" si="798"/>
        <v>4</v>
      </c>
      <c r="R1695" s="28">
        <f t="shared" si="798"/>
        <v>2</v>
      </c>
      <c r="S1695" s="28">
        <f t="shared" si="798"/>
        <v>2</v>
      </c>
      <c r="T1695" s="28">
        <f t="shared" si="798"/>
        <v>1</v>
      </c>
      <c r="U1695" s="77" t="s">
        <v>630</v>
      </c>
    </row>
    <row r="1696" spans="2:23" x14ac:dyDescent="0.2">
      <c r="C1696" s="427" t="s">
        <v>132</v>
      </c>
      <c r="D1696" s="428"/>
      <c r="E1696" s="428"/>
      <c r="F1696" s="428"/>
      <c r="G1696" s="428"/>
      <c r="H1696" s="428"/>
      <c r="I1696" s="428"/>
      <c r="J1696" s="428"/>
      <c r="K1696" s="428"/>
      <c r="L1696" s="428"/>
      <c r="M1696" s="429"/>
      <c r="U1696" s="77" t="s">
        <v>630</v>
      </c>
    </row>
    <row r="1697" spans="2:21" ht="12" thickBot="1" x14ac:dyDescent="0.25">
      <c r="C1697" s="430"/>
      <c r="D1697" s="431"/>
      <c r="E1697" s="431"/>
      <c r="F1697" s="431"/>
      <c r="G1697" s="431"/>
      <c r="H1697" s="431"/>
      <c r="I1697" s="431"/>
      <c r="J1697" s="431"/>
      <c r="K1697" s="431"/>
      <c r="L1697" s="431"/>
      <c r="M1697" s="432"/>
      <c r="U1697" s="77" t="s">
        <v>630</v>
      </c>
    </row>
    <row r="1698" spans="2:21" ht="12" thickBot="1" x14ac:dyDescent="0.25">
      <c r="C1698" s="444" t="s">
        <v>79</v>
      </c>
      <c r="D1698" s="437"/>
      <c r="E1698" s="445" t="s">
        <v>133</v>
      </c>
      <c r="F1698" s="446"/>
      <c r="G1698" s="80" t="s">
        <v>134</v>
      </c>
      <c r="H1698" s="447" t="s">
        <v>135</v>
      </c>
      <c r="I1698" s="448"/>
      <c r="J1698" s="448"/>
      <c r="K1698" s="448"/>
      <c r="L1698" s="448"/>
      <c r="M1698" s="449"/>
      <c r="R1698" s="81"/>
      <c r="S1698" s="82"/>
      <c r="T1698" s="83"/>
      <c r="U1698" s="77" t="s">
        <v>630</v>
      </c>
    </row>
    <row r="1699" spans="2:21" ht="12" thickBot="1" x14ac:dyDescent="0.25">
      <c r="C1699" s="433">
        <v>45092</v>
      </c>
      <c r="D1699" s="434"/>
      <c r="E1699" s="435" t="s">
        <v>69</v>
      </c>
      <c r="F1699" s="409"/>
      <c r="G1699" s="84"/>
      <c r="H1699" s="435"/>
      <c r="I1699" s="408"/>
      <c r="J1699" s="408"/>
      <c r="K1699" s="408"/>
      <c r="L1699" s="408"/>
      <c r="M1699" s="409"/>
      <c r="U1699" s="77" t="s">
        <v>630</v>
      </c>
    </row>
    <row r="1700" spans="2:21" ht="12" thickBot="1" x14ac:dyDescent="0.25">
      <c r="C1700" s="435"/>
      <c r="D1700" s="408"/>
      <c r="E1700" s="408"/>
      <c r="F1700" s="408"/>
      <c r="G1700" s="408"/>
      <c r="H1700" s="408"/>
      <c r="I1700" s="408"/>
      <c r="J1700" s="408"/>
      <c r="K1700" s="408"/>
      <c r="L1700" s="408"/>
      <c r="M1700" s="409"/>
      <c r="U1700" s="77" t="s">
        <v>630</v>
      </c>
    </row>
    <row r="1701" spans="2:21" ht="12" thickBot="1" x14ac:dyDescent="0.25">
      <c r="C1701" s="85" t="s">
        <v>87</v>
      </c>
      <c r="D1701" s="86"/>
      <c r="E1701" s="85" t="s">
        <v>136</v>
      </c>
      <c r="F1701" s="86" t="s">
        <v>137</v>
      </c>
      <c r="G1701" s="85" t="s">
        <v>136</v>
      </c>
      <c r="H1701" s="436" t="s">
        <v>108</v>
      </c>
      <c r="I1701" s="436"/>
      <c r="J1701" s="436"/>
      <c r="K1701" s="436"/>
      <c r="L1701" s="436"/>
      <c r="M1701" s="437"/>
      <c r="U1701" s="77" t="s">
        <v>630</v>
      </c>
    </row>
    <row r="1702" spans="2:21" ht="12" thickBot="1" x14ac:dyDescent="0.25">
      <c r="C1702" s="87"/>
      <c r="D1702" s="88">
        <v>2</v>
      </c>
      <c r="E1702" s="103" t="s">
        <v>162</v>
      </c>
      <c r="F1702" s="88"/>
      <c r="G1702" s="103" t="s">
        <v>161</v>
      </c>
      <c r="H1702" s="438">
        <f>S1709</f>
        <v>0</v>
      </c>
      <c r="I1702" s="439"/>
      <c r="J1702" s="440"/>
      <c r="K1702" s="441">
        <f>T1709</f>
        <v>0</v>
      </c>
      <c r="L1702" s="442"/>
      <c r="M1702" s="443"/>
      <c r="U1702" s="77" t="s">
        <v>973</v>
      </c>
    </row>
    <row r="1703" spans="2:21" ht="12" thickBot="1" x14ac:dyDescent="0.25">
      <c r="C1703" s="91" t="s">
        <v>80</v>
      </c>
      <c r="D1703" s="92" t="s">
        <v>138</v>
      </c>
      <c r="E1703" s="91" t="s">
        <v>139</v>
      </c>
      <c r="F1703" s="92"/>
      <c r="G1703" s="91" t="s">
        <v>139</v>
      </c>
      <c r="H1703" s="408" t="s">
        <v>140</v>
      </c>
      <c r="I1703" s="409"/>
      <c r="J1703" s="408" t="s">
        <v>141</v>
      </c>
      <c r="K1703" s="409"/>
      <c r="L1703" s="410" t="s">
        <v>142</v>
      </c>
      <c r="M1703" s="411"/>
      <c r="O1703" s="412" t="s">
        <v>143</v>
      </c>
      <c r="P1703" s="413"/>
      <c r="Q1703" s="412" t="s">
        <v>144</v>
      </c>
      <c r="R1703" s="413"/>
      <c r="S1703" s="412" t="s">
        <v>138</v>
      </c>
      <c r="T1703" s="413"/>
      <c r="U1703" s="77" t="s">
        <v>630</v>
      </c>
    </row>
    <row r="1704" spans="2:21" ht="12" thickBot="1" x14ac:dyDescent="0.25">
      <c r="C1704" s="93" t="s">
        <v>152</v>
      </c>
      <c r="D1704" s="94" t="s">
        <v>145</v>
      </c>
      <c r="E1704" s="84" t="s">
        <v>668</v>
      </c>
      <c r="F1704" s="94"/>
      <c r="G1704" s="84" t="s">
        <v>668</v>
      </c>
      <c r="H1704" s="95"/>
      <c r="I1704" s="94"/>
      <c r="J1704" s="95"/>
      <c r="K1704" s="94"/>
      <c r="L1704" s="95"/>
      <c r="M1704" s="94"/>
      <c r="O1704" s="96">
        <f t="shared" ref="O1704:O1706" si="799">H1704+J1704+L1704</f>
        <v>0</v>
      </c>
      <c r="P1704" s="96">
        <f t="shared" ref="P1704:P1706" si="800">I1704+K1704+M1704</f>
        <v>0</v>
      </c>
      <c r="Q1704" s="96">
        <f t="shared" ref="Q1704:Q1706" si="801">IF(H1704&gt;I1704,1,0)+IF(J1704&gt;K1704,1,0)+IF(L1704&gt;M1704,1,0)</f>
        <v>0</v>
      </c>
      <c r="R1704" s="97">
        <f t="shared" ref="R1704:R1706" si="802">IF(H1704&lt;I1704,1,0)+IF(J1704&lt;K1704,1,0)+IF(L1704&lt;M1704,1,0)</f>
        <v>0</v>
      </c>
      <c r="S1704" s="97">
        <f t="shared" ref="S1704:S1706" si="803">IF(Q1704&gt;R1704,1,0)</f>
        <v>0</v>
      </c>
      <c r="T1704" s="97">
        <f t="shared" ref="T1704:T1706" si="804">IF(Q1704&lt;R1704,1,0)</f>
        <v>0</v>
      </c>
      <c r="U1704" s="77" t="s">
        <v>630</v>
      </c>
    </row>
    <row r="1705" spans="2:21" ht="12" thickBot="1" x14ac:dyDescent="0.25">
      <c r="C1705" s="84"/>
      <c r="D1705" s="94" t="s">
        <v>146</v>
      </c>
      <c r="E1705" s="84" t="s">
        <v>668</v>
      </c>
      <c r="F1705" s="94"/>
      <c r="G1705" s="84" t="s">
        <v>668</v>
      </c>
      <c r="H1705" s="95"/>
      <c r="I1705" s="94"/>
      <c r="J1705" s="95"/>
      <c r="K1705" s="94"/>
      <c r="L1705" s="95"/>
      <c r="M1705" s="94"/>
      <c r="O1705" s="29">
        <f t="shared" si="799"/>
        <v>0</v>
      </c>
      <c r="P1705" s="29">
        <f t="shared" si="800"/>
        <v>0</v>
      </c>
      <c r="Q1705" s="29">
        <f t="shared" si="801"/>
        <v>0</v>
      </c>
      <c r="R1705" s="28">
        <f t="shared" si="802"/>
        <v>0</v>
      </c>
      <c r="S1705" s="28">
        <f t="shared" si="803"/>
        <v>0</v>
      </c>
      <c r="T1705" s="28">
        <f t="shared" si="804"/>
        <v>0</v>
      </c>
      <c r="U1705" s="77" t="s">
        <v>630</v>
      </c>
    </row>
    <row r="1706" spans="2:21" ht="12" customHeight="1" thickBot="1" x14ac:dyDescent="0.25">
      <c r="C1706" s="414"/>
      <c r="D1706" s="416" t="s">
        <v>147</v>
      </c>
      <c r="E1706" s="84" t="s">
        <v>668</v>
      </c>
      <c r="F1706" s="98"/>
      <c r="G1706" s="84" t="s">
        <v>668</v>
      </c>
      <c r="H1706" s="418"/>
      <c r="I1706" s="421"/>
      <c r="J1706" s="418"/>
      <c r="K1706" s="421"/>
      <c r="L1706" s="418"/>
      <c r="M1706" s="421"/>
      <c r="O1706" s="424">
        <f t="shared" si="799"/>
        <v>0</v>
      </c>
      <c r="P1706" s="424">
        <f t="shared" si="800"/>
        <v>0</v>
      </c>
      <c r="Q1706" s="424">
        <f t="shared" si="801"/>
        <v>0</v>
      </c>
      <c r="R1706" s="424">
        <f t="shared" si="802"/>
        <v>0</v>
      </c>
      <c r="S1706" s="424">
        <f t="shared" si="803"/>
        <v>0</v>
      </c>
      <c r="T1706" s="424">
        <f t="shared" si="804"/>
        <v>0</v>
      </c>
      <c r="U1706" s="77" t="s">
        <v>630</v>
      </c>
    </row>
    <row r="1707" spans="2:21" ht="12" thickBot="1" x14ac:dyDescent="0.25">
      <c r="C1707" s="414"/>
      <c r="D1707" s="416"/>
      <c r="E1707" s="99" t="s">
        <v>137</v>
      </c>
      <c r="F1707" s="100"/>
      <c r="G1707" s="99" t="s">
        <v>137</v>
      </c>
      <c r="H1707" s="419"/>
      <c r="I1707" s="422"/>
      <c r="J1707" s="419"/>
      <c r="K1707" s="422"/>
      <c r="L1707" s="419"/>
      <c r="M1707" s="422"/>
      <c r="O1707" s="425"/>
      <c r="P1707" s="425"/>
      <c r="Q1707" s="425"/>
      <c r="R1707" s="425"/>
      <c r="S1707" s="425"/>
      <c r="T1707" s="425"/>
      <c r="U1707" s="77" t="s">
        <v>630</v>
      </c>
    </row>
    <row r="1708" spans="2:21" ht="12" thickBot="1" x14ac:dyDescent="0.25">
      <c r="C1708" s="415"/>
      <c r="D1708" s="417"/>
      <c r="E1708" s="84" t="s">
        <v>668</v>
      </c>
      <c r="F1708" s="101"/>
      <c r="G1708" s="84" t="s">
        <v>668</v>
      </c>
      <c r="H1708" s="420"/>
      <c r="I1708" s="423"/>
      <c r="J1708" s="420"/>
      <c r="K1708" s="423"/>
      <c r="L1708" s="420"/>
      <c r="M1708" s="423"/>
      <c r="O1708" s="426"/>
      <c r="P1708" s="426"/>
      <c r="Q1708" s="426"/>
      <c r="R1708" s="426"/>
      <c r="S1708" s="426"/>
      <c r="T1708" s="426"/>
      <c r="U1708" s="77" t="s">
        <v>630</v>
      </c>
    </row>
    <row r="1709" spans="2:21" ht="12" thickBot="1" x14ac:dyDescent="0.25">
      <c r="B1709" s="79" t="str">
        <f>E1702&amp;G1702</f>
        <v>MARMARİS TENİS AKADEMİSİFETHİYE TENİS SPOR KULÜBÜ</v>
      </c>
      <c r="G1709" s="102"/>
      <c r="H1709" s="102"/>
      <c r="O1709" s="28">
        <f t="shared" ref="O1709:T1709" si="805">O1704+O1705+O1706</f>
        <v>0</v>
      </c>
      <c r="P1709" s="28">
        <f t="shared" si="805"/>
        <v>0</v>
      </c>
      <c r="Q1709" s="29">
        <f t="shared" si="805"/>
        <v>0</v>
      </c>
      <c r="R1709" s="28">
        <f t="shared" si="805"/>
        <v>0</v>
      </c>
      <c r="S1709" s="28">
        <f t="shared" si="805"/>
        <v>0</v>
      </c>
      <c r="T1709" s="28">
        <f t="shared" si="805"/>
        <v>0</v>
      </c>
      <c r="U1709" s="77" t="s">
        <v>630</v>
      </c>
    </row>
    <row r="1710" spans="2:21" x14ac:dyDescent="0.2">
      <c r="C1710" s="427" t="s">
        <v>132</v>
      </c>
      <c r="D1710" s="428"/>
      <c r="E1710" s="428"/>
      <c r="F1710" s="428"/>
      <c r="G1710" s="428"/>
      <c r="H1710" s="428"/>
      <c r="I1710" s="428"/>
      <c r="J1710" s="428"/>
      <c r="K1710" s="428"/>
      <c r="L1710" s="428"/>
      <c r="M1710" s="429"/>
      <c r="U1710" s="77" t="s">
        <v>630</v>
      </c>
    </row>
    <row r="1711" spans="2:21" ht="12" thickBot="1" x14ac:dyDescent="0.25">
      <c r="C1711" s="430"/>
      <c r="D1711" s="431"/>
      <c r="E1711" s="431"/>
      <c r="F1711" s="431"/>
      <c r="G1711" s="431"/>
      <c r="H1711" s="431"/>
      <c r="I1711" s="431"/>
      <c r="J1711" s="431"/>
      <c r="K1711" s="431"/>
      <c r="L1711" s="431"/>
      <c r="M1711" s="432"/>
      <c r="U1711" s="77" t="s">
        <v>630</v>
      </c>
    </row>
    <row r="1712" spans="2:21" ht="12" thickBot="1" x14ac:dyDescent="0.25">
      <c r="C1712" s="444" t="s">
        <v>79</v>
      </c>
      <c r="D1712" s="437"/>
      <c r="E1712" s="445" t="s">
        <v>133</v>
      </c>
      <c r="F1712" s="446"/>
      <c r="G1712" s="80" t="s">
        <v>134</v>
      </c>
      <c r="H1712" s="447" t="s">
        <v>135</v>
      </c>
      <c r="I1712" s="448"/>
      <c r="J1712" s="448"/>
      <c r="K1712" s="448"/>
      <c r="L1712" s="448"/>
      <c r="M1712" s="449"/>
      <c r="R1712" s="81"/>
      <c r="S1712" s="82"/>
      <c r="T1712" s="83"/>
      <c r="U1712" s="77" t="s">
        <v>630</v>
      </c>
    </row>
    <row r="1713" spans="2:21" ht="12" thickBot="1" x14ac:dyDescent="0.25">
      <c r="C1713" s="433">
        <v>45092</v>
      </c>
      <c r="D1713" s="434"/>
      <c r="E1713" s="435" t="s">
        <v>69</v>
      </c>
      <c r="F1713" s="409"/>
      <c r="G1713" s="84"/>
      <c r="H1713" s="435"/>
      <c r="I1713" s="408"/>
      <c r="J1713" s="408"/>
      <c r="K1713" s="408"/>
      <c r="L1713" s="408"/>
      <c r="M1713" s="409"/>
      <c r="U1713" s="77" t="s">
        <v>630</v>
      </c>
    </row>
    <row r="1714" spans="2:21" ht="12" thickBot="1" x14ac:dyDescent="0.25">
      <c r="C1714" s="435"/>
      <c r="D1714" s="408"/>
      <c r="E1714" s="408"/>
      <c r="F1714" s="408"/>
      <c r="G1714" s="408"/>
      <c r="H1714" s="408"/>
      <c r="I1714" s="408"/>
      <c r="J1714" s="408"/>
      <c r="K1714" s="408"/>
      <c r="L1714" s="408"/>
      <c r="M1714" s="409"/>
      <c r="U1714" s="77" t="s">
        <v>630</v>
      </c>
    </row>
    <row r="1715" spans="2:21" ht="12" thickBot="1" x14ac:dyDescent="0.25">
      <c r="C1715" s="85" t="s">
        <v>87</v>
      </c>
      <c r="D1715" s="86"/>
      <c r="E1715" s="85" t="s">
        <v>136</v>
      </c>
      <c r="F1715" s="86" t="s">
        <v>137</v>
      </c>
      <c r="G1715" s="85" t="s">
        <v>136</v>
      </c>
      <c r="H1715" s="436" t="s">
        <v>108</v>
      </c>
      <c r="I1715" s="436"/>
      <c r="J1715" s="436"/>
      <c r="K1715" s="436"/>
      <c r="L1715" s="436"/>
      <c r="M1715" s="437"/>
      <c r="U1715" s="77" t="s">
        <v>630</v>
      </c>
    </row>
    <row r="1716" spans="2:21" ht="12" thickBot="1" x14ac:dyDescent="0.25">
      <c r="C1716" s="87"/>
      <c r="D1716" s="88">
        <v>3</v>
      </c>
      <c r="E1716" s="103" t="s">
        <v>42</v>
      </c>
      <c r="F1716" s="88"/>
      <c r="G1716" s="103" t="s">
        <v>43</v>
      </c>
      <c r="H1716" s="438">
        <f>S1723</f>
        <v>1</v>
      </c>
      <c r="I1716" s="439"/>
      <c r="J1716" s="440"/>
      <c r="K1716" s="441">
        <f>T1723</f>
        <v>2</v>
      </c>
      <c r="L1716" s="442"/>
      <c r="M1716" s="443"/>
      <c r="U1716" s="77" t="str">
        <f>IF(H1716+K1716=3,"BİTTİ","DEVAM")</f>
        <v>BİTTİ</v>
      </c>
    </row>
    <row r="1717" spans="2:21" ht="12" thickBot="1" x14ac:dyDescent="0.25">
      <c r="C1717" s="91" t="s">
        <v>80</v>
      </c>
      <c r="D1717" s="92" t="s">
        <v>138</v>
      </c>
      <c r="E1717" s="91" t="s">
        <v>139</v>
      </c>
      <c r="F1717" s="92"/>
      <c r="G1717" s="91" t="s">
        <v>139</v>
      </c>
      <c r="H1717" s="408" t="s">
        <v>140</v>
      </c>
      <c r="I1717" s="409"/>
      <c r="J1717" s="408" t="s">
        <v>141</v>
      </c>
      <c r="K1717" s="409"/>
      <c r="L1717" s="410" t="s">
        <v>142</v>
      </c>
      <c r="M1717" s="411"/>
      <c r="O1717" s="412" t="s">
        <v>143</v>
      </c>
      <c r="P1717" s="413"/>
      <c r="Q1717" s="412" t="s">
        <v>144</v>
      </c>
      <c r="R1717" s="413"/>
      <c r="S1717" s="412" t="s">
        <v>138</v>
      </c>
      <c r="T1717" s="413"/>
      <c r="U1717" s="77" t="s">
        <v>630</v>
      </c>
    </row>
    <row r="1718" spans="2:21" ht="12" thickBot="1" x14ac:dyDescent="0.25">
      <c r="C1718" s="93" t="s">
        <v>152</v>
      </c>
      <c r="D1718" s="94" t="s">
        <v>145</v>
      </c>
      <c r="E1718" s="84" t="s">
        <v>485</v>
      </c>
      <c r="F1718" s="94"/>
      <c r="G1718" s="84" t="s">
        <v>505</v>
      </c>
      <c r="H1718" s="95">
        <v>6</v>
      </c>
      <c r="I1718" s="94">
        <v>2</v>
      </c>
      <c r="J1718" s="95">
        <v>6</v>
      </c>
      <c r="K1718" s="94">
        <v>2</v>
      </c>
      <c r="L1718" s="95"/>
      <c r="M1718" s="94"/>
      <c r="O1718" s="96">
        <f t="shared" ref="O1718:O1720" si="806">H1718+J1718+L1718</f>
        <v>12</v>
      </c>
      <c r="P1718" s="96">
        <f t="shared" ref="P1718:P1720" si="807">I1718+K1718+M1718</f>
        <v>4</v>
      </c>
      <c r="Q1718" s="96">
        <f t="shared" ref="Q1718:Q1720" si="808">IF(H1718&gt;I1718,1,0)+IF(J1718&gt;K1718,1,0)+IF(L1718&gt;M1718,1,0)</f>
        <v>2</v>
      </c>
      <c r="R1718" s="97">
        <f t="shared" ref="R1718:R1720" si="809">IF(H1718&lt;I1718,1,0)+IF(J1718&lt;K1718,1,0)+IF(L1718&lt;M1718,1,0)</f>
        <v>0</v>
      </c>
      <c r="S1718" s="97">
        <f t="shared" ref="S1718:S1720" si="810">IF(Q1718&gt;R1718,1,0)</f>
        <v>1</v>
      </c>
      <c r="T1718" s="97">
        <f t="shared" ref="T1718:T1720" si="811">IF(Q1718&lt;R1718,1,0)</f>
        <v>0</v>
      </c>
      <c r="U1718" s="77" t="s">
        <v>630</v>
      </c>
    </row>
    <row r="1719" spans="2:21" ht="12" thickBot="1" x14ac:dyDescent="0.25">
      <c r="C1719" s="84"/>
      <c r="D1719" s="94" t="s">
        <v>146</v>
      </c>
      <c r="E1719" s="84" t="s">
        <v>486</v>
      </c>
      <c r="F1719" s="94"/>
      <c r="G1719" s="84" t="s">
        <v>506</v>
      </c>
      <c r="H1719" s="95">
        <v>3</v>
      </c>
      <c r="I1719" s="94">
        <v>6</v>
      </c>
      <c r="J1719" s="95">
        <v>0</v>
      </c>
      <c r="K1719" s="94">
        <v>6</v>
      </c>
      <c r="L1719" s="95"/>
      <c r="M1719" s="94"/>
      <c r="O1719" s="29">
        <f t="shared" si="806"/>
        <v>3</v>
      </c>
      <c r="P1719" s="29">
        <f t="shared" si="807"/>
        <v>12</v>
      </c>
      <c r="Q1719" s="29">
        <f t="shared" si="808"/>
        <v>0</v>
      </c>
      <c r="R1719" s="28">
        <f t="shared" si="809"/>
        <v>2</v>
      </c>
      <c r="S1719" s="28">
        <f t="shared" si="810"/>
        <v>0</v>
      </c>
      <c r="T1719" s="28">
        <f t="shared" si="811"/>
        <v>1</v>
      </c>
      <c r="U1719" s="77" t="s">
        <v>630</v>
      </c>
    </row>
    <row r="1720" spans="2:21" ht="12" customHeight="1" thickBot="1" x14ac:dyDescent="0.25">
      <c r="C1720" s="414"/>
      <c r="D1720" s="416" t="s">
        <v>147</v>
      </c>
      <c r="E1720" s="84" t="s">
        <v>485</v>
      </c>
      <c r="F1720" s="98"/>
      <c r="G1720" s="84" t="s">
        <v>506</v>
      </c>
      <c r="H1720" s="418">
        <v>0</v>
      </c>
      <c r="I1720" s="421">
        <v>6</v>
      </c>
      <c r="J1720" s="418">
        <v>0</v>
      </c>
      <c r="K1720" s="421">
        <v>6</v>
      </c>
      <c r="L1720" s="418"/>
      <c r="M1720" s="421"/>
      <c r="O1720" s="424">
        <f t="shared" si="806"/>
        <v>0</v>
      </c>
      <c r="P1720" s="424">
        <f t="shared" si="807"/>
        <v>12</v>
      </c>
      <c r="Q1720" s="424">
        <f t="shared" si="808"/>
        <v>0</v>
      </c>
      <c r="R1720" s="424">
        <f t="shared" si="809"/>
        <v>2</v>
      </c>
      <c r="S1720" s="424">
        <f t="shared" si="810"/>
        <v>0</v>
      </c>
      <c r="T1720" s="424">
        <f t="shared" si="811"/>
        <v>1</v>
      </c>
      <c r="U1720" s="77" t="s">
        <v>630</v>
      </c>
    </row>
    <row r="1721" spans="2:21" ht="12" thickBot="1" x14ac:dyDescent="0.25">
      <c r="C1721" s="414"/>
      <c r="D1721" s="416"/>
      <c r="E1721" s="99" t="s">
        <v>137</v>
      </c>
      <c r="F1721" s="100"/>
      <c r="G1721" s="99" t="s">
        <v>137</v>
      </c>
      <c r="H1721" s="419"/>
      <c r="I1721" s="422"/>
      <c r="J1721" s="419"/>
      <c r="K1721" s="422"/>
      <c r="L1721" s="419"/>
      <c r="M1721" s="422"/>
      <c r="O1721" s="425"/>
      <c r="P1721" s="425"/>
      <c r="Q1721" s="425"/>
      <c r="R1721" s="425"/>
      <c r="S1721" s="425"/>
      <c r="T1721" s="425"/>
      <c r="U1721" s="77" t="s">
        <v>630</v>
      </c>
    </row>
    <row r="1722" spans="2:21" ht="12" thickBot="1" x14ac:dyDescent="0.25">
      <c r="C1722" s="415"/>
      <c r="D1722" s="417"/>
      <c r="E1722" s="84" t="s">
        <v>486</v>
      </c>
      <c r="F1722" s="101"/>
      <c r="G1722" s="84" t="s">
        <v>669</v>
      </c>
      <c r="H1722" s="420"/>
      <c r="I1722" s="423"/>
      <c r="J1722" s="420"/>
      <c r="K1722" s="423"/>
      <c r="L1722" s="420"/>
      <c r="M1722" s="423"/>
      <c r="O1722" s="426"/>
      <c r="P1722" s="426"/>
      <c r="Q1722" s="426"/>
      <c r="R1722" s="426"/>
      <c r="S1722" s="426"/>
      <c r="T1722" s="426"/>
      <c r="U1722" s="77" t="s">
        <v>630</v>
      </c>
    </row>
    <row r="1723" spans="2:21" ht="12" thickBot="1" x14ac:dyDescent="0.25">
      <c r="B1723" s="79" t="str">
        <f>E1716&amp;G1716</f>
        <v>MUĞLA TENİS KULÜBÜORTACA TENİS SPOR KULÜBÜ</v>
      </c>
      <c r="G1723" s="102"/>
      <c r="H1723" s="102"/>
      <c r="O1723" s="28">
        <f t="shared" ref="O1723:T1723" si="812">O1718+O1719+O1720</f>
        <v>15</v>
      </c>
      <c r="P1723" s="28">
        <f t="shared" si="812"/>
        <v>28</v>
      </c>
      <c r="Q1723" s="29">
        <f t="shared" si="812"/>
        <v>2</v>
      </c>
      <c r="R1723" s="28">
        <f t="shared" si="812"/>
        <v>4</v>
      </c>
      <c r="S1723" s="28">
        <f t="shared" si="812"/>
        <v>1</v>
      </c>
      <c r="T1723" s="28">
        <f t="shared" si="812"/>
        <v>2</v>
      </c>
      <c r="U1723" s="77" t="s">
        <v>630</v>
      </c>
    </row>
    <row r="1724" spans="2:21" x14ac:dyDescent="0.2">
      <c r="C1724" s="427" t="s">
        <v>132</v>
      </c>
      <c r="D1724" s="428"/>
      <c r="E1724" s="428"/>
      <c r="F1724" s="428"/>
      <c r="G1724" s="428"/>
      <c r="H1724" s="428"/>
      <c r="I1724" s="428"/>
      <c r="J1724" s="428"/>
      <c r="K1724" s="428"/>
      <c r="L1724" s="428"/>
      <c r="M1724" s="429"/>
      <c r="U1724" s="77" t="s">
        <v>630</v>
      </c>
    </row>
    <row r="1725" spans="2:21" ht="12" thickBot="1" x14ac:dyDescent="0.25">
      <c r="C1725" s="430"/>
      <c r="D1725" s="431"/>
      <c r="E1725" s="431"/>
      <c r="F1725" s="431"/>
      <c r="G1725" s="431"/>
      <c r="H1725" s="431"/>
      <c r="I1725" s="431"/>
      <c r="J1725" s="431"/>
      <c r="K1725" s="431"/>
      <c r="L1725" s="431"/>
      <c r="M1725" s="432"/>
      <c r="U1725" s="77" t="s">
        <v>630</v>
      </c>
    </row>
    <row r="1726" spans="2:21" ht="12" thickBot="1" x14ac:dyDescent="0.25">
      <c r="C1726" s="444" t="s">
        <v>79</v>
      </c>
      <c r="D1726" s="437"/>
      <c r="E1726" s="445" t="s">
        <v>133</v>
      </c>
      <c r="F1726" s="446"/>
      <c r="G1726" s="80" t="s">
        <v>134</v>
      </c>
      <c r="H1726" s="447" t="s">
        <v>135</v>
      </c>
      <c r="I1726" s="448"/>
      <c r="J1726" s="448"/>
      <c r="K1726" s="448"/>
      <c r="L1726" s="448"/>
      <c r="M1726" s="449"/>
      <c r="R1726" s="81"/>
      <c r="S1726" s="82"/>
      <c r="T1726" s="83"/>
      <c r="U1726" s="77" t="s">
        <v>630</v>
      </c>
    </row>
    <row r="1727" spans="2:21" ht="12" thickBot="1" x14ac:dyDescent="0.25">
      <c r="C1727" s="433">
        <v>45092</v>
      </c>
      <c r="D1727" s="434"/>
      <c r="E1727" s="435" t="s">
        <v>52</v>
      </c>
      <c r="F1727" s="409"/>
      <c r="G1727" s="84"/>
      <c r="H1727" s="435"/>
      <c r="I1727" s="408"/>
      <c r="J1727" s="408"/>
      <c r="K1727" s="408"/>
      <c r="L1727" s="408"/>
      <c r="M1727" s="409"/>
      <c r="U1727" s="77" t="s">
        <v>630</v>
      </c>
    </row>
    <row r="1728" spans="2:21" ht="12" thickBot="1" x14ac:dyDescent="0.25">
      <c r="C1728" s="435"/>
      <c r="D1728" s="408"/>
      <c r="E1728" s="408"/>
      <c r="F1728" s="408"/>
      <c r="G1728" s="408"/>
      <c r="H1728" s="408"/>
      <c r="I1728" s="408"/>
      <c r="J1728" s="408"/>
      <c r="K1728" s="408"/>
      <c r="L1728" s="408"/>
      <c r="M1728" s="409"/>
      <c r="U1728" s="77" t="s">
        <v>630</v>
      </c>
    </row>
    <row r="1729" spans="2:21" ht="12" thickBot="1" x14ac:dyDescent="0.25">
      <c r="C1729" s="85" t="s">
        <v>87</v>
      </c>
      <c r="D1729" s="86"/>
      <c r="E1729" s="85" t="s">
        <v>136</v>
      </c>
      <c r="F1729" s="86" t="s">
        <v>137</v>
      </c>
      <c r="G1729" s="85" t="s">
        <v>136</v>
      </c>
      <c r="H1729" s="436" t="s">
        <v>108</v>
      </c>
      <c r="I1729" s="436"/>
      <c r="J1729" s="436"/>
      <c r="K1729" s="436"/>
      <c r="L1729" s="436"/>
      <c r="M1729" s="437"/>
      <c r="U1729" s="77" t="s">
        <v>630</v>
      </c>
    </row>
    <row r="1730" spans="2:21" ht="12" thickBot="1" x14ac:dyDescent="0.25">
      <c r="C1730" s="87"/>
      <c r="D1730" s="88">
        <v>4</v>
      </c>
      <c r="E1730" s="103" t="s">
        <v>2</v>
      </c>
      <c r="F1730" s="88"/>
      <c r="G1730" s="103" t="s">
        <v>163</v>
      </c>
      <c r="H1730" s="438">
        <f>S1737</f>
        <v>3</v>
      </c>
      <c r="I1730" s="439"/>
      <c r="J1730" s="440"/>
      <c r="K1730" s="441">
        <f>T1737</f>
        <v>0</v>
      </c>
      <c r="L1730" s="442"/>
      <c r="M1730" s="443"/>
      <c r="U1730" s="77" t="str">
        <f>IF(H1730+K1730=3,"BİTTİ","DEVAM")</f>
        <v>BİTTİ</v>
      </c>
    </row>
    <row r="1731" spans="2:21" ht="12" thickBot="1" x14ac:dyDescent="0.25">
      <c r="C1731" s="91" t="s">
        <v>80</v>
      </c>
      <c r="D1731" s="92" t="s">
        <v>138</v>
      </c>
      <c r="E1731" s="91" t="s">
        <v>139</v>
      </c>
      <c r="F1731" s="92"/>
      <c r="G1731" s="91" t="s">
        <v>139</v>
      </c>
      <c r="H1731" s="408" t="s">
        <v>140</v>
      </c>
      <c r="I1731" s="409"/>
      <c r="J1731" s="408" t="s">
        <v>141</v>
      </c>
      <c r="K1731" s="409"/>
      <c r="L1731" s="410" t="s">
        <v>142</v>
      </c>
      <c r="M1731" s="411"/>
      <c r="O1731" s="412" t="s">
        <v>143</v>
      </c>
      <c r="P1731" s="413"/>
      <c r="Q1731" s="412" t="s">
        <v>144</v>
      </c>
      <c r="R1731" s="413"/>
      <c r="S1731" s="412" t="s">
        <v>138</v>
      </c>
      <c r="T1731" s="413"/>
      <c r="U1731" s="77" t="s">
        <v>630</v>
      </c>
    </row>
    <row r="1732" spans="2:21" ht="12" thickBot="1" x14ac:dyDescent="0.25">
      <c r="C1732" s="93" t="s">
        <v>152</v>
      </c>
      <c r="D1732" s="94" t="s">
        <v>145</v>
      </c>
      <c r="E1732" s="84" t="s">
        <v>316</v>
      </c>
      <c r="F1732" s="94"/>
      <c r="G1732" s="84" t="s">
        <v>302</v>
      </c>
      <c r="H1732" s="95">
        <v>6</v>
      </c>
      <c r="I1732" s="94">
        <v>2</v>
      </c>
      <c r="J1732" s="95">
        <v>6</v>
      </c>
      <c r="K1732" s="94">
        <v>2</v>
      </c>
      <c r="L1732" s="95"/>
      <c r="M1732" s="94"/>
      <c r="O1732" s="96">
        <f t="shared" ref="O1732:O1734" si="813">H1732+J1732+L1732</f>
        <v>12</v>
      </c>
      <c r="P1732" s="96">
        <f t="shared" ref="P1732:P1734" si="814">I1732+K1732+M1732</f>
        <v>4</v>
      </c>
      <c r="Q1732" s="96">
        <f t="shared" ref="Q1732:Q1734" si="815">IF(H1732&gt;I1732,1,0)+IF(J1732&gt;K1732,1,0)+IF(L1732&gt;M1732,1,0)</f>
        <v>2</v>
      </c>
      <c r="R1732" s="97">
        <f t="shared" ref="R1732:R1734" si="816">IF(H1732&lt;I1732,1,0)+IF(J1732&lt;K1732,1,0)+IF(L1732&lt;M1732,1,0)</f>
        <v>0</v>
      </c>
      <c r="S1732" s="97">
        <f t="shared" ref="S1732:S1734" si="817">IF(Q1732&gt;R1732,1,0)</f>
        <v>1</v>
      </c>
      <c r="T1732" s="97">
        <f t="shared" ref="T1732:T1734" si="818">IF(Q1732&lt;R1732,1,0)</f>
        <v>0</v>
      </c>
      <c r="U1732" s="77" t="s">
        <v>630</v>
      </c>
    </row>
    <row r="1733" spans="2:21" ht="12" thickBot="1" x14ac:dyDescent="0.25">
      <c r="C1733" s="84"/>
      <c r="D1733" s="94" t="s">
        <v>146</v>
      </c>
      <c r="E1733" s="84" t="s">
        <v>317</v>
      </c>
      <c r="F1733" s="94"/>
      <c r="G1733" s="84" t="s">
        <v>743</v>
      </c>
      <c r="H1733" s="95">
        <v>6</v>
      </c>
      <c r="I1733" s="94">
        <v>0</v>
      </c>
      <c r="J1733" s="95">
        <v>6</v>
      </c>
      <c r="K1733" s="94">
        <v>0</v>
      </c>
      <c r="L1733" s="95"/>
      <c r="M1733" s="94"/>
      <c r="O1733" s="29">
        <f t="shared" si="813"/>
        <v>12</v>
      </c>
      <c r="P1733" s="29">
        <f t="shared" si="814"/>
        <v>0</v>
      </c>
      <c r="Q1733" s="29">
        <f t="shared" si="815"/>
        <v>2</v>
      </c>
      <c r="R1733" s="28">
        <f t="shared" si="816"/>
        <v>0</v>
      </c>
      <c r="S1733" s="28">
        <f t="shared" si="817"/>
        <v>1</v>
      </c>
      <c r="T1733" s="28">
        <f t="shared" si="818"/>
        <v>0</v>
      </c>
      <c r="U1733" s="77" t="s">
        <v>630</v>
      </c>
    </row>
    <row r="1734" spans="2:21" ht="12" customHeight="1" thickBot="1" x14ac:dyDescent="0.25">
      <c r="C1734" s="414"/>
      <c r="D1734" s="416" t="s">
        <v>147</v>
      </c>
      <c r="E1734" s="84" t="s">
        <v>316</v>
      </c>
      <c r="F1734" s="98"/>
      <c r="G1734" s="84" t="s">
        <v>302</v>
      </c>
      <c r="H1734" s="418">
        <v>6</v>
      </c>
      <c r="I1734" s="421">
        <v>3</v>
      </c>
      <c r="J1734" s="418">
        <v>6</v>
      </c>
      <c r="K1734" s="421">
        <v>4</v>
      </c>
      <c r="L1734" s="418"/>
      <c r="M1734" s="421"/>
      <c r="O1734" s="424">
        <f t="shared" si="813"/>
        <v>12</v>
      </c>
      <c r="P1734" s="424">
        <f t="shared" si="814"/>
        <v>7</v>
      </c>
      <c r="Q1734" s="424">
        <f t="shared" si="815"/>
        <v>2</v>
      </c>
      <c r="R1734" s="424">
        <f t="shared" si="816"/>
        <v>0</v>
      </c>
      <c r="S1734" s="424">
        <f t="shared" si="817"/>
        <v>1</v>
      </c>
      <c r="T1734" s="424">
        <f t="shared" si="818"/>
        <v>0</v>
      </c>
      <c r="U1734" s="77" t="s">
        <v>630</v>
      </c>
    </row>
    <row r="1735" spans="2:21" ht="12" thickBot="1" x14ac:dyDescent="0.25">
      <c r="C1735" s="414"/>
      <c r="D1735" s="416"/>
      <c r="E1735" s="99" t="s">
        <v>137</v>
      </c>
      <c r="F1735" s="100"/>
      <c r="G1735" s="99" t="s">
        <v>137</v>
      </c>
      <c r="H1735" s="419"/>
      <c r="I1735" s="422"/>
      <c r="J1735" s="419"/>
      <c r="K1735" s="422"/>
      <c r="L1735" s="419"/>
      <c r="M1735" s="422"/>
      <c r="O1735" s="425"/>
      <c r="P1735" s="425"/>
      <c r="Q1735" s="425"/>
      <c r="R1735" s="425"/>
      <c r="S1735" s="425"/>
      <c r="T1735" s="425"/>
      <c r="U1735" s="77" t="s">
        <v>630</v>
      </c>
    </row>
    <row r="1736" spans="2:21" ht="12" thickBot="1" x14ac:dyDescent="0.25">
      <c r="C1736" s="415"/>
      <c r="D1736" s="417"/>
      <c r="E1736" s="84" t="s">
        <v>317</v>
      </c>
      <c r="F1736" s="101"/>
      <c r="G1736" s="84" t="s">
        <v>743</v>
      </c>
      <c r="H1736" s="420"/>
      <c r="I1736" s="423"/>
      <c r="J1736" s="420"/>
      <c r="K1736" s="423"/>
      <c r="L1736" s="420"/>
      <c r="M1736" s="423"/>
      <c r="O1736" s="426"/>
      <c r="P1736" s="426"/>
      <c r="Q1736" s="426"/>
      <c r="R1736" s="426"/>
      <c r="S1736" s="426"/>
      <c r="T1736" s="426"/>
      <c r="U1736" s="77" t="s">
        <v>630</v>
      </c>
    </row>
    <row r="1737" spans="2:21" ht="12" thickBot="1" x14ac:dyDescent="0.25">
      <c r="B1737" s="79" t="str">
        <f>E1730&amp;G1730</f>
        <v>ADIYAMAN TENİS VE HENTBOL SPOR KULÜBÜADIYAMAN DOĞA ATICILIK VE A.SPOR KULÜBÜ</v>
      </c>
      <c r="G1737" s="102"/>
      <c r="H1737" s="102"/>
      <c r="O1737" s="28">
        <f t="shared" ref="O1737:T1737" si="819">O1732+O1733+O1734</f>
        <v>36</v>
      </c>
      <c r="P1737" s="28">
        <f t="shared" si="819"/>
        <v>11</v>
      </c>
      <c r="Q1737" s="29">
        <f t="shared" si="819"/>
        <v>6</v>
      </c>
      <c r="R1737" s="28">
        <f t="shared" si="819"/>
        <v>0</v>
      </c>
      <c r="S1737" s="28">
        <f t="shared" si="819"/>
        <v>3</v>
      </c>
      <c r="T1737" s="28">
        <f t="shared" si="819"/>
        <v>0</v>
      </c>
      <c r="U1737" s="77" t="s">
        <v>630</v>
      </c>
    </row>
    <row r="1738" spans="2:21" x14ac:dyDescent="0.2">
      <c r="C1738" s="427" t="s">
        <v>132</v>
      </c>
      <c r="D1738" s="428"/>
      <c r="E1738" s="428"/>
      <c r="F1738" s="428"/>
      <c r="G1738" s="428"/>
      <c r="H1738" s="428"/>
      <c r="I1738" s="428"/>
      <c r="J1738" s="428"/>
      <c r="K1738" s="428"/>
      <c r="L1738" s="428"/>
      <c r="M1738" s="429"/>
      <c r="U1738" s="77" t="s">
        <v>630</v>
      </c>
    </row>
    <row r="1739" spans="2:21" ht="12" thickBot="1" x14ac:dyDescent="0.25">
      <c r="C1739" s="430"/>
      <c r="D1739" s="431"/>
      <c r="E1739" s="431"/>
      <c r="F1739" s="431"/>
      <c r="G1739" s="431"/>
      <c r="H1739" s="431"/>
      <c r="I1739" s="431"/>
      <c r="J1739" s="431"/>
      <c r="K1739" s="431"/>
      <c r="L1739" s="431"/>
      <c r="M1739" s="432"/>
      <c r="U1739" s="77" t="s">
        <v>630</v>
      </c>
    </row>
    <row r="1740" spans="2:21" ht="12" thickBot="1" x14ac:dyDescent="0.25">
      <c r="C1740" s="444" t="s">
        <v>79</v>
      </c>
      <c r="D1740" s="437"/>
      <c r="E1740" s="445" t="s">
        <v>133</v>
      </c>
      <c r="F1740" s="446"/>
      <c r="G1740" s="80" t="s">
        <v>134</v>
      </c>
      <c r="H1740" s="447" t="s">
        <v>135</v>
      </c>
      <c r="I1740" s="448"/>
      <c r="J1740" s="448"/>
      <c r="K1740" s="448"/>
      <c r="L1740" s="448"/>
      <c r="M1740" s="449"/>
      <c r="R1740" s="81"/>
      <c r="S1740" s="82"/>
      <c r="T1740" s="83"/>
      <c r="U1740" s="77" t="s">
        <v>630</v>
      </c>
    </row>
    <row r="1741" spans="2:21" ht="12" thickBot="1" x14ac:dyDescent="0.25">
      <c r="C1741" s="433">
        <v>45092</v>
      </c>
      <c r="D1741" s="434"/>
      <c r="E1741" s="435" t="s">
        <v>52</v>
      </c>
      <c r="F1741" s="409"/>
      <c r="G1741" s="84"/>
      <c r="H1741" s="435"/>
      <c r="I1741" s="408"/>
      <c r="J1741" s="408"/>
      <c r="K1741" s="408"/>
      <c r="L1741" s="408"/>
      <c r="M1741" s="409"/>
      <c r="U1741" s="77" t="s">
        <v>630</v>
      </c>
    </row>
    <row r="1742" spans="2:21" ht="12" thickBot="1" x14ac:dyDescent="0.25">
      <c r="C1742" s="435"/>
      <c r="D1742" s="408"/>
      <c r="E1742" s="408"/>
      <c r="F1742" s="408"/>
      <c r="G1742" s="408"/>
      <c r="H1742" s="408"/>
      <c r="I1742" s="408"/>
      <c r="J1742" s="408"/>
      <c r="K1742" s="408"/>
      <c r="L1742" s="408"/>
      <c r="M1742" s="409"/>
      <c r="U1742" s="77" t="s">
        <v>630</v>
      </c>
    </row>
    <row r="1743" spans="2:21" ht="12" thickBot="1" x14ac:dyDescent="0.25">
      <c r="C1743" s="85" t="s">
        <v>87</v>
      </c>
      <c r="D1743" s="86"/>
      <c r="E1743" s="85" t="s">
        <v>136</v>
      </c>
      <c r="F1743" s="86" t="s">
        <v>137</v>
      </c>
      <c r="G1743" s="85" t="s">
        <v>136</v>
      </c>
      <c r="H1743" s="436" t="s">
        <v>108</v>
      </c>
      <c r="I1743" s="436"/>
      <c r="J1743" s="436"/>
      <c r="K1743" s="436"/>
      <c r="L1743" s="436"/>
      <c r="M1743" s="437"/>
      <c r="U1743" s="77" t="s">
        <v>630</v>
      </c>
    </row>
    <row r="1744" spans="2:21" ht="12" thickBot="1" x14ac:dyDescent="0.25">
      <c r="C1744" s="87"/>
      <c r="D1744" s="88">
        <v>5</v>
      </c>
      <c r="E1744" s="103" t="s">
        <v>164</v>
      </c>
      <c r="F1744" s="88"/>
      <c r="G1744" s="103" t="s">
        <v>1</v>
      </c>
      <c r="H1744" s="438">
        <f>S1751</f>
        <v>0</v>
      </c>
      <c r="I1744" s="439"/>
      <c r="J1744" s="440"/>
      <c r="K1744" s="441">
        <f>T1751</f>
        <v>3</v>
      </c>
      <c r="L1744" s="442"/>
      <c r="M1744" s="443"/>
      <c r="U1744" s="77" t="str">
        <f>IF(H1744+K1744=3,"BİTTİ","DEVAM")</f>
        <v>BİTTİ</v>
      </c>
    </row>
    <row r="1745" spans="2:21" ht="12" thickBot="1" x14ac:dyDescent="0.25">
      <c r="C1745" s="91" t="s">
        <v>80</v>
      </c>
      <c r="D1745" s="92" t="s">
        <v>138</v>
      </c>
      <c r="E1745" s="91" t="s">
        <v>139</v>
      </c>
      <c r="F1745" s="92"/>
      <c r="G1745" s="91" t="s">
        <v>139</v>
      </c>
      <c r="H1745" s="408" t="s">
        <v>140</v>
      </c>
      <c r="I1745" s="409"/>
      <c r="J1745" s="408" t="s">
        <v>141</v>
      </c>
      <c r="K1745" s="409"/>
      <c r="L1745" s="410" t="s">
        <v>142</v>
      </c>
      <c r="M1745" s="411"/>
      <c r="O1745" s="412" t="s">
        <v>143</v>
      </c>
      <c r="P1745" s="413"/>
      <c r="Q1745" s="412" t="s">
        <v>144</v>
      </c>
      <c r="R1745" s="413"/>
      <c r="S1745" s="412" t="s">
        <v>138</v>
      </c>
      <c r="T1745" s="413"/>
      <c r="U1745" s="77" t="s">
        <v>630</v>
      </c>
    </row>
    <row r="1746" spans="2:21" ht="12" thickBot="1" x14ac:dyDescent="0.25">
      <c r="C1746" s="93" t="s">
        <v>152</v>
      </c>
      <c r="D1746" s="94" t="s">
        <v>145</v>
      </c>
      <c r="E1746" s="84" t="s">
        <v>304</v>
      </c>
      <c r="F1746" s="94"/>
      <c r="G1746" s="84" t="s">
        <v>306</v>
      </c>
      <c r="H1746" s="95">
        <v>0</v>
      </c>
      <c r="I1746" s="94">
        <v>6</v>
      </c>
      <c r="J1746" s="95">
        <v>0</v>
      </c>
      <c r="K1746" s="94">
        <v>6</v>
      </c>
      <c r="L1746" s="95"/>
      <c r="M1746" s="94"/>
      <c r="O1746" s="96">
        <f t="shared" ref="O1746:O1748" si="820">H1746+J1746+L1746</f>
        <v>0</v>
      </c>
      <c r="P1746" s="96">
        <f t="shared" ref="P1746:P1748" si="821">I1746+K1746+M1746</f>
        <v>12</v>
      </c>
      <c r="Q1746" s="96">
        <f t="shared" ref="Q1746:Q1748" si="822">IF(H1746&gt;I1746,1,0)+IF(J1746&gt;K1746,1,0)+IF(L1746&gt;M1746,1,0)</f>
        <v>0</v>
      </c>
      <c r="R1746" s="97">
        <f t="shared" ref="R1746:R1748" si="823">IF(H1746&lt;I1746,1,0)+IF(J1746&lt;K1746,1,0)+IF(L1746&lt;M1746,1,0)</f>
        <v>2</v>
      </c>
      <c r="S1746" s="97">
        <f t="shared" ref="S1746:S1748" si="824">IF(Q1746&gt;R1746,1,0)</f>
        <v>0</v>
      </c>
      <c r="T1746" s="97">
        <f t="shared" ref="T1746:T1748" si="825">IF(Q1746&lt;R1746,1,0)</f>
        <v>1</v>
      </c>
      <c r="U1746" s="77" t="s">
        <v>630</v>
      </c>
    </row>
    <row r="1747" spans="2:21" ht="12" thickBot="1" x14ac:dyDescent="0.25">
      <c r="C1747" s="84"/>
      <c r="D1747" s="94" t="s">
        <v>146</v>
      </c>
      <c r="E1747" s="84" t="s">
        <v>305</v>
      </c>
      <c r="F1747" s="94"/>
      <c r="G1747" s="84" t="s">
        <v>307</v>
      </c>
      <c r="H1747" s="95">
        <v>0</v>
      </c>
      <c r="I1747" s="94">
        <v>6</v>
      </c>
      <c r="J1747" s="95">
        <v>0</v>
      </c>
      <c r="K1747" s="94">
        <v>6</v>
      </c>
      <c r="L1747" s="95"/>
      <c r="M1747" s="94"/>
      <c r="O1747" s="29">
        <f t="shared" si="820"/>
        <v>0</v>
      </c>
      <c r="P1747" s="29">
        <f t="shared" si="821"/>
        <v>12</v>
      </c>
      <c r="Q1747" s="29">
        <f t="shared" si="822"/>
        <v>0</v>
      </c>
      <c r="R1747" s="28">
        <f t="shared" si="823"/>
        <v>2</v>
      </c>
      <c r="S1747" s="28">
        <f t="shared" si="824"/>
        <v>0</v>
      </c>
      <c r="T1747" s="28">
        <f t="shared" si="825"/>
        <v>1</v>
      </c>
      <c r="U1747" s="77" t="s">
        <v>630</v>
      </c>
    </row>
    <row r="1748" spans="2:21" ht="12" customHeight="1" thickBot="1" x14ac:dyDescent="0.25">
      <c r="C1748" s="414"/>
      <c r="D1748" s="416" t="s">
        <v>147</v>
      </c>
      <c r="E1748" s="84" t="s">
        <v>304</v>
      </c>
      <c r="F1748" s="98"/>
      <c r="G1748" s="84" t="s">
        <v>306</v>
      </c>
      <c r="H1748" s="418">
        <v>1</v>
      </c>
      <c r="I1748" s="421">
        <v>6</v>
      </c>
      <c r="J1748" s="418">
        <v>1</v>
      </c>
      <c r="K1748" s="421">
        <v>6</v>
      </c>
      <c r="L1748" s="418"/>
      <c r="M1748" s="421"/>
      <c r="O1748" s="424">
        <f t="shared" si="820"/>
        <v>2</v>
      </c>
      <c r="P1748" s="424">
        <f t="shared" si="821"/>
        <v>12</v>
      </c>
      <c r="Q1748" s="424">
        <f t="shared" si="822"/>
        <v>0</v>
      </c>
      <c r="R1748" s="424">
        <f t="shared" si="823"/>
        <v>2</v>
      </c>
      <c r="S1748" s="424">
        <f t="shared" si="824"/>
        <v>0</v>
      </c>
      <c r="T1748" s="424">
        <f t="shared" si="825"/>
        <v>1</v>
      </c>
      <c r="U1748" s="77" t="s">
        <v>630</v>
      </c>
    </row>
    <row r="1749" spans="2:21" ht="12" thickBot="1" x14ac:dyDescent="0.25">
      <c r="C1749" s="414"/>
      <c r="D1749" s="416"/>
      <c r="E1749" s="99" t="s">
        <v>137</v>
      </c>
      <c r="F1749" s="100"/>
      <c r="G1749" s="99" t="s">
        <v>137</v>
      </c>
      <c r="H1749" s="419"/>
      <c r="I1749" s="422"/>
      <c r="J1749" s="419"/>
      <c r="K1749" s="422"/>
      <c r="L1749" s="419"/>
      <c r="M1749" s="422"/>
      <c r="O1749" s="425"/>
      <c r="P1749" s="425"/>
      <c r="Q1749" s="425"/>
      <c r="R1749" s="425"/>
      <c r="S1749" s="425"/>
      <c r="T1749" s="425"/>
      <c r="U1749" s="77" t="s">
        <v>630</v>
      </c>
    </row>
    <row r="1750" spans="2:21" ht="12" thickBot="1" x14ac:dyDescent="0.25">
      <c r="C1750" s="415"/>
      <c r="D1750" s="417"/>
      <c r="E1750" s="84" t="s">
        <v>305</v>
      </c>
      <c r="F1750" s="101"/>
      <c r="G1750" s="84" t="s">
        <v>307</v>
      </c>
      <c r="H1750" s="420"/>
      <c r="I1750" s="423"/>
      <c r="J1750" s="420"/>
      <c r="K1750" s="423"/>
      <c r="L1750" s="420"/>
      <c r="M1750" s="423"/>
      <c r="O1750" s="426"/>
      <c r="P1750" s="426"/>
      <c r="Q1750" s="426"/>
      <c r="R1750" s="426"/>
      <c r="S1750" s="426"/>
      <c r="T1750" s="426"/>
      <c r="U1750" s="77" t="s">
        <v>630</v>
      </c>
    </row>
    <row r="1751" spans="2:21" ht="12" thickBot="1" x14ac:dyDescent="0.25">
      <c r="B1751" s="79" t="str">
        <f>E1744&amp;G1744</f>
        <v>ADIYAMAN TENİS DAĞCILIK SPOR KULÜBÜADIYAMAN GENÇLİK SPOR KULÜBÜ</v>
      </c>
      <c r="G1751" s="102"/>
      <c r="H1751" s="102"/>
      <c r="O1751" s="28">
        <f t="shared" ref="O1751:T1751" si="826">O1746+O1747+O1748</f>
        <v>2</v>
      </c>
      <c r="P1751" s="28">
        <f t="shared" si="826"/>
        <v>36</v>
      </c>
      <c r="Q1751" s="29">
        <f t="shared" si="826"/>
        <v>0</v>
      </c>
      <c r="R1751" s="28">
        <f t="shared" si="826"/>
        <v>6</v>
      </c>
      <c r="S1751" s="28">
        <f t="shared" si="826"/>
        <v>0</v>
      </c>
      <c r="T1751" s="28">
        <f t="shared" si="826"/>
        <v>3</v>
      </c>
      <c r="U1751" s="77" t="s">
        <v>630</v>
      </c>
    </row>
    <row r="1752" spans="2:21" x14ac:dyDescent="0.2">
      <c r="C1752" s="427" t="s">
        <v>132</v>
      </c>
      <c r="D1752" s="428"/>
      <c r="E1752" s="428"/>
      <c r="F1752" s="428"/>
      <c r="G1752" s="428"/>
      <c r="H1752" s="428"/>
      <c r="I1752" s="428"/>
      <c r="J1752" s="428"/>
      <c r="K1752" s="428"/>
      <c r="L1752" s="428"/>
      <c r="M1752" s="429"/>
      <c r="U1752" s="77" t="s">
        <v>630</v>
      </c>
    </row>
    <row r="1753" spans="2:21" ht="12" thickBot="1" x14ac:dyDescent="0.25">
      <c r="C1753" s="430"/>
      <c r="D1753" s="431"/>
      <c r="E1753" s="431"/>
      <c r="F1753" s="431"/>
      <c r="G1753" s="431"/>
      <c r="H1753" s="431"/>
      <c r="I1753" s="431"/>
      <c r="J1753" s="431"/>
      <c r="K1753" s="431"/>
      <c r="L1753" s="431"/>
      <c r="M1753" s="432"/>
      <c r="U1753" s="77" t="s">
        <v>630</v>
      </c>
    </row>
    <row r="1754" spans="2:21" ht="12" thickBot="1" x14ac:dyDescent="0.25">
      <c r="C1754" s="444" t="s">
        <v>79</v>
      </c>
      <c r="D1754" s="437"/>
      <c r="E1754" s="445" t="s">
        <v>133</v>
      </c>
      <c r="F1754" s="446"/>
      <c r="G1754" s="80" t="s">
        <v>134</v>
      </c>
      <c r="H1754" s="447" t="s">
        <v>135</v>
      </c>
      <c r="I1754" s="448"/>
      <c r="J1754" s="448"/>
      <c r="K1754" s="448"/>
      <c r="L1754" s="448"/>
      <c r="M1754" s="449"/>
      <c r="R1754" s="81"/>
      <c r="S1754" s="82"/>
      <c r="T1754" s="83"/>
      <c r="U1754" s="77" t="s">
        <v>630</v>
      </c>
    </row>
    <row r="1755" spans="2:21" ht="12" thickBot="1" x14ac:dyDescent="0.25">
      <c r="C1755" s="433">
        <v>45092</v>
      </c>
      <c r="D1755" s="434"/>
      <c r="E1755" s="435" t="s">
        <v>52</v>
      </c>
      <c r="F1755" s="409"/>
      <c r="G1755" s="84"/>
      <c r="H1755" s="435"/>
      <c r="I1755" s="408"/>
      <c r="J1755" s="408"/>
      <c r="K1755" s="408"/>
      <c r="L1755" s="408"/>
      <c r="M1755" s="409"/>
      <c r="U1755" s="77" t="s">
        <v>630</v>
      </c>
    </row>
    <row r="1756" spans="2:21" ht="12" thickBot="1" x14ac:dyDescent="0.25">
      <c r="C1756" s="435"/>
      <c r="D1756" s="408"/>
      <c r="E1756" s="408"/>
      <c r="F1756" s="408"/>
      <c r="G1756" s="408"/>
      <c r="H1756" s="408"/>
      <c r="I1756" s="408"/>
      <c r="J1756" s="408"/>
      <c r="K1756" s="408"/>
      <c r="L1756" s="408"/>
      <c r="M1756" s="409"/>
      <c r="U1756" s="77" t="s">
        <v>630</v>
      </c>
    </row>
    <row r="1757" spans="2:21" ht="12" thickBot="1" x14ac:dyDescent="0.25">
      <c r="C1757" s="85" t="s">
        <v>87</v>
      </c>
      <c r="D1757" s="86"/>
      <c r="E1757" s="85" t="s">
        <v>136</v>
      </c>
      <c r="F1757" s="86" t="s">
        <v>137</v>
      </c>
      <c r="G1757" s="85" t="s">
        <v>136</v>
      </c>
      <c r="H1757" s="436" t="s">
        <v>108</v>
      </c>
      <c r="I1757" s="436"/>
      <c r="J1757" s="436"/>
      <c r="K1757" s="436"/>
      <c r="L1757" s="436"/>
      <c r="M1757" s="437"/>
      <c r="U1757" s="77" t="s">
        <v>630</v>
      </c>
    </row>
    <row r="1758" spans="2:21" ht="12" thickBot="1" x14ac:dyDescent="0.25">
      <c r="C1758" s="87"/>
      <c r="D1758" s="88">
        <v>6</v>
      </c>
      <c r="E1758" s="103" t="s">
        <v>3</v>
      </c>
      <c r="F1758" s="88"/>
      <c r="G1758" s="103" t="s">
        <v>165</v>
      </c>
      <c r="H1758" s="438">
        <f>S1765</f>
        <v>2</v>
      </c>
      <c r="I1758" s="439"/>
      <c r="J1758" s="440"/>
      <c r="K1758" s="441">
        <f>T1765</f>
        <v>1</v>
      </c>
      <c r="L1758" s="442"/>
      <c r="M1758" s="443"/>
      <c r="U1758" s="77" t="str">
        <f>IF(H1758+K1758=3,"BİTTİ","DEVAM")</f>
        <v>BİTTİ</v>
      </c>
    </row>
    <row r="1759" spans="2:21" ht="12" thickBot="1" x14ac:dyDescent="0.25">
      <c r="C1759" s="91" t="s">
        <v>80</v>
      </c>
      <c r="D1759" s="92" t="s">
        <v>138</v>
      </c>
      <c r="E1759" s="91" t="s">
        <v>139</v>
      </c>
      <c r="F1759" s="92"/>
      <c r="G1759" s="91" t="s">
        <v>139</v>
      </c>
      <c r="H1759" s="408" t="s">
        <v>140</v>
      </c>
      <c r="I1759" s="409"/>
      <c r="J1759" s="408" t="s">
        <v>141</v>
      </c>
      <c r="K1759" s="409"/>
      <c r="L1759" s="410" t="s">
        <v>142</v>
      </c>
      <c r="M1759" s="411"/>
      <c r="O1759" s="412" t="s">
        <v>143</v>
      </c>
      <c r="P1759" s="413"/>
      <c r="Q1759" s="412" t="s">
        <v>144</v>
      </c>
      <c r="R1759" s="413"/>
      <c r="S1759" s="412" t="s">
        <v>138</v>
      </c>
      <c r="T1759" s="413"/>
      <c r="U1759" s="77" t="s">
        <v>630</v>
      </c>
    </row>
    <row r="1760" spans="2:21" ht="12" thickBot="1" x14ac:dyDescent="0.25">
      <c r="C1760" s="93" t="s">
        <v>152</v>
      </c>
      <c r="D1760" s="94" t="s">
        <v>145</v>
      </c>
      <c r="E1760" s="84" t="s">
        <v>308</v>
      </c>
      <c r="F1760" s="94"/>
      <c r="G1760" s="84" t="s">
        <v>318</v>
      </c>
      <c r="H1760" s="95">
        <v>6</v>
      </c>
      <c r="I1760" s="94">
        <v>4</v>
      </c>
      <c r="J1760" s="95">
        <v>6</v>
      </c>
      <c r="K1760" s="94">
        <v>4</v>
      </c>
      <c r="L1760" s="95"/>
      <c r="M1760" s="94"/>
      <c r="O1760" s="96">
        <f t="shared" ref="O1760:O1762" si="827">H1760+J1760+L1760</f>
        <v>12</v>
      </c>
      <c r="P1760" s="96">
        <f t="shared" ref="P1760:P1762" si="828">I1760+K1760+M1760</f>
        <v>8</v>
      </c>
      <c r="Q1760" s="96">
        <f t="shared" ref="Q1760:Q1762" si="829">IF(H1760&gt;I1760,1,0)+IF(J1760&gt;K1760,1,0)+IF(L1760&gt;M1760,1,0)</f>
        <v>2</v>
      </c>
      <c r="R1760" s="97">
        <f t="shared" ref="R1760:R1762" si="830">IF(H1760&lt;I1760,1,0)+IF(J1760&lt;K1760,1,0)+IF(L1760&lt;M1760,1,0)</f>
        <v>0</v>
      </c>
      <c r="S1760" s="97">
        <f t="shared" ref="S1760:S1762" si="831">IF(Q1760&gt;R1760,1,0)</f>
        <v>1</v>
      </c>
      <c r="T1760" s="97">
        <f t="shared" ref="T1760:T1762" si="832">IF(Q1760&lt;R1760,1,0)</f>
        <v>0</v>
      </c>
      <c r="U1760" s="77" t="s">
        <v>630</v>
      </c>
    </row>
    <row r="1761" spans="2:21" ht="12" thickBot="1" x14ac:dyDescent="0.25">
      <c r="C1761" s="84"/>
      <c r="D1761" s="94" t="s">
        <v>146</v>
      </c>
      <c r="E1761" s="84" t="s">
        <v>309</v>
      </c>
      <c r="F1761" s="94"/>
      <c r="G1761" s="84" t="s">
        <v>745</v>
      </c>
      <c r="H1761" s="95">
        <v>6</v>
      </c>
      <c r="I1761" s="94">
        <v>3</v>
      </c>
      <c r="J1761" s="95">
        <v>6</v>
      </c>
      <c r="K1761" s="94">
        <v>3</v>
      </c>
      <c r="L1761" s="95"/>
      <c r="M1761" s="94"/>
      <c r="O1761" s="29">
        <f t="shared" si="827"/>
        <v>12</v>
      </c>
      <c r="P1761" s="29">
        <f t="shared" si="828"/>
        <v>6</v>
      </c>
      <c r="Q1761" s="29">
        <f t="shared" si="829"/>
        <v>2</v>
      </c>
      <c r="R1761" s="28">
        <f t="shared" si="830"/>
        <v>0</v>
      </c>
      <c r="S1761" s="28">
        <f t="shared" si="831"/>
        <v>1</v>
      </c>
      <c r="T1761" s="28">
        <f t="shared" si="832"/>
        <v>0</v>
      </c>
      <c r="U1761" s="77" t="s">
        <v>630</v>
      </c>
    </row>
    <row r="1762" spans="2:21" ht="12" customHeight="1" thickBot="1" x14ac:dyDescent="0.25">
      <c r="C1762" s="414"/>
      <c r="D1762" s="416" t="s">
        <v>147</v>
      </c>
      <c r="E1762" s="84" t="s">
        <v>308</v>
      </c>
      <c r="F1762" s="98"/>
      <c r="G1762" s="84" t="s">
        <v>318</v>
      </c>
      <c r="H1762" s="418">
        <v>0</v>
      </c>
      <c r="I1762" s="421">
        <v>6</v>
      </c>
      <c r="J1762" s="418">
        <v>0</v>
      </c>
      <c r="K1762" s="421">
        <v>6</v>
      </c>
      <c r="L1762" s="418"/>
      <c r="M1762" s="421"/>
      <c r="O1762" s="424">
        <f t="shared" si="827"/>
        <v>0</v>
      </c>
      <c r="P1762" s="424">
        <f t="shared" si="828"/>
        <v>12</v>
      </c>
      <c r="Q1762" s="424">
        <f t="shared" si="829"/>
        <v>0</v>
      </c>
      <c r="R1762" s="424">
        <f t="shared" si="830"/>
        <v>2</v>
      </c>
      <c r="S1762" s="424">
        <f t="shared" si="831"/>
        <v>0</v>
      </c>
      <c r="T1762" s="424">
        <f t="shared" si="832"/>
        <v>1</v>
      </c>
      <c r="U1762" s="77" t="s">
        <v>630</v>
      </c>
    </row>
    <row r="1763" spans="2:21" ht="12" thickBot="1" x14ac:dyDescent="0.25">
      <c r="C1763" s="414"/>
      <c r="D1763" s="416"/>
      <c r="E1763" s="99" t="s">
        <v>137</v>
      </c>
      <c r="F1763" s="100"/>
      <c r="G1763" s="99" t="s">
        <v>137</v>
      </c>
      <c r="H1763" s="419"/>
      <c r="I1763" s="422"/>
      <c r="J1763" s="419"/>
      <c r="K1763" s="422"/>
      <c r="L1763" s="419"/>
      <c r="M1763" s="422"/>
      <c r="O1763" s="425"/>
      <c r="P1763" s="425"/>
      <c r="Q1763" s="425"/>
      <c r="R1763" s="425"/>
      <c r="S1763" s="425"/>
      <c r="T1763" s="425"/>
      <c r="U1763" s="77" t="s">
        <v>630</v>
      </c>
    </row>
    <row r="1764" spans="2:21" ht="12" thickBot="1" x14ac:dyDescent="0.25">
      <c r="C1764" s="415"/>
      <c r="D1764" s="417"/>
      <c r="E1764" s="84" t="s">
        <v>309</v>
      </c>
      <c r="F1764" s="101"/>
      <c r="G1764" s="84" t="s">
        <v>745</v>
      </c>
      <c r="H1764" s="420"/>
      <c r="I1764" s="423"/>
      <c r="J1764" s="420"/>
      <c r="K1764" s="423"/>
      <c r="L1764" s="420"/>
      <c r="M1764" s="423"/>
      <c r="O1764" s="426"/>
      <c r="P1764" s="426"/>
      <c r="Q1764" s="426"/>
      <c r="R1764" s="426"/>
      <c r="S1764" s="426"/>
      <c r="T1764" s="426"/>
      <c r="U1764" s="77" t="s">
        <v>630</v>
      </c>
    </row>
    <row r="1765" spans="2:21" ht="12" thickBot="1" x14ac:dyDescent="0.25">
      <c r="B1765" s="79" t="str">
        <f>E1758&amp;G1758</f>
        <v>ADIYAMAN YURDUM GENÇLİK VE SPOR KULÜBÜADIYAMAN G.MS.K. SPOR KULÜBÜ</v>
      </c>
      <c r="G1765" s="102"/>
      <c r="H1765" s="102"/>
      <c r="O1765" s="28">
        <f t="shared" ref="O1765:T1765" si="833">O1760+O1761+O1762</f>
        <v>24</v>
      </c>
      <c r="P1765" s="28">
        <f t="shared" si="833"/>
        <v>26</v>
      </c>
      <c r="Q1765" s="29">
        <f t="shared" si="833"/>
        <v>4</v>
      </c>
      <c r="R1765" s="28">
        <f t="shared" si="833"/>
        <v>2</v>
      </c>
      <c r="S1765" s="28">
        <f t="shared" si="833"/>
        <v>2</v>
      </c>
      <c r="T1765" s="28">
        <f t="shared" si="833"/>
        <v>1</v>
      </c>
      <c r="U1765" s="77" t="s">
        <v>630</v>
      </c>
    </row>
    <row r="1766" spans="2:21" x14ac:dyDescent="0.2">
      <c r="C1766" s="427" t="s">
        <v>132</v>
      </c>
      <c r="D1766" s="428"/>
      <c r="E1766" s="428"/>
      <c r="F1766" s="428"/>
      <c r="G1766" s="428"/>
      <c r="H1766" s="428"/>
      <c r="I1766" s="428"/>
      <c r="J1766" s="428"/>
      <c r="K1766" s="428"/>
      <c r="L1766" s="428"/>
      <c r="M1766" s="429"/>
      <c r="U1766" s="77" t="s">
        <v>630</v>
      </c>
    </row>
    <row r="1767" spans="2:21" ht="12" thickBot="1" x14ac:dyDescent="0.25">
      <c r="C1767" s="430"/>
      <c r="D1767" s="431"/>
      <c r="E1767" s="431"/>
      <c r="F1767" s="431"/>
      <c r="G1767" s="431"/>
      <c r="H1767" s="431"/>
      <c r="I1767" s="431"/>
      <c r="J1767" s="431"/>
      <c r="K1767" s="431"/>
      <c r="L1767" s="431"/>
      <c r="M1767" s="432"/>
      <c r="U1767" s="77" t="s">
        <v>630</v>
      </c>
    </row>
    <row r="1768" spans="2:21" ht="12" thickBot="1" x14ac:dyDescent="0.25">
      <c r="C1768" s="444" t="s">
        <v>79</v>
      </c>
      <c r="D1768" s="437"/>
      <c r="E1768" s="445" t="s">
        <v>133</v>
      </c>
      <c r="F1768" s="446"/>
      <c r="G1768" s="80" t="s">
        <v>134</v>
      </c>
      <c r="H1768" s="447" t="s">
        <v>135</v>
      </c>
      <c r="I1768" s="448"/>
      <c r="J1768" s="448"/>
      <c r="K1768" s="448"/>
      <c r="L1768" s="448"/>
      <c r="M1768" s="449"/>
      <c r="R1768" s="81"/>
      <c r="S1768" s="82"/>
      <c r="T1768" s="83"/>
      <c r="U1768" s="77" t="s">
        <v>630</v>
      </c>
    </row>
    <row r="1769" spans="2:21" ht="12" thickBot="1" x14ac:dyDescent="0.25">
      <c r="C1769" s="433">
        <v>45092</v>
      </c>
      <c r="D1769" s="434"/>
      <c r="E1769" s="435" t="s">
        <v>53</v>
      </c>
      <c r="F1769" s="409"/>
      <c r="G1769" s="84"/>
      <c r="H1769" s="435"/>
      <c r="I1769" s="408"/>
      <c r="J1769" s="408"/>
      <c r="K1769" s="408"/>
      <c r="L1769" s="408"/>
      <c r="M1769" s="409"/>
      <c r="U1769" s="77" t="s">
        <v>630</v>
      </c>
    </row>
    <row r="1770" spans="2:21" ht="12" thickBot="1" x14ac:dyDescent="0.25">
      <c r="C1770" s="435"/>
      <c r="D1770" s="408"/>
      <c r="E1770" s="408"/>
      <c r="F1770" s="408"/>
      <c r="G1770" s="408"/>
      <c r="H1770" s="408"/>
      <c r="I1770" s="408"/>
      <c r="J1770" s="408"/>
      <c r="K1770" s="408"/>
      <c r="L1770" s="408"/>
      <c r="M1770" s="409"/>
      <c r="U1770" s="77" t="s">
        <v>630</v>
      </c>
    </row>
    <row r="1771" spans="2:21" ht="12" thickBot="1" x14ac:dyDescent="0.25">
      <c r="C1771" s="85" t="s">
        <v>87</v>
      </c>
      <c r="D1771" s="86"/>
      <c r="E1771" s="85" t="s">
        <v>136</v>
      </c>
      <c r="F1771" s="86" t="s">
        <v>137</v>
      </c>
      <c r="G1771" s="85" t="s">
        <v>136</v>
      </c>
      <c r="H1771" s="436" t="s">
        <v>108</v>
      </c>
      <c r="I1771" s="436"/>
      <c r="J1771" s="436"/>
      <c r="K1771" s="436"/>
      <c r="L1771" s="436"/>
      <c r="M1771" s="437"/>
      <c r="U1771" s="77" t="s">
        <v>630</v>
      </c>
    </row>
    <row r="1772" spans="2:21" ht="12" thickBot="1" x14ac:dyDescent="0.25">
      <c r="C1772" s="87"/>
      <c r="D1772" s="88">
        <v>7</v>
      </c>
      <c r="E1772" s="103" t="s">
        <v>6</v>
      </c>
      <c r="F1772" s="88"/>
      <c r="G1772" s="103" t="s">
        <v>5</v>
      </c>
      <c r="H1772" s="438">
        <f>S1779</f>
        <v>3</v>
      </c>
      <c r="I1772" s="439"/>
      <c r="J1772" s="440"/>
      <c r="K1772" s="441">
        <f>T1779</f>
        <v>0</v>
      </c>
      <c r="L1772" s="442"/>
      <c r="M1772" s="443"/>
      <c r="U1772" s="77" t="str">
        <f>IF(H1772+K1772=3,"BİTTİ","DEVAM")</f>
        <v>BİTTİ</v>
      </c>
    </row>
    <row r="1773" spans="2:21" ht="12" thickBot="1" x14ac:dyDescent="0.25">
      <c r="C1773" s="91" t="s">
        <v>80</v>
      </c>
      <c r="D1773" s="92" t="s">
        <v>138</v>
      </c>
      <c r="E1773" s="91" t="s">
        <v>139</v>
      </c>
      <c r="F1773" s="92"/>
      <c r="G1773" s="91" t="s">
        <v>139</v>
      </c>
      <c r="H1773" s="408" t="s">
        <v>140</v>
      </c>
      <c r="I1773" s="409"/>
      <c r="J1773" s="408" t="s">
        <v>141</v>
      </c>
      <c r="K1773" s="409"/>
      <c r="L1773" s="410" t="s">
        <v>142</v>
      </c>
      <c r="M1773" s="411"/>
      <c r="O1773" s="412" t="s">
        <v>143</v>
      </c>
      <c r="P1773" s="413"/>
      <c r="Q1773" s="412" t="s">
        <v>144</v>
      </c>
      <c r="R1773" s="413"/>
      <c r="S1773" s="412" t="s">
        <v>138</v>
      </c>
      <c r="T1773" s="413"/>
      <c r="U1773" s="77" t="s">
        <v>630</v>
      </c>
    </row>
    <row r="1774" spans="2:21" ht="12" thickBot="1" x14ac:dyDescent="0.25">
      <c r="C1774" s="93" t="s">
        <v>152</v>
      </c>
      <c r="D1774" s="94" t="s">
        <v>145</v>
      </c>
      <c r="E1774" s="84" t="s">
        <v>722</v>
      </c>
      <c r="F1774" s="94"/>
      <c r="G1774" s="84" t="s">
        <v>713</v>
      </c>
      <c r="H1774" s="95">
        <v>6</v>
      </c>
      <c r="I1774" s="94">
        <v>2</v>
      </c>
      <c r="J1774" s="95">
        <v>6</v>
      </c>
      <c r="K1774" s="94">
        <v>1</v>
      </c>
      <c r="L1774" s="95"/>
      <c r="M1774" s="94"/>
      <c r="O1774" s="96">
        <f t="shared" ref="O1774:O1776" si="834">H1774+J1774+L1774</f>
        <v>12</v>
      </c>
      <c r="P1774" s="96">
        <f t="shared" ref="P1774:P1776" si="835">I1774+K1774+M1774</f>
        <v>3</v>
      </c>
      <c r="Q1774" s="96">
        <f t="shared" ref="Q1774:Q1776" si="836">IF(H1774&gt;I1774,1,0)+IF(J1774&gt;K1774,1,0)+IF(L1774&gt;M1774,1,0)</f>
        <v>2</v>
      </c>
      <c r="R1774" s="97">
        <f t="shared" ref="R1774:R1776" si="837">IF(H1774&lt;I1774,1,0)+IF(J1774&lt;K1774,1,0)+IF(L1774&lt;M1774,1,0)</f>
        <v>0</v>
      </c>
      <c r="S1774" s="97">
        <f t="shared" ref="S1774:S1776" si="838">IF(Q1774&gt;R1774,1,0)</f>
        <v>1</v>
      </c>
      <c r="T1774" s="97">
        <f t="shared" ref="T1774:T1776" si="839">IF(Q1774&lt;R1774,1,0)</f>
        <v>0</v>
      </c>
      <c r="U1774" s="77" t="s">
        <v>630</v>
      </c>
    </row>
    <row r="1775" spans="2:21" ht="12" thickBot="1" x14ac:dyDescent="0.25">
      <c r="C1775" s="84"/>
      <c r="D1775" s="94" t="s">
        <v>146</v>
      </c>
      <c r="E1775" s="84" t="s">
        <v>883</v>
      </c>
      <c r="F1775" s="94"/>
      <c r="G1775" s="84" t="s">
        <v>714</v>
      </c>
      <c r="H1775" s="95">
        <v>6</v>
      </c>
      <c r="I1775" s="94">
        <v>0</v>
      </c>
      <c r="J1775" s="95">
        <v>6</v>
      </c>
      <c r="K1775" s="94">
        <v>0</v>
      </c>
      <c r="L1775" s="95"/>
      <c r="M1775" s="94"/>
      <c r="O1775" s="29">
        <f t="shared" si="834"/>
        <v>12</v>
      </c>
      <c r="P1775" s="29">
        <f t="shared" si="835"/>
        <v>0</v>
      </c>
      <c r="Q1775" s="29">
        <f t="shared" si="836"/>
        <v>2</v>
      </c>
      <c r="R1775" s="28">
        <f t="shared" si="837"/>
        <v>0</v>
      </c>
      <c r="S1775" s="28">
        <f t="shared" si="838"/>
        <v>1</v>
      </c>
      <c r="T1775" s="28">
        <f t="shared" si="839"/>
        <v>0</v>
      </c>
      <c r="U1775" s="77" t="s">
        <v>630</v>
      </c>
    </row>
    <row r="1776" spans="2:21" ht="12" customHeight="1" thickBot="1" x14ac:dyDescent="0.25">
      <c r="C1776" s="414"/>
      <c r="D1776" s="416" t="s">
        <v>147</v>
      </c>
      <c r="E1776" s="84" t="s">
        <v>722</v>
      </c>
      <c r="F1776" s="98"/>
      <c r="G1776" s="84" t="s">
        <v>713</v>
      </c>
      <c r="H1776" s="418">
        <v>6</v>
      </c>
      <c r="I1776" s="421">
        <v>2</v>
      </c>
      <c r="J1776" s="418">
        <v>6</v>
      </c>
      <c r="K1776" s="421">
        <v>4</v>
      </c>
      <c r="L1776" s="418"/>
      <c r="M1776" s="421"/>
      <c r="O1776" s="424">
        <f t="shared" si="834"/>
        <v>12</v>
      </c>
      <c r="P1776" s="424">
        <f t="shared" si="835"/>
        <v>6</v>
      </c>
      <c r="Q1776" s="424">
        <f t="shared" si="836"/>
        <v>2</v>
      </c>
      <c r="R1776" s="424">
        <f t="shared" si="837"/>
        <v>0</v>
      </c>
      <c r="S1776" s="424">
        <f t="shared" si="838"/>
        <v>1</v>
      </c>
      <c r="T1776" s="424">
        <f t="shared" si="839"/>
        <v>0</v>
      </c>
      <c r="U1776" s="77" t="s">
        <v>630</v>
      </c>
    </row>
    <row r="1777" spans="2:21" ht="12" thickBot="1" x14ac:dyDescent="0.25">
      <c r="C1777" s="414"/>
      <c r="D1777" s="416"/>
      <c r="E1777" s="99" t="s">
        <v>137</v>
      </c>
      <c r="F1777" s="100"/>
      <c r="G1777" s="99" t="s">
        <v>137</v>
      </c>
      <c r="H1777" s="419"/>
      <c r="I1777" s="422"/>
      <c r="J1777" s="419"/>
      <c r="K1777" s="422"/>
      <c r="L1777" s="419"/>
      <c r="M1777" s="422"/>
      <c r="O1777" s="425"/>
      <c r="P1777" s="425"/>
      <c r="Q1777" s="425"/>
      <c r="R1777" s="425"/>
      <c r="S1777" s="425"/>
      <c r="T1777" s="425"/>
      <c r="U1777" s="77" t="s">
        <v>630</v>
      </c>
    </row>
    <row r="1778" spans="2:21" ht="12" thickBot="1" x14ac:dyDescent="0.25">
      <c r="C1778" s="415"/>
      <c r="D1778" s="417"/>
      <c r="E1778" s="84" t="s">
        <v>883</v>
      </c>
      <c r="F1778" s="101"/>
      <c r="G1778" s="84" t="s">
        <v>714</v>
      </c>
      <c r="H1778" s="420"/>
      <c r="I1778" s="423"/>
      <c r="J1778" s="420"/>
      <c r="K1778" s="423"/>
      <c r="L1778" s="420"/>
      <c r="M1778" s="423"/>
      <c r="O1778" s="426"/>
      <c r="P1778" s="426"/>
      <c r="Q1778" s="426"/>
      <c r="R1778" s="426"/>
      <c r="S1778" s="426"/>
      <c r="T1778" s="426"/>
      <c r="U1778" s="77" t="s">
        <v>630</v>
      </c>
    </row>
    <row r="1779" spans="2:21" ht="12" thickBot="1" x14ac:dyDescent="0.25">
      <c r="B1779" s="79" t="str">
        <f>E1772&amp;G1772</f>
        <v>AĞRI GENÇLİK SPOR KULÜBÜ DERNEĞİAĞRI DAĞI TENİS KULÜBÜ</v>
      </c>
      <c r="G1779" s="102"/>
      <c r="H1779" s="102"/>
      <c r="O1779" s="28">
        <f t="shared" ref="O1779:T1779" si="840">O1774+O1775+O1776</f>
        <v>36</v>
      </c>
      <c r="P1779" s="28">
        <f t="shared" si="840"/>
        <v>9</v>
      </c>
      <c r="Q1779" s="29">
        <f t="shared" si="840"/>
        <v>6</v>
      </c>
      <c r="R1779" s="28">
        <f t="shared" si="840"/>
        <v>0</v>
      </c>
      <c r="S1779" s="28">
        <f t="shared" si="840"/>
        <v>3</v>
      </c>
      <c r="T1779" s="28">
        <f t="shared" si="840"/>
        <v>0</v>
      </c>
      <c r="U1779" s="77" t="s">
        <v>630</v>
      </c>
    </row>
    <row r="1780" spans="2:21" x14ac:dyDescent="0.2">
      <c r="C1780" s="427" t="s">
        <v>132</v>
      </c>
      <c r="D1780" s="428"/>
      <c r="E1780" s="428"/>
      <c r="F1780" s="428"/>
      <c r="G1780" s="428"/>
      <c r="H1780" s="428"/>
      <c r="I1780" s="428"/>
      <c r="J1780" s="428"/>
      <c r="K1780" s="428"/>
      <c r="L1780" s="428"/>
      <c r="M1780" s="429"/>
      <c r="U1780" s="77" t="s">
        <v>630</v>
      </c>
    </row>
    <row r="1781" spans="2:21" ht="12" thickBot="1" x14ac:dyDescent="0.25">
      <c r="C1781" s="430"/>
      <c r="D1781" s="431"/>
      <c r="E1781" s="431"/>
      <c r="F1781" s="431"/>
      <c r="G1781" s="431"/>
      <c r="H1781" s="431"/>
      <c r="I1781" s="431"/>
      <c r="J1781" s="431"/>
      <c r="K1781" s="431"/>
      <c r="L1781" s="431"/>
      <c r="M1781" s="432"/>
      <c r="U1781" s="77" t="s">
        <v>630</v>
      </c>
    </row>
    <row r="1782" spans="2:21" ht="12" thickBot="1" x14ac:dyDescent="0.25">
      <c r="C1782" s="444" t="s">
        <v>79</v>
      </c>
      <c r="D1782" s="437"/>
      <c r="E1782" s="445" t="s">
        <v>133</v>
      </c>
      <c r="F1782" s="446"/>
      <c r="G1782" s="80" t="s">
        <v>134</v>
      </c>
      <c r="H1782" s="447" t="s">
        <v>135</v>
      </c>
      <c r="I1782" s="448"/>
      <c r="J1782" s="448"/>
      <c r="K1782" s="448"/>
      <c r="L1782" s="448"/>
      <c r="M1782" s="449"/>
      <c r="R1782" s="81"/>
      <c r="S1782" s="82"/>
      <c r="T1782" s="83"/>
      <c r="U1782" s="77" t="s">
        <v>630</v>
      </c>
    </row>
    <row r="1783" spans="2:21" ht="12" thickBot="1" x14ac:dyDescent="0.25">
      <c r="C1783" s="433">
        <v>45092</v>
      </c>
      <c r="D1783" s="434"/>
      <c r="E1783" s="435" t="s">
        <v>53</v>
      </c>
      <c r="F1783" s="409"/>
      <c r="G1783" s="84"/>
      <c r="H1783" s="435"/>
      <c r="I1783" s="408"/>
      <c r="J1783" s="408"/>
      <c r="K1783" s="408"/>
      <c r="L1783" s="408"/>
      <c r="M1783" s="409"/>
      <c r="U1783" s="77" t="s">
        <v>630</v>
      </c>
    </row>
    <row r="1784" spans="2:21" ht="12" thickBot="1" x14ac:dyDescent="0.25">
      <c r="C1784" s="435"/>
      <c r="D1784" s="408"/>
      <c r="E1784" s="408"/>
      <c r="F1784" s="408"/>
      <c r="G1784" s="408"/>
      <c r="H1784" s="408"/>
      <c r="I1784" s="408"/>
      <c r="J1784" s="408"/>
      <c r="K1784" s="408"/>
      <c r="L1784" s="408"/>
      <c r="M1784" s="409"/>
      <c r="U1784" s="77" t="s">
        <v>630</v>
      </c>
    </row>
    <row r="1785" spans="2:21" ht="12" thickBot="1" x14ac:dyDescent="0.25">
      <c r="C1785" s="85" t="s">
        <v>87</v>
      </c>
      <c r="D1785" s="86"/>
      <c r="E1785" s="85" t="s">
        <v>136</v>
      </c>
      <c r="F1785" s="86" t="s">
        <v>137</v>
      </c>
      <c r="G1785" s="85" t="s">
        <v>136</v>
      </c>
      <c r="H1785" s="436" t="s">
        <v>108</v>
      </c>
      <c r="I1785" s="436"/>
      <c r="J1785" s="436"/>
      <c r="K1785" s="436"/>
      <c r="L1785" s="436"/>
      <c r="M1785" s="437"/>
      <c r="U1785" s="77" t="s">
        <v>630</v>
      </c>
    </row>
    <row r="1786" spans="2:21" ht="12" thickBot="1" x14ac:dyDescent="0.25">
      <c r="C1786" s="87"/>
      <c r="D1786" s="88">
        <v>8</v>
      </c>
      <c r="E1786" s="103" t="s">
        <v>166</v>
      </c>
      <c r="F1786" s="88"/>
      <c r="G1786" s="103" t="s">
        <v>7</v>
      </c>
      <c r="H1786" s="438">
        <f>S1793</f>
        <v>0</v>
      </c>
      <c r="I1786" s="439"/>
      <c r="J1786" s="440"/>
      <c r="K1786" s="441">
        <f>T1793</f>
        <v>3</v>
      </c>
      <c r="L1786" s="442"/>
      <c r="M1786" s="443"/>
      <c r="U1786" s="77" t="str">
        <f>IF(H1786+K1786=3,"BİTTİ","DEVAM")</f>
        <v>BİTTİ</v>
      </c>
    </row>
    <row r="1787" spans="2:21" ht="12" thickBot="1" x14ac:dyDescent="0.25">
      <c r="C1787" s="91" t="s">
        <v>80</v>
      </c>
      <c r="D1787" s="92" t="s">
        <v>138</v>
      </c>
      <c r="E1787" s="91" t="s">
        <v>139</v>
      </c>
      <c r="F1787" s="92"/>
      <c r="G1787" s="91" t="s">
        <v>139</v>
      </c>
      <c r="H1787" s="408" t="s">
        <v>140</v>
      </c>
      <c r="I1787" s="409"/>
      <c r="J1787" s="408" t="s">
        <v>141</v>
      </c>
      <c r="K1787" s="409"/>
      <c r="L1787" s="410" t="s">
        <v>142</v>
      </c>
      <c r="M1787" s="411"/>
      <c r="O1787" s="412" t="s">
        <v>143</v>
      </c>
      <c r="P1787" s="413"/>
      <c r="Q1787" s="412" t="s">
        <v>144</v>
      </c>
      <c r="R1787" s="413"/>
      <c r="S1787" s="412" t="s">
        <v>138</v>
      </c>
      <c r="T1787" s="413"/>
      <c r="U1787" s="77" t="s">
        <v>630</v>
      </c>
    </row>
    <row r="1788" spans="2:21" ht="12" thickBot="1" x14ac:dyDescent="0.25">
      <c r="C1788" s="93" t="s">
        <v>152</v>
      </c>
      <c r="D1788" s="94" t="s">
        <v>145</v>
      </c>
      <c r="E1788" s="84" t="s">
        <v>985</v>
      </c>
      <c r="F1788" s="94"/>
      <c r="G1788" s="84" t="s">
        <v>986</v>
      </c>
      <c r="H1788" s="95">
        <v>5</v>
      </c>
      <c r="I1788" s="94">
        <v>7</v>
      </c>
      <c r="J1788" s="95">
        <v>5</v>
      </c>
      <c r="K1788" s="94">
        <v>7</v>
      </c>
      <c r="L1788" s="95"/>
      <c r="M1788" s="94"/>
      <c r="O1788" s="96">
        <f t="shared" ref="O1788:O1790" si="841">H1788+J1788+L1788</f>
        <v>10</v>
      </c>
      <c r="P1788" s="96">
        <f t="shared" ref="P1788:P1790" si="842">I1788+K1788+M1788</f>
        <v>14</v>
      </c>
      <c r="Q1788" s="96">
        <f t="shared" ref="Q1788:Q1790" si="843">IF(H1788&gt;I1788,1,0)+IF(J1788&gt;K1788,1,0)+IF(L1788&gt;M1788,1,0)</f>
        <v>0</v>
      </c>
      <c r="R1788" s="97">
        <f t="shared" ref="R1788:R1790" si="844">IF(H1788&lt;I1788,1,0)+IF(J1788&lt;K1788,1,0)+IF(L1788&lt;M1788,1,0)</f>
        <v>2</v>
      </c>
      <c r="S1788" s="97">
        <f t="shared" ref="S1788:S1790" si="845">IF(Q1788&gt;R1788,1,0)</f>
        <v>0</v>
      </c>
      <c r="T1788" s="97">
        <f t="shared" ref="T1788:T1790" si="846">IF(Q1788&lt;R1788,1,0)</f>
        <v>1</v>
      </c>
      <c r="U1788" s="77" t="s">
        <v>630</v>
      </c>
    </row>
    <row r="1789" spans="2:21" ht="12" thickBot="1" x14ac:dyDescent="0.25">
      <c r="C1789" s="84"/>
      <c r="D1789" s="94" t="s">
        <v>146</v>
      </c>
      <c r="E1789" s="84" t="s">
        <v>716</v>
      </c>
      <c r="F1789" s="94"/>
      <c r="G1789" s="84" t="s">
        <v>882</v>
      </c>
      <c r="H1789" s="95">
        <v>3</v>
      </c>
      <c r="I1789" s="94">
        <v>6</v>
      </c>
      <c r="J1789" s="95">
        <v>4</v>
      </c>
      <c r="K1789" s="94">
        <v>6</v>
      </c>
      <c r="L1789" s="95"/>
      <c r="M1789" s="94"/>
      <c r="O1789" s="29">
        <f t="shared" si="841"/>
        <v>7</v>
      </c>
      <c r="P1789" s="29">
        <f t="shared" si="842"/>
        <v>12</v>
      </c>
      <c r="Q1789" s="29">
        <f t="shared" si="843"/>
        <v>0</v>
      </c>
      <c r="R1789" s="28">
        <f t="shared" si="844"/>
        <v>2</v>
      </c>
      <c r="S1789" s="28">
        <f t="shared" si="845"/>
        <v>0</v>
      </c>
      <c r="T1789" s="28">
        <f t="shared" si="846"/>
        <v>1</v>
      </c>
      <c r="U1789" s="77" t="s">
        <v>630</v>
      </c>
    </row>
    <row r="1790" spans="2:21" ht="12" customHeight="1" thickBot="1" x14ac:dyDescent="0.25">
      <c r="C1790" s="414"/>
      <c r="D1790" s="416" t="s">
        <v>147</v>
      </c>
      <c r="E1790" s="84" t="s">
        <v>717</v>
      </c>
      <c r="F1790" s="98"/>
      <c r="G1790" s="84" t="s">
        <v>986</v>
      </c>
      <c r="H1790" s="418">
        <v>1</v>
      </c>
      <c r="I1790" s="421">
        <v>6</v>
      </c>
      <c r="J1790" s="418">
        <v>3</v>
      </c>
      <c r="K1790" s="421">
        <v>6</v>
      </c>
      <c r="L1790" s="418"/>
      <c r="M1790" s="421"/>
      <c r="O1790" s="424">
        <f t="shared" si="841"/>
        <v>4</v>
      </c>
      <c r="P1790" s="424">
        <f t="shared" si="842"/>
        <v>12</v>
      </c>
      <c r="Q1790" s="424">
        <f t="shared" si="843"/>
        <v>0</v>
      </c>
      <c r="R1790" s="424">
        <f t="shared" si="844"/>
        <v>2</v>
      </c>
      <c r="S1790" s="424">
        <f t="shared" si="845"/>
        <v>0</v>
      </c>
      <c r="T1790" s="424">
        <f t="shared" si="846"/>
        <v>1</v>
      </c>
      <c r="U1790" s="77" t="s">
        <v>630</v>
      </c>
    </row>
    <row r="1791" spans="2:21" ht="12" thickBot="1" x14ac:dyDescent="0.25">
      <c r="C1791" s="414"/>
      <c r="D1791" s="416"/>
      <c r="E1791" s="99" t="s">
        <v>137</v>
      </c>
      <c r="F1791" s="100"/>
      <c r="G1791" s="99" t="s">
        <v>137</v>
      </c>
      <c r="H1791" s="419"/>
      <c r="I1791" s="422"/>
      <c r="J1791" s="419"/>
      <c r="K1791" s="422"/>
      <c r="L1791" s="419"/>
      <c r="M1791" s="422"/>
      <c r="O1791" s="425"/>
      <c r="P1791" s="425"/>
      <c r="Q1791" s="425"/>
      <c r="R1791" s="425"/>
      <c r="S1791" s="425"/>
      <c r="T1791" s="425"/>
      <c r="U1791" s="77" t="s">
        <v>630</v>
      </c>
    </row>
    <row r="1792" spans="2:21" ht="12" thickBot="1" x14ac:dyDescent="0.25">
      <c r="C1792" s="415"/>
      <c r="D1792" s="417"/>
      <c r="E1792" s="84" t="s">
        <v>716</v>
      </c>
      <c r="F1792" s="101"/>
      <c r="G1792" s="84" t="s">
        <v>882</v>
      </c>
      <c r="H1792" s="420"/>
      <c r="I1792" s="423"/>
      <c r="J1792" s="420"/>
      <c r="K1792" s="423"/>
      <c r="L1792" s="420"/>
      <c r="M1792" s="423"/>
      <c r="O1792" s="426"/>
      <c r="P1792" s="426"/>
      <c r="Q1792" s="426"/>
      <c r="R1792" s="426"/>
      <c r="S1792" s="426"/>
      <c r="T1792" s="426"/>
      <c r="U1792" s="77" t="s">
        <v>630</v>
      </c>
    </row>
    <row r="1793" spans="2:21" ht="12" thickBot="1" x14ac:dyDescent="0.25">
      <c r="B1793" s="79" t="str">
        <f>E1786&amp;G1786</f>
        <v>AĞRI GENÇLİK HİZMETLERİ SPOR KULÜBÜAĞRI TENİS VE YÜZME SPOR KULÜBÜ</v>
      </c>
      <c r="G1793" s="102"/>
      <c r="H1793" s="102"/>
      <c r="O1793" s="28">
        <f t="shared" ref="O1793:T1793" si="847">O1788+O1789+O1790</f>
        <v>21</v>
      </c>
      <c r="P1793" s="28">
        <f t="shared" si="847"/>
        <v>38</v>
      </c>
      <c r="Q1793" s="29">
        <f t="shared" si="847"/>
        <v>0</v>
      </c>
      <c r="R1793" s="28">
        <f t="shared" si="847"/>
        <v>6</v>
      </c>
      <c r="S1793" s="28">
        <f t="shared" si="847"/>
        <v>0</v>
      </c>
      <c r="T1793" s="28">
        <f t="shared" si="847"/>
        <v>3</v>
      </c>
      <c r="U1793" s="77" t="s">
        <v>630</v>
      </c>
    </row>
    <row r="1794" spans="2:21" x14ac:dyDescent="0.2">
      <c r="C1794" s="427" t="s">
        <v>132</v>
      </c>
      <c r="D1794" s="428"/>
      <c r="E1794" s="428"/>
      <c r="F1794" s="428"/>
      <c r="G1794" s="428"/>
      <c r="H1794" s="428"/>
      <c r="I1794" s="428"/>
      <c r="J1794" s="428"/>
      <c r="K1794" s="428"/>
      <c r="L1794" s="428"/>
      <c r="M1794" s="429"/>
      <c r="U1794" s="77" t="s">
        <v>630</v>
      </c>
    </row>
    <row r="1795" spans="2:21" ht="12" thickBot="1" x14ac:dyDescent="0.25">
      <c r="C1795" s="430"/>
      <c r="D1795" s="431"/>
      <c r="E1795" s="431"/>
      <c r="F1795" s="431"/>
      <c r="G1795" s="431"/>
      <c r="H1795" s="431"/>
      <c r="I1795" s="431"/>
      <c r="J1795" s="431"/>
      <c r="K1795" s="431"/>
      <c r="L1795" s="431"/>
      <c r="M1795" s="432"/>
      <c r="U1795" s="77" t="s">
        <v>630</v>
      </c>
    </row>
    <row r="1796" spans="2:21" ht="12" thickBot="1" x14ac:dyDescent="0.25">
      <c r="C1796" s="444" t="s">
        <v>79</v>
      </c>
      <c r="D1796" s="437"/>
      <c r="E1796" s="445" t="s">
        <v>133</v>
      </c>
      <c r="F1796" s="446"/>
      <c r="G1796" s="80" t="s">
        <v>134</v>
      </c>
      <c r="H1796" s="447" t="s">
        <v>135</v>
      </c>
      <c r="I1796" s="448"/>
      <c r="J1796" s="448"/>
      <c r="K1796" s="448"/>
      <c r="L1796" s="448"/>
      <c r="M1796" s="449"/>
      <c r="R1796" s="81"/>
      <c r="S1796" s="82"/>
      <c r="T1796" s="83"/>
      <c r="U1796" s="77" t="s">
        <v>630</v>
      </c>
    </row>
    <row r="1797" spans="2:21" ht="12" thickBot="1" x14ac:dyDescent="0.25">
      <c r="C1797" s="433">
        <v>45092</v>
      </c>
      <c r="D1797" s="434"/>
      <c r="E1797" s="435" t="s">
        <v>244</v>
      </c>
      <c r="F1797" s="409"/>
      <c r="G1797" s="84"/>
      <c r="H1797" s="435"/>
      <c r="I1797" s="408"/>
      <c r="J1797" s="408"/>
      <c r="K1797" s="408"/>
      <c r="L1797" s="408"/>
      <c r="M1797" s="409"/>
      <c r="U1797" s="77" t="s">
        <v>630</v>
      </c>
    </row>
    <row r="1798" spans="2:21" ht="12" thickBot="1" x14ac:dyDescent="0.25">
      <c r="C1798" s="435"/>
      <c r="D1798" s="408"/>
      <c r="E1798" s="408"/>
      <c r="F1798" s="408"/>
      <c r="G1798" s="408"/>
      <c r="H1798" s="408"/>
      <c r="I1798" s="408"/>
      <c r="J1798" s="408"/>
      <c r="K1798" s="408"/>
      <c r="L1798" s="408"/>
      <c r="M1798" s="409"/>
      <c r="U1798" s="77" t="s">
        <v>630</v>
      </c>
    </row>
    <row r="1799" spans="2:21" ht="12" thickBot="1" x14ac:dyDescent="0.25">
      <c r="C1799" s="85" t="s">
        <v>87</v>
      </c>
      <c r="D1799" s="86"/>
      <c r="E1799" s="85" t="s">
        <v>136</v>
      </c>
      <c r="F1799" s="86" t="s">
        <v>137</v>
      </c>
      <c r="G1799" s="85" t="s">
        <v>136</v>
      </c>
      <c r="H1799" s="436" t="s">
        <v>108</v>
      </c>
      <c r="I1799" s="436"/>
      <c r="J1799" s="436"/>
      <c r="K1799" s="436"/>
      <c r="L1799" s="436"/>
      <c r="M1799" s="437"/>
      <c r="U1799" s="77" t="s">
        <v>630</v>
      </c>
    </row>
    <row r="1800" spans="2:21" ht="12" thickBot="1" x14ac:dyDescent="0.25">
      <c r="C1800" s="87"/>
      <c r="D1800" s="88">
        <v>9</v>
      </c>
      <c r="E1800" s="103" t="s">
        <v>15</v>
      </c>
      <c r="F1800" s="88"/>
      <c r="G1800" s="103" t="s">
        <v>168</v>
      </c>
      <c r="H1800" s="438">
        <f>S1807</f>
        <v>3</v>
      </c>
      <c r="I1800" s="439"/>
      <c r="J1800" s="440"/>
      <c r="K1800" s="441">
        <f>T1807</f>
        <v>0</v>
      </c>
      <c r="L1800" s="442"/>
      <c r="M1800" s="443"/>
      <c r="U1800" s="77" t="str">
        <f>IF(H1800+K1800=3,"BİTTİ","DEVAM")</f>
        <v>BİTTİ</v>
      </c>
    </row>
    <row r="1801" spans="2:21" ht="12" thickBot="1" x14ac:dyDescent="0.25">
      <c r="C1801" s="91" t="s">
        <v>80</v>
      </c>
      <c r="D1801" s="92" t="s">
        <v>138</v>
      </c>
      <c r="E1801" s="91" t="s">
        <v>139</v>
      </c>
      <c r="F1801" s="92"/>
      <c r="G1801" s="91" t="s">
        <v>139</v>
      </c>
      <c r="H1801" s="408" t="s">
        <v>140</v>
      </c>
      <c r="I1801" s="409"/>
      <c r="J1801" s="408" t="s">
        <v>141</v>
      </c>
      <c r="K1801" s="409"/>
      <c r="L1801" s="410" t="s">
        <v>142</v>
      </c>
      <c r="M1801" s="411"/>
      <c r="O1801" s="412" t="s">
        <v>143</v>
      </c>
      <c r="P1801" s="413"/>
      <c r="Q1801" s="412" t="s">
        <v>144</v>
      </c>
      <c r="R1801" s="413"/>
      <c r="S1801" s="412" t="s">
        <v>138</v>
      </c>
      <c r="T1801" s="413"/>
      <c r="U1801" s="77" t="s">
        <v>630</v>
      </c>
    </row>
    <row r="1802" spans="2:21" ht="12" thickBot="1" x14ac:dyDescent="0.25">
      <c r="C1802" s="93" t="s">
        <v>152</v>
      </c>
      <c r="D1802" s="94" t="s">
        <v>145</v>
      </c>
      <c r="E1802" s="84" t="s">
        <v>988</v>
      </c>
      <c r="F1802" s="94"/>
      <c r="G1802" s="84" t="s">
        <v>923</v>
      </c>
      <c r="H1802" s="95">
        <v>6</v>
      </c>
      <c r="I1802" s="94">
        <v>2</v>
      </c>
      <c r="J1802" s="95">
        <v>6</v>
      </c>
      <c r="K1802" s="94">
        <v>2</v>
      </c>
      <c r="L1802" s="95"/>
      <c r="M1802" s="94"/>
      <c r="O1802" s="96">
        <f t="shared" ref="O1802:O1804" si="848">H1802+J1802+L1802</f>
        <v>12</v>
      </c>
      <c r="P1802" s="96">
        <f t="shared" ref="P1802:P1804" si="849">I1802+K1802+M1802</f>
        <v>4</v>
      </c>
      <c r="Q1802" s="96">
        <f t="shared" ref="Q1802:Q1804" si="850">IF(H1802&gt;I1802,1,0)+IF(J1802&gt;K1802,1,0)+IF(L1802&gt;M1802,1,0)</f>
        <v>2</v>
      </c>
      <c r="R1802" s="97">
        <f t="shared" ref="R1802:R1804" si="851">IF(H1802&lt;I1802,1,0)+IF(J1802&lt;K1802,1,0)+IF(L1802&lt;M1802,1,0)</f>
        <v>0</v>
      </c>
      <c r="S1802" s="97">
        <f t="shared" ref="S1802:S1804" si="852">IF(Q1802&gt;R1802,1,0)</f>
        <v>1</v>
      </c>
      <c r="T1802" s="97">
        <f t="shared" ref="T1802:T1804" si="853">IF(Q1802&lt;R1802,1,0)</f>
        <v>0</v>
      </c>
      <c r="U1802" s="77" t="s">
        <v>630</v>
      </c>
    </row>
    <row r="1803" spans="2:21" ht="12" thickBot="1" x14ac:dyDescent="0.25">
      <c r="C1803" s="84"/>
      <c r="D1803" s="94" t="s">
        <v>146</v>
      </c>
      <c r="E1803" s="84" t="s">
        <v>471</v>
      </c>
      <c r="F1803" s="94"/>
      <c r="G1803" s="84" t="s">
        <v>474</v>
      </c>
      <c r="H1803" s="95">
        <v>6</v>
      </c>
      <c r="I1803" s="94">
        <v>1</v>
      </c>
      <c r="J1803" s="95">
        <v>6</v>
      </c>
      <c r="K1803" s="94">
        <v>2</v>
      </c>
      <c r="L1803" s="95"/>
      <c r="M1803" s="94"/>
      <c r="O1803" s="29">
        <f t="shared" si="848"/>
        <v>12</v>
      </c>
      <c r="P1803" s="29">
        <f t="shared" si="849"/>
        <v>3</v>
      </c>
      <c r="Q1803" s="29">
        <f t="shared" si="850"/>
        <v>2</v>
      </c>
      <c r="R1803" s="28">
        <f t="shared" si="851"/>
        <v>0</v>
      </c>
      <c r="S1803" s="28">
        <f t="shared" si="852"/>
        <v>1</v>
      </c>
      <c r="T1803" s="28">
        <f t="shared" si="853"/>
        <v>0</v>
      </c>
      <c r="U1803" s="77" t="s">
        <v>630</v>
      </c>
    </row>
    <row r="1804" spans="2:21" ht="12" customHeight="1" thickBot="1" x14ac:dyDescent="0.25">
      <c r="C1804" s="414"/>
      <c r="D1804" s="416" t="s">
        <v>147</v>
      </c>
      <c r="E1804" s="84" t="s">
        <v>471</v>
      </c>
      <c r="F1804" s="98"/>
      <c r="G1804" s="84" t="s">
        <v>474</v>
      </c>
      <c r="H1804" s="418">
        <v>6</v>
      </c>
      <c r="I1804" s="421">
        <v>1</v>
      </c>
      <c r="J1804" s="418">
        <v>6</v>
      </c>
      <c r="K1804" s="421">
        <v>1</v>
      </c>
      <c r="L1804" s="418"/>
      <c r="M1804" s="421"/>
      <c r="O1804" s="424">
        <f t="shared" si="848"/>
        <v>12</v>
      </c>
      <c r="P1804" s="424">
        <f t="shared" si="849"/>
        <v>2</v>
      </c>
      <c r="Q1804" s="424">
        <f t="shared" si="850"/>
        <v>2</v>
      </c>
      <c r="R1804" s="424">
        <f t="shared" si="851"/>
        <v>0</v>
      </c>
      <c r="S1804" s="424">
        <f t="shared" si="852"/>
        <v>1</v>
      </c>
      <c r="T1804" s="424">
        <f t="shared" si="853"/>
        <v>0</v>
      </c>
      <c r="U1804" s="77" t="s">
        <v>630</v>
      </c>
    </row>
    <row r="1805" spans="2:21" ht="12" thickBot="1" x14ac:dyDescent="0.25">
      <c r="C1805" s="414"/>
      <c r="D1805" s="416"/>
      <c r="E1805" s="99" t="s">
        <v>137</v>
      </c>
      <c r="F1805" s="100"/>
      <c r="G1805" s="99" t="s">
        <v>137</v>
      </c>
      <c r="H1805" s="419"/>
      <c r="I1805" s="422"/>
      <c r="J1805" s="419"/>
      <c r="K1805" s="422"/>
      <c r="L1805" s="419"/>
      <c r="M1805" s="422"/>
      <c r="O1805" s="425"/>
      <c r="P1805" s="425"/>
      <c r="Q1805" s="425"/>
      <c r="R1805" s="425"/>
      <c r="S1805" s="425"/>
      <c r="T1805" s="425"/>
      <c r="U1805" s="77" t="s">
        <v>630</v>
      </c>
    </row>
    <row r="1806" spans="2:21" ht="12" thickBot="1" x14ac:dyDescent="0.25">
      <c r="C1806" s="415"/>
      <c r="D1806" s="417"/>
      <c r="E1806" s="84" t="s">
        <v>472</v>
      </c>
      <c r="F1806" s="101"/>
      <c r="G1806" s="84" t="s">
        <v>989</v>
      </c>
      <c r="H1806" s="420"/>
      <c r="I1806" s="423"/>
      <c r="J1806" s="420"/>
      <c r="K1806" s="423"/>
      <c r="L1806" s="420"/>
      <c r="M1806" s="423"/>
      <c r="O1806" s="426"/>
      <c r="P1806" s="426"/>
      <c r="Q1806" s="426"/>
      <c r="R1806" s="426"/>
      <c r="S1806" s="426"/>
      <c r="T1806" s="426"/>
      <c r="U1806" s="77" t="s">
        <v>630</v>
      </c>
    </row>
    <row r="1807" spans="2:21" ht="12" thickBot="1" x14ac:dyDescent="0.25">
      <c r="B1807" s="79" t="str">
        <f>E1800&amp;G1800</f>
        <v>BATMAN PETROL SPOR KULÜBÜBATMAN YURDUM GENÇLİK SPOR KULÜBÜ</v>
      </c>
      <c r="G1807" s="102"/>
      <c r="H1807" s="102"/>
      <c r="O1807" s="28">
        <f t="shared" ref="O1807:T1807" si="854">O1802+O1803+O1804</f>
        <v>36</v>
      </c>
      <c r="P1807" s="28">
        <f t="shared" si="854"/>
        <v>9</v>
      </c>
      <c r="Q1807" s="29">
        <f t="shared" si="854"/>
        <v>6</v>
      </c>
      <c r="R1807" s="28">
        <f t="shared" si="854"/>
        <v>0</v>
      </c>
      <c r="S1807" s="28">
        <f t="shared" si="854"/>
        <v>3</v>
      </c>
      <c r="T1807" s="28">
        <f t="shared" si="854"/>
        <v>0</v>
      </c>
      <c r="U1807" s="77" t="s">
        <v>630</v>
      </c>
    </row>
    <row r="1808" spans="2:21" x14ac:dyDescent="0.2">
      <c r="C1808" s="427" t="s">
        <v>132</v>
      </c>
      <c r="D1808" s="428"/>
      <c r="E1808" s="428"/>
      <c r="F1808" s="428"/>
      <c r="G1808" s="428"/>
      <c r="H1808" s="428"/>
      <c r="I1808" s="428"/>
      <c r="J1808" s="428"/>
      <c r="K1808" s="428"/>
      <c r="L1808" s="428"/>
      <c r="M1808" s="429"/>
      <c r="U1808" s="77" t="s">
        <v>630</v>
      </c>
    </row>
    <row r="1809" spans="2:21" ht="12" thickBot="1" x14ac:dyDescent="0.25">
      <c r="C1809" s="430"/>
      <c r="D1809" s="431"/>
      <c r="E1809" s="431"/>
      <c r="F1809" s="431"/>
      <c r="G1809" s="431"/>
      <c r="H1809" s="431"/>
      <c r="I1809" s="431"/>
      <c r="J1809" s="431"/>
      <c r="K1809" s="431"/>
      <c r="L1809" s="431"/>
      <c r="M1809" s="432"/>
      <c r="U1809" s="77" t="s">
        <v>630</v>
      </c>
    </row>
    <row r="1810" spans="2:21" ht="12" thickBot="1" x14ac:dyDescent="0.25">
      <c r="C1810" s="444" t="s">
        <v>79</v>
      </c>
      <c r="D1810" s="437"/>
      <c r="E1810" s="445" t="s">
        <v>133</v>
      </c>
      <c r="F1810" s="446"/>
      <c r="G1810" s="80" t="s">
        <v>134</v>
      </c>
      <c r="H1810" s="447" t="s">
        <v>135</v>
      </c>
      <c r="I1810" s="448"/>
      <c r="J1810" s="448"/>
      <c r="K1810" s="448"/>
      <c r="L1810" s="448"/>
      <c r="M1810" s="449"/>
      <c r="R1810" s="81"/>
      <c r="S1810" s="82"/>
      <c r="T1810" s="83"/>
      <c r="U1810" s="77" t="s">
        <v>630</v>
      </c>
    </row>
    <row r="1811" spans="2:21" ht="12" thickBot="1" x14ac:dyDescent="0.25">
      <c r="C1811" s="433">
        <v>45092</v>
      </c>
      <c r="D1811" s="434"/>
      <c r="E1811" s="435" t="s">
        <v>250</v>
      </c>
      <c r="F1811" s="409"/>
      <c r="G1811" s="84"/>
      <c r="H1811" s="435"/>
      <c r="I1811" s="408"/>
      <c r="J1811" s="408"/>
      <c r="K1811" s="408"/>
      <c r="L1811" s="408"/>
      <c r="M1811" s="409"/>
      <c r="U1811" s="77" t="s">
        <v>630</v>
      </c>
    </row>
    <row r="1812" spans="2:21" ht="12" thickBot="1" x14ac:dyDescent="0.25">
      <c r="C1812" s="435"/>
      <c r="D1812" s="408"/>
      <c r="E1812" s="408"/>
      <c r="F1812" s="408"/>
      <c r="G1812" s="408"/>
      <c r="H1812" s="408"/>
      <c r="I1812" s="408"/>
      <c r="J1812" s="408"/>
      <c r="K1812" s="408"/>
      <c r="L1812" s="408"/>
      <c r="M1812" s="409"/>
      <c r="U1812" s="77" t="s">
        <v>630</v>
      </c>
    </row>
    <row r="1813" spans="2:21" ht="12" thickBot="1" x14ac:dyDescent="0.25">
      <c r="C1813" s="85" t="s">
        <v>87</v>
      </c>
      <c r="D1813" s="86"/>
      <c r="E1813" s="85" t="s">
        <v>136</v>
      </c>
      <c r="F1813" s="86" t="s">
        <v>137</v>
      </c>
      <c r="G1813" s="85" t="s">
        <v>136</v>
      </c>
      <c r="H1813" s="436" t="s">
        <v>108</v>
      </c>
      <c r="I1813" s="436"/>
      <c r="J1813" s="436"/>
      <c r="K1813" s="436"/>
      <c r="L1813" s="436"/>
      <c r="M1813" s="437"/>
      <c r="U1813" s="77" t="s">
        <v>630</v>
      </c>
    </row>
    <row r="1814" spans="2:21" ht="12" thickBot="1" x14ac:dyDescent="0.25">
      <c r="C1814" s="87"/>
      <c r="D1814" s="88">
        <v>10</v>
      </c>
      <c r="E1814" s="103" t="s">
        <v>20</v>
      </c>
      <c r="F1814" s="88"/>
      <c r="G1814" s="103" t="s">
        <v>92</v>
      </c>
      <c r="H1814" s="438">
        <f>S1821</f>
        <v>2</v>
      </c>
      <c r="I1814" s="439"/>
      <c r="J1814" s="440"/>
      <c r="K1814" s="441">
        <f>T1821</f>
        <v>1</v>
      </c>
      <c r="L1814" s="442"/>
      <c r="M1814" s="443"/>
      <c r="U1814" s="77" t="str">
        <f>IF(H1814+K1814=3,"BİTTİ","DEVAM")</f>
        <v>BİTTİ</v>
      </c>
    </row>
    <row r="1815" spans="2:21" ht="12" thickBot="1" x14ac:dyDescent="0.25">
      <c r="C1815" s="91" t="s">
        <v>80</v>
      </c>
      <c r="D1815" s="92" t="s">
        <v>138</v>
      </c>
      <c r="E1815" s="91" t="s">
        <v>139</v>
      </c>
      <c r="F1815" s="92"/>
      <c r="G1815" s="91" t="s">
        <v>139</v>
      </c>
      <c r="H1815" s="408" t="s">
        <v>140</v>
      </c>
      <c r="I1815" s="409"/>
      <c r="J1815" s="408" t="s">
        <v>141</v>
      </c>
      <c r="K1815" s="409"/>
      <c r="L1815" s="410" t="s">
        <v>142</v>
      </c>
      <c r="M1815" s="411"/>
      <c r="O1815" s="412" t="s">
        <v>143</v>
      </c>
      <c r="P1815" s="413"/>
      <c r="Q1815" s="412" t="s">
        <v>144</v>
      </c>
      <c r="R1815" s="413"/>
      <c r="S1815" s="412" t="s">
        <v>138</v>
      </c>
      <c r="T1815" s="413"/>
      <c r="U1815" s="77" t="s">
        <v>630</v>
      </c>
    </row>
    <row r="1816" spans="2:21" ht="12" thickBot="1" x14ac:dyDescent="0.25">
      <c r="C1816" s="93" t="s">
        <v>152</v>
      </c>
      <c r="D1816" s="94" t="s">
        <v>145</v>
      </c>
      <c r="E1816" s="84" t="s">
        <v>612</v>
      </c>
      <c r="F1816" s="94"/>
      <c r="G1816" s="84" t="s">
        <v>624</v>
      </c>
      <c r="H1816" s="95">
        <v>0</v>
      </c>
      <c r="I1816" s="94">
        <v>6</v>
      </c>
      <c r="J1816" s="95">
        <v>0</v>
      </c>
      <c r="K1816" s="94">
        <v>6</v>
      </c>
      <c r="L1816" s="95"/>
      <c r="M1816" s="94"/>
      <c r="O1816" s="96">
        <f t="shared" ref="O1816:O1818" si="855">H1816+J1816+L1816</f>
        <v>0</v>
      </c>
      <c r="P1816" s="96">
        <f t="shared" ref="P1816:P1818" si="856">I1816+K1816+M1816</f>
        <v>12</v>
      </c>
      <c r="Q1816" s="96">
        <f t="shared" ref="Q1816:Q1818" si="857">IF(H1816&gt;I1816,1,0)+IF(J1816&gt;K1816,1,0)+IF(L1816&gt;M1816,1,0)</f>
        <v>0</v>
      </c>
      <c r="R1816" s="97">
        <f t="shared" ref="R1816:R1818" si="858">IF(H1816&lt;I1816,1,0)+IF(J1816&lt;K1816,1,0)+IF(L1816&lt;M1816,1,0)</f>
        <v>2</v>
      </c>
      <c r="S1816" s="97">
        <f t="shared" ref="S1816:S1818" si="859">IF(Q1816&gt;R1816,1,0)</f>
        <v>0</v>
      </c>
      <c r="T1816" s="97">
        <f t="shared" ref="T1816:T1818" si="860">IF(Q1816&lt;R1816,1,0)</f>
        <v>1</v>
      </c>
      <c r="U1816" s="77" t="s">
        <v>630</v>
      </c>
    </row>
    <row r="1817" spans="2:21" ht="12" thickBot="1" x14ac:dyDescent="0.25">
      <c r="C1817" s="84"/>
      <c r="D1817" s="94" t="s">
        <v>146</v>
      </c>
      <c r="E1817" s="84" t="s">
        <v>613</v>
      </c>
      <c r="F1817" s="94"/>
      <c r="G1817" s="84" t="s">
        <v>625</v>
      </c>
      <c r="H1817" s="95">
        <v>6</v>
      </c>
      <c r="I1817" s="94">
        <v>2</v>
      </c>
      <c r="J1817" s="95">
        <v>6</v>
      </c>
      <c r="K1817" s="94">
        <v>4</v>
      </c>
      <c r="L1817" s="95"/>
      <c r="M1817" s="94"/>
      <c r="O1817" s="29">
        <f t="shared" si="855"/>
        <v>12</v>
      </c>
      <c r="P1817" s="29">
        <f t="shared" si="856"/>
        <v>6</v>
      </c>
      <c r="Q1817" s="29">
        <f t="shared" si="857"/>
        <v>2</v>
      </c>
      <c r="R1817" s="28">
        <f t="shared" si="858"/>
        <v>0</v>
      </c>
      <c r="S1817" s="28">
        <f t="shared" si="859"/>
        <v>1</v>
      </c>
      <c r="T1817" s="28">
        <f t="shared" si="860"/>
        <v>0</v>
      </c>
      <c r="U1817" s="77" t="s">
        <v>630</v>
      </c>
    </row>
    <row r="1818" spans="2:21" ht="12" customHeight="1" thickBot="1" x14ac:dyDescent="0.25">
      <c r="C1818" s="414"/>
      <c r="D1818" s="416" t="s">
        <v>147</v>
      </c>
      <c r="E1818" s="84" t="s">
        <v>909</v>
      </c>
      <c r="F1818" s="98"/>
      <c r="G1818" s="84" t="s">
        <v>843</v>
      </c>
      <c r="H1818" s="418">
        <v>6</v>
      </c>
      <c r="I1818" s="421">
        <v>4</v>
      </c>
      <c r="J1818" s="418">
        <v>6</v>
      </c>
      <c r="K1818" s="421">
        <v>2</v>
      </c>
      <c r="L1818" s="418"/>
      <c r="M1818" s="421"/>
      <c r="O1818" s="424">
        <f t="shared" si="855"/>
        <v>12</v>
      </c>
      <c r="P1818" s="424">
        <f t="shared" si="856"/>
        <v>6</v>
      </c>
      <c r="Q1818" s="424">
        <f t="shared" si="857"/>
        <v>2</v>
      </c>
      <c r="R1818" s="424">
        <f t="shared" si="858"/>
        <v>0</v>
      </c>
      <c r="S1818" s="424">
        <f t="shared" si="859"/>
        <v>1</v>
      </c>
      <c r="T1818" s="424">
        <f t="shared" si="860"/>
        <v>0</v>
      </c>
      <c r="U1818" s="77" t="s">
        <v>630</v>
      </c>
    </row>
    <row r="1819" spans="2:21" ht="12" thickBot="1" x14ac:dyDescent="0.25">
      <c r="C1819" s="414"/>
      <c r="D1819" s="416"/>
      <c r="E1819" s="99" t="s">
        <v>137</v>
      </c>
      <c r="F1819" s="100"/>
      <c r="G1819" s="99" t="s">
        <v>137</v>
      </c>
      <c r="H1819" s="419"/>
      <c r="I1819" s="422"/>
      <c r="J1819" s="419"/>
      <c r="K1819" s="422"/>
      <c r="L1819" s="419"/>
      <c r="M1819" s="422"/>
      <c r="O1819" s="425"/>
      <c r="P1819" s="425"/>
      <c r="Q1819" s="425"/>
      <c r="R1819" s="425"/>
      <c r="S1819" s="425"/>
      <c r="T1819" s="425"/>
      <c r="U1819" s="77" t="s">
        <v>630</v>
      </c>
    </row>
    <row r="1820" spans="2:21" ht="12" thickBot="1" x14ac:dyDescent="0.25">
      <c r="C1820" s="415"/>
      <c r="D1820" s="417"/>
      <c r="E1820" s="84" t="s">
        <v>613</v>
      </c>
      <c r="F1820" s="101"/>
      <c r="G1820" s="84" t="s">
        <v>624</v>
      </c>
      <c r="H1820" s="420"/>
      <c r="I1820" s="423"/>
      <c r="J1820" s="420"/>
      <c r="K1820" s="423"/>
      <c r="L1820" s="420"/>
      <c r="M1820" s="423"/>
      <c r="O1820" s="426"/>
      <c r="P1820" s="426"/>
      <c r="Q1820" s="426"/>
      <c r="R1820" s="426"/>
      <c r="S1820" s="426"/>
      <c r="T1820" s="426"/>
      <c r="U1820" s="77" t="s">
        <v>630</v>
      </c>
    </row>
    <row r="1821" spans="2:21" ht="12" thickBot="1" x14ac:dyDescent="0.25">
      <c r="B1821" s="79" t="str">
        <f>E1814&amp;G1814</f>
        <v>ERZİNCAN TENİS KULÜBÜERZİNCAN GENÇLİK SPOR KULÜBÜ</v>
      </c>
      <c r="G1821" s="102"/>
      <c r="H1821" s="102"/>
      <c r="O1821" s="28">
        <f t="shared" ref="O1821:T1821" si="861">O1816+O1817+O1818</f>
        <v>24</v>
      </c>
      <c r="P1821" s="28">
        <f t="shared" si="861"/>
        <v>24</v>
      </c>
      <c r="Q1821" s="29">
        <f t="shared" si="861"/>
        <v>4</v>
      </c>
      <c r="R1821" s="28">
        <f t="shared" si="861"/>
        <v>2</v>
      </c>
      <c r="S1821" s="28">
        <f t="shared" si="861"/>
        <v>2</v>
      </c>
      <c r="T1821" s="28">
        <f t="shared" si="861"/>
        <v>1</v>
      </c>
      <c r="U1821" s="77" t="s">
        <v>630</v>
      </c>
    </row>
    <row r="1822" spans="2:21" x14ac:dyDescent="0.2">
      <c r="C1822" s="427" t="s">
        <v>132</v>
      </c>
      <c r="D1822" s="428"/>
      <c r="E1822" s="428"/>
      <c r="F1822" s="428"/>
      <c r="G1822" s="428"/>
      <c r="H1822" s="428"/>
      <c r="I1822" s="428"/>
      <c r="J1822" s="428"/>
      <c r="K1822" s="428"/>
      <c r="L1822" s="428"/>
      <c r="M1822" s="429"/>
      <c r="U1822" s="77" t="s">
        <v>630</v>
      </c>
    </row>
    <row r="1823" spans="2:21" ht="12" thickBot="1" x14ac:dyDescent="0.25">
      <c r="C1823" s="430"/>
      <c r="D1823" s="431"/>
      <c r="E1823" s="431"/>
      <c r="F1823" s="431"/>
      <c r="G1823" s="431"/>
      <c r="H1823" s="431"/>
      <c r="I1823" s="431"/>
      <c r="J1823" s="431"/>
      <c r="K1823" s="431"/>
      <c r="L1823" s="431"/>
      <c r="M1823" s="432"/>
      <c r="U1823" s="77" t="s">
        <v>630</v>
      </c>
    </row>
    <row r="1824" spans="2:21" ht="12" thickBot="1" x14ac:dyDescent="0.25">
      <c r="C1824" s="444" t="s">
        <v>79</v>
      </c>
      <c r="D1824" s="437"/>
      <c r="E1824" s="445" t="s">
        <v>133</v>
      </c>
      <c r="F1824" s="446"/>
      <c r="G1824" s="80" t="s">
        <v>134</v>
      </c>
      <c r="H1824" s="447" t="s">
        <v>135</v>
      </c>
      <c r="I1824" s="448"/>
      <c r="J1824" s="448"/>
      <c r="K1824" s="448"/>
      <c r="L1824" s="448"/>
      <c r="M1824" s="449"/>
      <c r="R1824" s="81"/>
      <c r="S1824" s="82"/>
      <c r="T1824" s="83"/>
      <c r="U1824" s="77" t="s">
        <v>630</v>
      </c>
    </row>
    <row r="1825" spans="2:21" ht="12" thickBot="1" x14ac:dyDescent="0.25">
      <c r="C1825" s="433">
        <v>45092</v>
      </c>
      <c r="D1825" s="434"/>
      <c r="E1825" s="435" t="s">
        <v>62</v>
      </c>
      <c r="F1825" s="409"/>
      <c r="G1825" s="84"/>
      <c r="H1825" s="435"/>
      <c r="I1825" s="408"/>
      <c r="J1825" s="408"/>
      <c r="K1825" s="408"/>
      <c r="L1825" s="408"/>
      <c r="M1825" s="409"/>
      <c r="U1825" s="77" t="s">
        <v>630</v>
      </c>
    </row>
    <row r="1826" spans="2:21" ht="12" thickBot="1" x14ac:dyDescent="0.25">
      <c r="C1826" s="435"/>
      <c r="D1826" s="408"/>
      <c r="E1826" s="408"/>
      <c r="F1826" s="408"/>
      <c r="G1826" s="408"/>
      <c r="H1826" s="408"/>
      <c r="I1826" s="408"/>
      <c r="J1826" s="408"/>
      <c r="K1826" s="408"/>
      <c r="L1826" s="408"/>
      <c r="M1826" s="409"/>
      <c r="U1826" s="77" t="s">
        <v>630</v>
      </c>
    </row>
    <row r="1827" spans="2:21" ht="12" thickBot="1" x14ac:dyDescent="0.25">
      <c r="C1827" s="85" t="s">
        <v>87</v>
      </c>
      <c r="D1827" s="86"/>
      <c r="E1827" s="85" t="s">
        <v>136</v>
      </c>
      <c r="F1827" s="86" t="s">
        <v>137</v>
      </c>
      <c r="G1827" s="85" t="s">
        <v>136</v>
      </c>
      <c r="H1827" s="436" t="s">
        <v>108</v>
      </c>
      <c r="I1827" s="436"/>
      <c r="J1827" s="436"/>
      <c r="K1827" s="436"/>
      <c r="L1827" s="436"/>
      <c r="M1827" s="437"/>
      <c r="U1827" s="77" t="s">
        <v>630</v>
      </c>
    </row>
    <row r="1828" spans="2:21" ht="12" thickBot="1" x14ac:dyDescent="0.25">
      <c r="C1828" s="87"/>
      <c r="D1828" s="88">
        <v>11</v>
      </c>
      <c r="E1828" s="103" t="s">
        <v>22</v>
      </c>
      <c r="F1828" s="88"/>
      <c r="G1828" s="103" t="s">
        <v>23</v>
      </c>
      <c r="H1828" s="438">
        <f>S1835</f>
        <v>2</v>
      </c>
      <c r="I1828" s="439"/>
      <c r="J1828" s="440"/>
      <c r="K1828" s="441">
        <f>T1835</f>
        <v>1</v>
      </c>
      <c r="L1828" s="442"/>
      <c r="M1828" s="443"/>
      <c r="U1828" s="77" t="str">
        <f>IF(H1828+K1828=3,"BİTTİ","DEVAM")</f>
        <v>BİTTİ</v>
      </c>
    </row>
    <row r="1829" spans="2:21" ht="12" thickBot="1" x14ac:dyDescent="0.25">
      <c r="C1829" s="91" t="s">
        <v>80</v>
      </c>
      <c r="D1829" s="92" t="s">
        <v>138</v>
      </c>
      <c r="E1829" s="91" t="s">
        <v>139</v>
      </c>
      <c r="F1829" s="92"/>
      <c r="G1829" s="91" t="s">
        <v>139</v>
      </c>
      <c r="H1829" s="408" t="s">
        <v>140</v>
      </c>
      <c r="I1829" s="409"/>
      <c r="J1829" s="408" t="s">
        <v>141</v>
      </c>
      <c r="K1829" s="409"/>
      <c r="L1829" s="410" t="s">
        <v>142</v>
      </c>
      <c r="M1829" s="411"/>
      <c r="O1829" s="412" t="s">
        <v>143</v>
      </c>
      <c r="P1829" s="413"/>
      <c r="Q1829" s="412" t="s">
        <v>144</v>
      </c>
      <c r="R1829" s="413"/>
      <c r="S1829" s="412" t="s">
        <v>138</v>
      </c>
      <c r="T1829" s="413"/>
      <c r="U1829" s="77" t="s">
        <v>630</v>
      </c>
    </row>
    <row r="1830" spans="2:21" ht="12" thickBot="1" x14ac:dyDescent="0.25">
      <c r="C1830" s="93" t="s">
        <v>152</v>
      </c>
      <c r="D1830" s="94" t="s">
        <v>145</v>
      </c>
      <c r="E1830" s="84" t="s">
        <v>1006</v>
      </c>
      <c r="F1830" s="94"/>
      <c r="G1830" s="84" t="s">
        <v>938</v>
      </c>
      <c r="H1830" s="95">
        <v>0</v>
      </c>
      <c r="I1830" s="94">
        <v>6</v>
      </c>
      <c r="J1830" s="95">
        <v>2</v>
      </c>
      <c r="K1830" s="94">
        <v>6</v>
      </c>
      <c r="L1830" s="95"/>
      <c r="M1830" s="94"/>
      <c r="O1830" s="96">
        <f t="shared" ref="O1830:O1832" si="862">H1830+J1830+L1830</f>
        <v>2</v>
      </c>
      <c r="P1830" s="96">
        <f t="shared" ref="P1830:P1832" si="863">I1830+K1830+M1830</f>
        <v>12</v>
      </c>
      <c r="Q1830" s="96">
        <f t="shared" ref="Q1830:Q1832" si="864">IF(H1830&gt;I1830,1,0)+IF(J1830&gt;K1830,1,0)+IF(L1830&gt;M1830,1,0)</f>
        <v>0</v>
      </c>
      <c r="R1830" s="97">
        <f t="shared" ref="R1830:R1832" si="865">IF(H1830&lt;I1830,1,0)+IF(J1830&lt;K1830,1,0)+IF(L1830&lt;M1830,1,0)</f>
        <v>2</v>
      </c>
      <c r="S1830" s="97">
        <f t="shared" ref="S1830:S1832" si="866">IF(Q1830&gt;R1830,1,0)</f>
        <v>0</v>
      </c>
      <c r="T1830" s="97">
        <f t="shared" ref="T1830:T1832" si="867">IF(Q1830&lt;R1830,1,0)</f>
        <v>1</v>
      </c>
      <c r="U1830" s="77" t="s">
        <v>630</v>
      </c>
    </row>
    <row r="1831" spans="2:21" ht="12" thickBot="1" x14ac:dyDescent="0.25">
      <c r="C1831" s="84"/>
      <c r="D1831" s="94" t="s">
        <v>146</v>
      </c>
      <c r="E1831" s="84" t="s">
        <v>932</v>
      </c>
      <c r="F1831" s="94"/>
      <c r="G1831" s="84" t="s">
        <v>1005</v>
      </c>
      <c r="H1831" s="95">
        <v>6</v>
      </c>
      <c r="I1831" s="94">
        <v>0</v>
      </c>
      <c r="J1831" s="95">
        <v>6</v>
      </c>
      <c r="K1831" s="94">
        <v>0</v>
      </c>
      <c r="L1831" s="95"/>
      <c r="M1831" s="94"/>
      <c r="O1831" s="29">
        <f t="shared" si="862"/>
        <v>12</v>
      </c>
      <c r="P1831" s="29">
        <f t="shared" si="863"/>
        <v>0</v>
      </c>
      <c r="Q1831" s="29">
        <f t="shared" si="864"/>
        <v>2</v>
      </c>
      <c r="R1831" s="28">
        <f t="shared" si="865"/>
        <v>0</v>
      </c>
      <c r="S1831" s="28">
        <f t="shared" si="866"/>
        <v>1</v>
      </c>
      <c r="T1831" s="28">
        <f t="shared" si="867"/>
        <v>0</v>
      </c>
      <c r="U1831" s="77" t="s">
        <v>630</v>
      </c>
    </row>
    <row r="1832" spans="2:21" ht="12" customHeight="1" thickBot="1" x14ac:dyDescent="0.25">
      <c r="C1832" s="414"/>
      <c r="D1832" s="416" t="s">
        <v>147</v>
      </c>
      <c r="E1832" s="84" t="s">
        <v>932</v>
      </c>
      <c r="F1832" s="98"/>
      <c r="G1832" s="84" t="s">
        <v>938</v>
      </c>
      <c r="H1832" s="418">
        <v>6</v>
      </c>
      <c r="I1832" s="421">
        <v>2</v>
      </c>
      <c r="J1832" s="418">
        <v>6</v>
      </c>
      <c r="K1832" s="421">
        <v>1</v>
      </c>
      <c r="L1832" s="418"/>
      <c r="M1832" s="421"/>
      <c r="O1832" s="424">
        <f t="shared" si="862"/>
        <v>12</v>
      </c>
      <c r="P1832" s="424">
        <f t="shared" si="863"/>
        <v>3</v>
      </c>
      <c r="Q1832" s="424">
        <f t="shared" si="864"/>
        <v>2</v>
      </c>
      <c r="R1832" s="424">
        <f t="shared" si="865"/>
        <v>0</v>
      </c>
      <c r="S1832" s="424">
        <f t="shared" si="866"/>
        <v>1</v>
      </c>
      <c r="T1832" s="424">
        <f t="shared" si="867"/>
        <v>0</v>
      </c>
      <c r="U1832" s="77" t="s">
        <v>630</v>
      </c>
    </row>
    <row r="1833" spans="2:21" ht="12" thickBot="1" x14ac:dyDescent="0.25">
      <c r="C1833" s="414"/>
      <c r="D1833" s="416"/>
      <c r="E1833" s="99" t="s">
        <v>137</v>
      </c>
      <c r="F1833" s="100"/>
      <c r="G1833" s="99" t="s">
        <v>137</v>
      </c>
      <c r="H1833" s="419"/>
      <c r="I1833" s="422"/>
      <c r="J1833" s="419"/>
      <c r="K1833" s="422"/>
      <c r="L1833" s="419"/>
      <c r="M1833" s="422"/>
      <c r="O1833" s="425"/>
      <c r="P1833" s="425"/>
      <c r="Q1833" s="425"/>
      <c r="R1833" s="425"/>
      <c r="S1833" s="425"/>
      <c r="T1833" s="425"/>
      <c r="U1833" s="77" t="s">
        <v>630</v>
      </c>
    </row>
    <row r="1834" spans="2:21" ht="12" thickBot="1" x14ac:dyDescent="0.25">
      <c r="C1834" s="415"/>
      <c r="D1834" s="417"/>
      <c r="E1834" s="84" t="s">
        <v>933</v>
      </c>
      <c r="F1834" s="101"/>
      <c r="G1834" s="84" t="s">
        <v>1005</v>
      </c>
      <c r="H1834" s="420"/>
      <c r="I1834" s="423"/>
      <c r="J1834" s="420"/>
      <c r="K1834" s="423"/>
      <c r="L1834" s="420"/>
      <c r="M1834" s="423"/>
      <c r="O1834" s="426"/>
      <c r="P1834" s="426"/>
      <c r="Q1834" s="426"/>
      <c r="R1834" s="426"/>
      <c r="S1834" s="426"/>
      <c r="T1834" s="426"/>
      <c r="U1834" s="77" t="s">
        <v>630</v>
      </c>
    </row>
    <row r="1835" spans="2:21" ht="12" thickBot="1" x14ac:dyDescent="0.25">
      <c r="B1835" s="79" t="str">
        <f>E1828&amp;G1828</f>
        <v>ERZURUM TENİS İHTİSAS SPOR KULÜBÜERZURUM TENİS VE KAYAK SPOR KULÜBÜ</v>
      </c>
      <c r="G1835" s="102"/>
      <c r="H1835" s="102"/>
      <c r="O1835" s="28">
        <f t="shared" ref="O1835:T1835" si="868">O1830+O1831+O1832</f>
        <v>26</v>
      </c>
      <c r="P1835" s="28">
        <f t="shared" si="868"/>
        <v>15</v>
      </c>
      <c r="Q1835" s="29">
        <f t="shared" si="868"/>
        <v>4</v>
      </c>
      <c r="R1835" s="28">
        <f t="shared" si="868"/>
        <v>2</v>
      </c>
      <c r="S1835" s="28">
        <f t="shared" si="868"/>
        <v>2</v>
      </c>
      <c r="T1835" s="28">
        <f t="shared" si="868"/>
        <v>1</v>
      </c>
      <c r="U1835" s="77" t="s">
        <v>630</v>
      </c>
    </row>
    <row r="1836" spans="2:21" x14ac:dyDescent="0.2">
      <c r="C1836" s="427" t="s">
        <v>132</v>
      </c>
      <c r="D1836" s="428"/>
      <c r="E1836" s="428"/>
      <c r="F1836" s="428"/>
      <c r="G1836" s="428"/>
      <c r="H1836" s="428"/>
      <c r="I1836" s="428"/>
      <c r="J1836" s="428"/>
      <c r="K1836" s="428"/>
      <c r="L1836" s="428"/>
      <c r="M1836" s="429"/>
      <c r="U1836" s="77" t="s">
        <v>630</v>
      </c>
    </row>
    <row r="1837" spans="2:21" ht="12" thickBot="1" x14ac:dyDescent="0.25">
      <c r="C1837" s="430"/>
      <c r="D1837" s="431"/>
      <c r="E1837" s="431"/>
      <c r="F1837" s="431"/>
      <c r="G1837" s="431"/>
      <c r="H1837" s="431"/>
      <c r="I1837" s="431"/>
      <c r="J1837" s="431"/>
      <c r="K1837" s="431"/>
      <c r="L1837" s="431"/>
      <c r="M1837" s="432"/>
      <c r="U1837" s="77" t="s">
        <v>630</v>
      </c>
    </row>
    <row r="1838" spans="2:21" ht="12" thickBot="1" x14ac:dyDescent="0.25">
      <c r="C1838" s="444" t="s">
        <v>79</v>
      </c>
      <c r="D1838" s="437"/>
      <c r="E1838" s="445" t="s">
        <v>133</v>
      </c>
      <c r="F1838" s="446"/>
      <c r="G1838" s="80" t="s">
        <v>134</v>
      </c>
      <c r="H1838" s="447" t="s">
        <v>135</v>
      </c>
      <c r="I1838" s="448"/>
      <c r="J1838" s="448"/>
      <c r="K1838" s="448"/>
      <c r="L1838" s="448"/>
      <c r="M1838" s="449"/>
      <c r="R1838" s="81"/>
      <c r="S1838" s="82"/>
      <c r="T1838" s="83"/>
      <c r="U1838" s="77" t="s">
        <v>630</v>
      </c>
    </row>
    <row r="1839" spans="2:21" ht="12" thickBot="1" x14ac:dyDescent="0.25">
      <c r="C1839" s="433">
        <v>45092</v>
      </c>
      <c r="D1839" s="434"/>
      <c r="E1839" s="435" t="s">
        <v>62</v>
      </c>
      <c r="F1839" s="409"/>
      <c r="G1839" s="84"/>
      <c r="H1839" s="435"/>
      <c r="I1839" s="408"/>
      <c r="J1839" s="408"/>
      <c r="K1839" s="408"/>
      <c r="L1839" s="408"/>
      <c r="M1839" s="409"/>
      <c r="U1839" s="77" t="s">
        <v>630</v>
      </c>
    </row>
    <row r="1840" spans="2:21" ht="12" thickBot="1" x14ac:dyDescent="0.25">
      <c r="C1840" s="435"/>
      <c r="D1840" s="408"/>
      <c r="E1840" s="408"/>
      <c r="F1840" s="408"/>
      <c r="G1840" s="408"/>
      <c r="H1840" s="408"/>
      <c r="I1840" s="408"/>
      <c r="J1840" s="408"/>
      <c r="K1840" s="408"/>
      <c r="L1840" s="408"/>
      <c r="M1840" s="409"/>
      <c r="U1840" s="77" t="s">
        <v>630</v>
      </c>
    </row>
    <row r="1841" spans="2:21" ht="12" thickBot="1" x14ac:dyDescent="0.25">
      <c r="C1841" s="85" t="s">
        <v>87</v>
      </c>
      <c r="D1841" s="86"/>
      <c r="E1841" s="85" t="s">
        <v>136</v>
      </c>
      <c r="F1841" s="86" t="s">
        <v>137</v>
      </c>
      <c r="G1841" s="85" t="s">
        <v>136</v>
      </c>
      <c r="H1841" s="436" t="s">
        <v>108</v>
      </c>
      <c r="I1841" s="436"/>
      <c r="J1841" s="436"/>
      <c r="K1841" s="436"/>
      <c r="L1841" s="436"/>
      <c r="M1841" s="437"/>
      <c r="U1841" s="77" t="s">
        <v>630</v>
      </c>
    </row>
    <row r="1842" spans="2:21" ht="12" thickBot="1" x14ac:dyDescent="0.25">
      <c r="C1842" s="87"/>
      <c r="D1842" s="88">
        <v>12</v>
      </c>
      <c r="E1842" s="103" t="s">
        <v>180</v>
      </c>
      <c r="F1842" s="88"/>
      <c r="G1842" s="103" t="s">
        <v>21</v>
      </c>
      <c r="H1842" s="438">
        <f>S1849</f>
        <v>3</v>
      </c>
      <c r="I1842" s="439"/>
      <c r="J1842" s="440"/>
      <c r="K1842" s="441">
        <f>T1849</f>
        <v>0</v>
      </c>
      <c r="L1842" s="442"/>
      <c r="M1842" s="443"/>
      <c r="O1842" s="77" t="s">
        <v>668</v>
      </c>
      <c r="U1842" s="77" t="str">
        <f>IF(H1842+K1842=3,"BİTTİ","DEVAM")</f>
        <v>BİTTİ</v>
      </c>
    </row>
    <row r="1843" spans="2:21" ht="12" thickBot="1" x14ac:dyDescent="0.25">
      <c r="C1843" s="91" t="s">
        <v>80</v>
      </c>
      <c r="D1843" s="92" t="s">
        <v>138</v>
      </c>
      <c r="E1843" s="91" t="s">
        <v>139</v>
      </c>
      <c r="F1843" s="92"/>
      <c r="G1843" s="91" t="s">
        <v>139</v>
      </c>
      <c r="H1843" s="408" t="s">
        <v>140</v>
      </c>
      <c r="I1843" s="409"/>
      <c r="J1843" s="408" t="s">
        <v>141</v>
      </c>
      <c r="K1843" s="409"/>
      <c r="L1843" s="410" t="s">
        <v>142</v>
      </c>
      <c r="M1843" s="411"/>
      <c r="O1843" s="412" t="s">
        <v>143</v>
      </c>
      <c r="P1843" s="413"/>
      <c r="Q1843" s="412" t="s">
        <v>144</v>
      </c>
      <c r="R1843" s="413"/>
      <c r="S1843" s="412" t="s">
        <v>138</v>
      </c>
      <c r="T1843" s="413"/>
      <c r="U1843" s="77" t="s">
        <v>630</v>
      </c>
    </row>
    <row r="1844" spans="2:21" ht="12" thickBot="1" x14ac:dyDescent="0.25">
      <c r="C1844" s="93" t="s">
        <v>152</v>
      </c>
      <c r="D1844" s="94" t="s">
        <v>145</v>
      </c>
      <c r="E1844" s="84" t="s">
        <v>1009</v>
      </c>
      <c r="F1844" s="94"/>
      <c r="G1844" s="84" t="s">
        <v>1008</v>
      </c>
      <c r="H1844" s="95">
        <v>6</v>
      </c>
      <c r="I1844" s="94">
        <v>0</v>
      </c>
      <c r="J1844" s="95">
        <v>6</v>
      </c>
      <c r="K1844" s="94">
        <v>0</v>
      </c>
      <c r="L1844" s="95"/>
      <c r="M1844" s="94"/>
      <c r="O1844" s="96">
        <f t="shared" ref="O1844:O1846" si="869">H1844+J1844+L1844</f>
        <v>12</v>
      </c>
      <c r="P1844" s="96">
        <f t="shared" ref="P1844:P1846" si="870">I1844+K1844+M1844</f>
        <v>0</v>
      </c>
      <c r="Q1844" s="96">
        <f t="shared" ref="Q1844:Q1846" si="871">IF(H1844&gt;I1844,1,0)+IF(J1844&gt;K1844,1,0)+IF(L1844&gt;M1844,1,0)</f>
        <v>2</v>
      </c>
      <c r="R1844" s="97">
        <f t="shared" ref="R1844:R1846" si="872">IF(H1844&lt;I1844,1,0)+IF(J1844&lt;K1844,1,0)+IF(L1844&lt;M1844,1,0)</f>
        <v>0</v>
      </c>
      <c r="S1844" s="97">
        <f t="shared" ref="S1844:S1846" si="873">IF(Q1844&gt;R1844,1,0)</f>
        <v>1</v>
      </c>
      <c r="T1844" s="97">
        <f t="shared" ref="T1844:T1846" si="874">IF(Q1844&lt;R1844,1,0)</f>
        <v>0</v>
      </c>
      <c r="U1844" s="77" t="s">
        <v>630</v>
      </c>
    </row>
    <row r="1845" spans="2:21" ht="12" thickBot="1" x14ac:dyDescent="0.25">
      <c r="C1845" s="84"/>
      <c r="D1845" s="94" t="s">
        <v>146</v>
      </c>
      <c r="E1845" s="84" t="s">
        <v>935</v>
      </c>
      <c r="F1845" s="94"/>
      <c r="G1845" s="84" t="s">
        <v>926</v>
      </c>
      <c r="H1845" s="95">
        <v>6</v>
      </c>
      <c r="I1845" s="94">
        <v>0</v>
      </c>
      <c r="J1845" s="95">
        <v>6</v>
      </c>
      <c r="K1845" s="94">
        <v>0</v>
      </c>
      <c r="L1845" s="95"/>
      <c r="M1845" s="94"/>
      <c r="O1845" s="29">
        <f t="shared" si="869"/>
        <v>12</v>
      </c>
      <c r="P1845" s="29">
        <f t="shared" si="870"/>
        <v>0</v>
      </c>
      <c r="Q1845" s="29">
        <f t="shared" si="871"/>
        <v>2</v>
      </c>
      <c r="R1845" s="28">
        <f t="shared" si="872"/>
        <v>0</v>
      </c>
      <c r="S1845" s="28">
        <f t="shared" si="873"/>
        <v>1</v>
      </c>
      <c r="T1845" s="28">
        <f t="shared" si="874"/>
        <v>0</v>
      </c>
      <c r="U1845" s="77" t="s">
        <v>630</v>
      </c>
    </row>
    <row r="1846" spans="2:21" ht="12" customHeight="1" thickBot="1" x14ac:dyDescent="0.25">
      <c r="C1846" s="414"/>
      <c r="D1846" s="416" t="s">
        <v>147</v>
      </c>
      <c r="E1846" s="84" t="s">
        <v>937</v>
      </c>
      <c r="F1846" s="98"/>
      <c r="G1846" s="84" t="s">
        <v>927</v>
      </c>
      <c r="H1846" s="418">
        <v>6</v>
      </c>
      <c r="I1846" s="421">
        <v>0</v>
      </c>
      <c r="J1846" s="418">
        <v>6</v>
      </c>
      <c r="K1846" s="421">
        <v>0</v>
      </c>
      <c r="L1846" s="418"/>
      <c r="M1846" s="421"/>
      <c r="O1846" s="424">
        <f t="shared" si="869"/>
        <v>12</v>
      </c>
      <c r="P1846" s="424">
        <f t="shared" si="870"/>
        <v>0</v>
      </c>
      <c r="Q1846" s="424">
        <f t="shared" si="871"/>
        <v>2</v>
      </c>
      <c r="R1846" s="424">
        <f t="shared" si="872"/>
        <v>0</v>
      </c>
      <c r="S1846" s="424">
        <f t="shared" si="873"/>
        <v>1</v>
      </c>
      <c r="T1846" s="424">
        <f t="shared" si="874"/>
        <v>0</v>
      </c>
      <c r="U1846" s="77" t="s">
        <v>630</v>
      </c>
    </row>
    <row r="1847" spans="2:21" ht="12" thickBot="1" x14ac:dyDescent="0.25">
      <c r="C1847" s="414"/>
      <c r="D1847" s="416"/>
      <c r="E1847" s="99" t="s">
        <v>137</v>
      </c>
      <c r="F1847" s="100"/>
      <c r="G1847" s="99" t="s">
        <v>137</v>
      </c>
      <c r="H1847" s="419"/>
      <c r="I1847" s="422"/>
      <c r="J1847" s="419"/>
      <c r="K1847" s="422"/>
      <c r="L1847" s="419"/>
      <c r="M1847" s="422"/>
      <c r="O1847" s="425"/>
      <c r="P1847" s="425"/>
      <c r="Q1847" s="425"/>
      <c r="R1847" s="425"/>
      <c r="S1847" s="425"/>
      <c r="T1847" s="425"/>
      <c r="U1847" s="77" t="s">
        <v>630</v>
      </c>
    </row>
    <row r="1848" spans="2:21" ht="12" thickBot="1" x14ac:dyDescent="0.25">
      <c r="C1848" s="415"/>
      <c r="D1848" s="417"/>
      <c r="E1848" s="84" t="s">
        <v>1010</v>
      </c>
      <c r="F1848" s="101"/>
      <c r="G1848" s="84" t="s">
        <v>1008</v>
      </c>
      <c r="H1848" s="420"/>
      <c r="I1848" s="423"/>
      <c r="J1848" s="420"/>
      <c r="K1848" s="423"/>
      <c r="L1848" s="420"/>
      <c r="M1848" s="423"/>
      <c r="O1848" s="426"/>
      <c r="P1848" s="426"/>
      <c r="Q1848" s="426"/>
      <c r="R1848" s="426"/>
      <c r="S1848" s="426"/>
      <c r="T1848" s="426"/>
      <c r="U1848" s="77" t="s">
        <v>630</v>
      </c>
    </row>
    <row r="1849" spans="2:21" ht="12" thickBot="1" x14ac:dyDescent="0.25">
      <c r="B1849" s="79" t="str">
        <f>E1842&amp;G1842</f>
        <v>TOZOĞLU TENİS KULÜBÜERZURUM GENÇLİK SPOR KULÜBÜ</v>
      </c>
      <c r="G1849" s="102"/>
      <c r="H1849" s="102"/>
      <c r="O1849" s="28">
        <f t="shared" ref="O1849:T1849" si="875">O1844+O1845+O1846</f>
        <v>36</v>
      </c>
      <c r="P1849" s="28">
        <f t="shared" si="875"/>
        <v>0</v>
      </c>
      <c r="Q1849" s="29">
        <f t="shared" si="875"/>
        <v>6</v>
      </c>
      <c r="R1849" s="28">
        <f t="shared" si="875"/>
        <v>0</v>
      </c>
      <c r="S1849" s="28">
        <f t="shared" si="875"/>
        <v>3</v>
      </c>
      <c r="T1849" s="28">
        <f t="shared" si="875"/>
        <v>0</v>
      </c>
      <c r="U1849" s="77" t="s">
        <v>630</v>
      </c>
    </row>
    <row r="1850" spans="2:21" x14ac:dyDescent="0.2">
      <c r="C1850" s="427" t="s">
        <v>132</v>
      </c>
      <c r="D1850" s="428"/>
      <c r="E1850" s="428"/>
      <c r="F1850" s="428"/>
      <c r="G1850" s="428"/>
      <c r="H1850" s="428"/>
      <c r="I1850" s="428"/>
      <c r="J1850" s="428"/>
      <c r="K1850" s="428"/>
      <c r="L1850" s="428"/>
      <c r="M1850" s="429"/>
      <c r="U1850" s="77" t="s">
        <v>630</v>
      </c>
    </row>
    <row r="1851" spans="2:21" ht="12" thickBot="1" x14ac:dyDescent="0.25">
      <c r="C1851" s="430"/>
      <c r="D1851" s="431"/>
      <c r="E1851" s="431"/>
      <c r="F1851" s="431"/>
      <c r="G1851" s="431"/>
      <c r="H1851" s="431"/>
      <c r="I1851" s="431"/>
      <c r="J1851" s="431"/>
      <c r="K1851" s="431"/>
      <c r="L1851" s="431"/>
      <c r="M1851" s="432"/>
      <c r="U1851" s="77" t="s">
        <v>630</v>
      </c>
    </row>
    <row r="1852" spans="2:21" ht="12" thickBot="1" x14ac:dyDescent="0.25">
      <c r="C1852" s="444" t="s">
        <v>79</v>
      </c>
      <c r="D1852" s="437"/>
      <c r="E1852" s="445" t="s">
        <v>133</v>
      </c>
      <c r="F1852" s="446"/>
      <c r="G1852" s="80" t="s">
        <v>134</v>
      </c>
      <c r="H1852" s="447" t="s">
        <v>135</v>
      </c>
      <c r="I1852" s="448"/>
      <c r="J1852" s="448"/>
      <c r="K1852" s="448"/>
      <c r="L1852" s="448"/>
      <c r="M1852" s="449"/>
      <c r="R1852" s="81"/>
      <c r="S1852" s="82"/>
      <c r="T1852" s="83"/>
      <c r="U1852" s="77" t="s">
        <v>630</v>
      </c>
    </row>
    <row r="1853" spans="2:21" ht="12" thickBot="1" x14ac:dyDescent="0.25">
      <c r="C1853" s="433">
        <v>45092</v>
      </c>
      <c r="D1853" s="434"/>
      <c r="E1853" s="435" t="s">
        <v>62</v>
      </c>
      <c r="F1853" s="409"/>
      <c r="G1853" s="84"/>
      <c r="H1853" s="435"/>
      <c r="I1853" s="408"/>
      <c r="J1853" s="408"/>
      <c r="K1853" s="408"/>
      <c r="L1853" s="408"/>
      <c r="M1853" s="409"/>
      <c r="U1853" s="77" t="s">
        <v>630</v>
      </c>
    </row>
    <row r="1854" spans="2:21" ht="12" thickBot="1" x14ac:dyDescent="0.25">
      <c r="C1854" s="435"/>
      <c r="D1854" s="408"/>
      <c r="E1854" s="408"/>
      <c r="F1854" s="408"/>
      <c r="G1854" s="408"/>
      <c r="H1854" s="408"/>
      <c r="I1854" s="408"/>
      <c r="J1854" s="408"/>
      <c r="K1854" s="408"/>
      <c r="L1854" s="408"/>
      <c r="M1854" s="409"/>
      <c r="U1854" s="77" t="s">
        <v>630</v>
      </c>
    </row>
    <row r="1855" spans="2:21" ht="12" thickBot="1" x14ac:dyDescent="0.25">
      <c r="C1855" s="85" t="s">
        <v>87</v>
      </c>
      <c r="D1855" s="86"/>
      <c r="E1855" s="85" t="s">
        <v>136</v>
      </c>
      <c r="F1855" s="86" t="s">
        <v>137</v>
      </c>
      <c r="G1855" s="85" t="s">
        <v>136</v>
      </c>
      <c r="H1855" s="436" t="s">
        <v>108</v>
      </c>
      <c r="I1855" s="436"/>
      <c r="J1855" s="436"/>
      <c r="K1855" s="436"/>
      <c r="L1855" s="436"/>
      <c r="M1855" s="437"/>
      <c r="U1855" s="77" t="s">
        <v>630</v>
      </c>
    </row>
    <row r="1856" spans="2:21" ht="12" thickBot="1" x14ac:dyDescent="0.25">
      <c r="C1856" s="87"/>
      <c r="D1856" s="88">
        <v>13</v>
      </c>
      <c r="E1856" s="103" t="s">
        <v>178</v>
      </c>
      <c r="F1856" s="88"/>
      <c r="G1856" s="103" t="s">
        <v>179</v>
      </c>
      <c r="H1856" s="438">
        <f>S1863</f>
        <v>3</v>
      </c>
      <c r="I1856" s="439"/>
      <c r="J1856" s="440"/>
      <c r="K1856" s="441">
        <f>T1863</f>
        <v>0</v>
      </c>
      <c r="L1856" s="442"/>
      <c r="M1856" s="443"/>
      <c r="U1856" s="77" t="str">
        <f>IF(H1856+K1856=3,"BİTTİ","DEVAM")</f>
        <v>BİTTİ</v>
      </c>
    </row>
    <row r="1857" spans="2:21" ht="12" thickBot="1" x14ac:dyDescent="0.25">
      <c r="C1857" s="91" t="s">
        <v>80</v>
      </c>
      <c r="D1857" s="92" t="s">
        <v>138</v>
      </c>
      <c r="E1857" s="91" t="s">
        <v>139</v>
      </c>
      <c r="F1857" s="92"/>
      <c r="G1857" s="91" t="s">
        <v>139</v>
      </c>
      <c r="H1857" s="408" t="s">
        <v>140</v>
      </c>
      <c r="I1857" s="409"/>
      <c r="J1857" s="408" t="s">
        <v>141</v>
      </c>
      <c r="K1857" s="409"/>
      <c r="L1857" s="410" t="s">
        <v>142</v>
      </c>
      <c r="M1857" s="411"/>
      <c r="O1857" s="412" t="s">
        <v>143</v>
      </c>
      <c r="P1857" s="413"/>
      <c r="Q1857" s="412" t="s">
        <v>144</v>
      </c>
      <c r="R1857" s="413"/>
      <c r="S1857" s="412" t="s">
        <v>138</v>
      </c>
      <c r="T1857" s="413"/>
      <c r="U1857" s="77" t="s">
        <v>630</v>
      </c>
    </row>
    <row r="1858" spans="2:21" ht="12" thickBot="1" x14ac:dyDescent="0.25">
      <c r="C1858" s="93" t="s">
        <v>152</v>
      </c>
      <c r="D1858" s="94" t="s">
        <v>145</v>
      </c>
      <c r="E1858" s="84" t="s">
        <v>1011</v>
      </c>
      <c r="F1858" s="94"/>
      <c r="G1858" s="84" t="s">
        <v>1012</v>
      </c>
      <c r="H1858" s="95">
        <v>6</v>
      </c>
      <c r="I1858" s="94">
        <v>0</v>
      </c>
      <c r="J1858" s="95">
        <v>6</v>
      </c>
      <c r="K1858" s="94">
        <v>0</v>
      </c>
      <c r="L1858" s="95"/>
      <c r="M1858" s="94"/>
      <c r="O1858" s="96">
        <f t="shared" ref="O1858:O1860" si="876">H1858+J1858+L1858</f>
        <v>12</v>
      </c>
      <c r="P1858" s="96">
        <f t="shared" ref="P1858:P1860" si="877">I1858+K1858+M1858</f>
        <v>0</v>
      </c>
      <c r="Q1858" s="96">
        <f t="shared" ref="Q1858:Q1860" si="878">IF(H1858&gt;I1858,1,0)+IF(J1858&gt;K1858,1,0)+IF(L1858&gt;M1858,1,0)</f>
        <v>2</v>
      </c>
      <c r="R1858" s="97">
        <f t="shared" ref="R1858:R1860" si="879">IF(H1858&lt;I1858,1,0)+IF(J1858&lt;K1858,1,0)+IF(L1858&lt;M1858,1,0)</f>
        <v>0</v>
      </c>
      <c r="S1858" s="97">
        <f t="shared" ref="S1858:S1860" si="880">IF(Q1858&gt;R1858,1,0)</f>
        <v>1</v>
      </c>
      <c r="T1858" s="97">
        <f t="shared" ref="T1858:T1860" si="881">IF(Q1858&lt;R1858,1,0)</f>
        <v>0</v>
      </c>
      <c r="U1858" s="77" t="s">
        <v>630</v>
      </c>
    </row>
    <row r="1859" spans="2:21" ht="12" thickBot="1" x14ac:dyDescent="0.25">
      <c r="C1859" s="84"/>
      <c r="D1859" s="94" t="s">
        <v>146</v>
      </c>
      <c r="E1859" s="84" t="s">
        <v>940</v>
      </c>
      <c r="F1859" s="94"/>
      <c r="G1859" s="84" t="s">
        <v>929</v>
      </c>
      <c r="H1859" s="95">
        <v>6</v>
      </c>
      <c r="I1859" s="94">
        <v>0</v>
      </c>
      <c r="J1859" s="95">
        <v>6</v>
      </c>
      <c r="K1859" s="94">
        <v>0</v>
      </c>
      <c r="L1859" s="95"/>
      <c r="M1859" s="94"/>
      <c r="O1859" s="29">
        <f t="shared" si="876"/>
        <v>12</v>
      </c>
      <c r="P1859" s="29">
        <f t="shared" si="877"/>
        <v>0</v>
      </c>
      <c r="Q1859" s="29">
        <f t="shared" si="878"/>
        <v>2</v>
      </c>
      <c r="R1859" s="28">
        <f t="shared" si="879"/>
        <v>0</v>
      </c>
      <c r="S1859" s="28">
        <f t="shared" si="880"/>
        <v>1</v>
      </c>
      <c r="T1859" s="28">
        <f t="shared" si="881"/>
        <v>0</v>
      </c>
      <c r="U1859" s="77" t="s">
        <v>630</v>
      </c>
    </row>
    <row r="1860" spans="2:21" ht="12" customHeight="1" thickBot="1" x14ac:dyDescent="0.25">
      <c r="C1860" s="414"/>
      <c r="D1860" s="416" t="s">
        <v>147</v>
      </c>
      <c r="E1860" s="84" t="s">
        <v>942</v>
      </c>
      <c r="F1860" s="98"/>
      <c r="G1860" s="84" t="s">
        <v>930</v>
      </c>
      <c r="H1860" s="418">
        <v>6</v>
      </c>
      <c r="I1860" s="421">
        <v>0</v>
      </c>
      <c r="J1860" s="418">
        <v>6</v>
      </c>
      <c r="K1860" s="421">
        <v>0</v>
      </c>
      <c r="L1860" s="418"/>
      <c r="M1860" s="421"/>
      <c r="O1860" s="424">
        <f t="shared" si="876"/>
        <v>12</v>
      </c>
      <c r="P1860" s="424">
        <f t="shared" si="877"/>
        <v>0</v>
      </c>
      <c r="Q1860" s="424">
        <f t="shared" si="878"/>
        <v>2</v>
      </c>
      <c r="R1860" s="424">
        <f t="shared" si="879"/>
        <v>0</v>
      </c>
      <c r="S1860" s="424">
        <f t="shared" si="880"/>
        <v>1</v>
      </c>
      <c r="T1860" s="424">
        <f t="shared" si="881"/>
        <v>0</v>
      </c>
      <c r="U1860" s="77" t="s">
        <v>630</v>
      </c>
    </row>
    <row r="1861" spans="2:21" ht="12" thickBot="1" x14ac:dyDescent="0.25">
      <c r="C1861" s="414"/>
      <c r="D1861" s="416"/>
      <c r="E1861" s="99" t="s">
        <v>137</v>
      </c>
      <c r="F1861" s="100"/>
      <c r="G1861" s="99" t="s">
        <v>137</v>
      </c>
      <c r="H1861" s="419"/>
      <c r="I1861" s="422"/>
      <c r="J1861" s="419"/>
      <c r="K1861" s="422"/>
      <c r="L1861" s="419"/>
      <c r="M1861" s="422"/>
      <c r="O1861" s="425"/>
      <c r="P1861" s="425"/>
      <c r="Q1861" s="425"/>
      <c r="R1861" s="425"/>
      <c r="S1861" s="425"/>
      <c r="T1861" s="425"/>
      <c r="U1861" s="77" t="s">
        <v>630</v>
      </c>
    </row>
    <row r="1862" spans="2:21" ht="12" thickBot="1" x14ac:dyDescent="0.25">
      <c r="C1862" s="415"/>
      <c r="D1862" s="417"/>
      <c r="E1862" s="84" t="s">
        <v>940</v>
      </c>
      <c r="F1862" s="101"/>
      <c r="G1862" s="84" t="s">
        <v>929</v>
      </c>
      <c r="H1862" s="420"/>
      <c r="I1862" s="423"/>
      <c r="J1862" s="420"/>
      <c r="K1862" s="423"/>
      <c r="L1862" s="420"/>
      <c r="M1862" s="423"/>
      <c r="O1862" s="426"/>
      <c r="P1862" s="426"/>
      <c r="Q1862" s="426"/>
      <c r="R1862" s="426"/>
      <c r="S1862" s="426"/>
      <c r="T1862" s="426"/>
      <c r="U1862" s="77" t="s">
        <v>630</v>
      </c>
    </row>
    <row r="1863" spans="2:21" ht="12" thickBot="1" x14ac:dyDescent="0.25">
      <c r="B1863" s="79" t="str">
        <f>E1856&amp;G1856</f>
        <v>ATLETİKO SPORTİF FAALİYETLER SP.K.EKSİ 25 GENÇLİK SPOR KULÜBÜ</v>
      </c>
      <c r="G1863" s="102"/>
      <c r="H1863" s="102"/>
      <c r="O1863" s="28">
        <f t="shared" ref="O1863:T1863" si="882">O1858+O1859+O1860</f>
        <v>36</v>
      </c>
      <c r="P1863" s="28">
        <f t="shared" si="882"/>
        <v>0</v>
      </c>
      <c r="Q1863" s="29">
        <f t="shared" si="882"/>
        <v>6</v>
      </c>
      <c r="R1863" s="28">
        <f t="shared" si="882"/>
        <v>0</v>
      </c>
      <c r="S1863" s="28">
        <f t="shared" si="882"/>
        <v>3</v>
      </c>
      <c r="T1863" s="28">
        <f t="shared" si="882"/>
        <v>0</v>
      </c>
      <c r="U1863" s="77" t="s">
        <v>630</v>
      </c>
    </row>
    <row r="1864" spans="2:21" x14ac:dyDescent="0.2">
      <c r="C1864" s="427" t="s">
        <v>132</v>
      </c>
      <c r="D1864" s="428"/>
      <c r="E1864" s="428"/>
      <c r="F1864" s="428"/>
      <c r="G1864" s="428"/>
      <c r="H1864" s="428"/>
      <c r="I1864" s="428"/>
      <c r="J1864" s="428"/>
      <c r="K1864" s="428"/>
      <c r="L1864" s="428"/>
      <c r="M1864" s="429"/>
      <c r="U1864" s="77" t="s">
        <v>630</v>
      </c>
    </row>
    <row r="1865" spans="2:21" ht="12" thickBot="1" x14ac:dyDescent="0.25">
      <c r="C1865" s="430"/>
      <c r="D1865" s="431"/>
      <c r="E1865" s="431"/>
      <c r="F1865" s="431"/>
      <c r="G1865" s="431"/>
      <c r="H1865" s="431"/>
      <c r="I1865" s="431"/>
      <c r="J1865" s="431"/>
      <c r="K1865" s="431"/>
      <c r="L1865" s="431"/>
      <c r="M1865" s="432"/>
      <c r="U1865" s="77" t="s">
        <v>630</v>
      </c>
    </row>
    <row r="1866" spans="2:21" ht="12" thickBot="1" x14ac:dyDescent="0.25">
      <c r="C1866" s="444" t="s">
        <v>79</v>
      </c>
      <c r="D1866" s="437"/>
      <c r="E1866" s="445" t="s">
        <v>133</v>
      </c>
      <c r="F1866" s="446"/>
      <c r="G1866" s="80" t="s">
        <v>134</v>
      </c>
      <c r="H1866" s="447" t="s">
        <v>135</v>
      </c>
      <c r="I1866" s="448"/>
      <c r="J1866" s="448"/>
      <c r="K1866" s="448"/>
      <c r="L1866" s="448"/>
      <c r="M1866" s="449"/>
      <c r="R1866" s="81"/>
      <c r="S1866" s="82"/>
      <c r="T1866" s="83"/>
      <c r="U1866" s="77" t="s">
        <v>630</v>
      </c>
    </row>
    <row r="1867" spans="2:21" ht="12" thickBot="1" x14ac:dyDescent="0.25">
      <c r="C1867" s="433">
        <v>45092</v>
      </c>
      <c r="D1867" s="434"/>
      <c r="E1867" s="435" t="s">
        <v>260</v>
      </c>
      <c r="F1867" s="409"/>
      <c r="G1867" s="84"/>
      <c r="H1867" s="435"/>
      <c r="I1867" s="408"/>
      <c r="J1867" s="408"/>
      <c r="K1867" s="408"/>
      <c r="L1867" s="408"/>
      <c r="M1867" s="409"/>
      <c r="U1867" s="77" t="s">
        <v>630</v>
      </c>
    </row>
    <row r="1868" spans="2:21" ht="12" thickBot="1" x14ac:dyDescent="0.25">
      <c r="C1868" s="435"/>
      <c r="D1868" s="408"/>
      <c r="E1868" s="408"/>
      <c r="F1868" s="408"/>
      <c r="G1868" s="408"/>
      <c r="H1868" s="408"/>
      <c r="I1868" s="408"/>
      <c r="J1868" s="408"/>
      <c r="K1868" s="408"/>
      <c r="L1868" s="408"/>
      <c r="M1868" s="409"/>
      <c r="U1868" s="77" t="s">
        <v>630</v>
      </c>
    </row>
    <row r="1869" spans="2:21" ht="12" thickBot="1" x14ac:dyDescent="0.25">
      <c r="C1869" s="85" t="s">
        <v>87</v>
      </c>
      <c r="D1869" s="86"/>
      <c r="E1869" s="85" t="s">
        <v>136</v>
      </c>
      <c r="F1869" s="86" t="s">
        <v>137</v>
      </c>
      <c r="G1869" s="85" t="s">
        <v>136</v>
      </c>
      <c r="H1869" s="436" t="s">
        <v>108</v>
      </c>
      <c r="I1869" s="436"/>
      <c r="J1869" s="436"/>
      <c r="K1869" s="436"/>
      <c r="L1869" s="436"/>
      <c r="M1869" s="437"/>
      <c r="U1869" s="77" t="s">
        <v>630</v>
      </c>
    </row>
    <row r="1870" spans="2:21" ht="12" thickBot="1" x14ac:dyDescent="0.25">
      <c r="C1870" s="87"/>
      <c r="D1870" s="88">
        <v>14</v>
      </c>
      <c r="E1870" s="103" t="s">
        <v>96</v>
      </c>
      <c r="F1870" s="88"/>
      <c r="G1870" s="103" t="s">
        <v>18</v>
      </c>
      <c r="H1870" s="438">
        <f>S1877</f>
        <v>3</v>
      </c>
      <c r="I1870" s="439"/>
      <c r="J1870" s="440"/>
      <c r="K1870" s="441">
        <f>T1877</f>
        <v>0</v>
      </c>
      <c r="L1870" s="442"/>
      <c r="M1870" s="443"/>
      <c r="U1870" s="77" t="str">
        <f>IF(H1870+K1870=3,"BİTTİ","DEVAM")</f>
        <v>BİTTİ</v>
      </c>
    </row>
    <row r="1871" spans="2:21" ht="12" thickBot="1" x14ac:dyDescent="0.25">
      <c r="C1871" s="91" t="s">
        <v>80</v>
      </c>
      <c r="D1871" s="92" t="s">
        <v>138</v>
      </c>
      <c r="E1871" s="91" t="s">
        <v>139</v>
      </c>
      <c r="F1871" s="92"/>
      <c r="G1871" s="91" t="s">
        <v>139</v>
      </c>
      <c r="H1871" s="408" t="s">
        <v>140</v>
      </c>
      <c r="I1871" s="409"/>
      <c r="J1871" s="408" t="s">
        <v>141</v>
      </c>
      <c r="K1871" s="409"/>
      <c r="L1871" s="410" t="s">
        <v>142</v>
      </c>
      <c r="M1871" s="411"/>
      <c r="O1871" s="412" t="s">
        <v>143</v>
      </c>
      <c r="P1871" s="413"/>
      <c r="Q1871" s="412" t="s">
        <v>144</v>
      </c>
      <c r="R1871" s="413"/>
      <c r="S1871" s="412" t="s">
        <v>138</v>
      </c>
      <c r="T1871" s="413"/>
      <c r="U1871" s="77" t="s">
        <v>630</v>
      </c>
    </row>
    <row r="1872" spans="2:21" ht="12" thickBot="1" x14ac:dyDescent="0.25">
      <c r="C1872" s="93" t="s">
        <v>152</v>
      </c>
      <c r="D1872" s="94" t="s">
        <v>145</v>
      </c>
      <c r="E1872" s="84" t="s">
        <v>778</v>
      </c>
      <c r="F1872" s="94"/>
      <c r="G1872" s="84" t="s">
        <v>381</v>
      </c>
      <c r="H1872" s="95">
        <v>7</v>
      </c>
      <c r="I1872" s="94">
        <v>5</v>
      </c>
      <c r="J1872" s="95">
        <v>6</v>
      </c>
      <c r="K1872" s="94">
        <v>2</v>
      </c>
      <c r="L1872" s="95"/>
      <c r="M1872" s="94"/>
      <c r="O1872" s="96">
        <f t="shared" ref="O1872:O1874" si="883">H1872+J1872+L1872</f>
        <v>13</v>
      </c>
      <c r="P1872" s="96">
        <f t="shared" ref="P1872:P1874" si="884">I1872+K1872+M1872</f>
        <v>7</v>
      </c>
      <c r="Q1872" s="96">
        <f t="shared" ref="Q1872:Q1874" si="885">IF(H1872&gt;I1872,1,0)+IF(J1872&gt;K1872,1,0)+IF(L1872&gt;M1872,1,0)</f>
        <v>2</v>
      </c>
      <c r="R1872" s="97">
        <f t="shared" ref="R1872:R1874" si="886">IF(H1872&lt;I1872,1,0)+IF(J1872&lt;K1872,1,0)+IF(L1872&lt;M1872,1,0)</f>
        <v>0</v>
      </c>
      <c r="S1872" s="97">
        <f t="shared" ref="S1872:S1874" si="887">IF(Q1872&gt;R1872,1,0)</f>
        <v>1</v>
      </c>
      <c r="T1872" s="97">
        <f t="shared" ref="T1872:T1874" si="888">IF(Q1872&lt;R1872,1,0)</f>
        <v>0</v>
      </c>
      <c r="U1872" s="77" t="s">
        <v>630</v>
      </c>
    </row>
    <row r="1873" spans="2:21" ht="12" thickBot="1" x14ac:dyDescent="0.25">
      <c r="C1873" s="84"/>
      <c r="D1873" s="94" t="s">
        <v>146</v>
      </c>
      <c r="E1873" s="84" t="s">
        <v>779</v>
      </c>
      <c r="F1873" s="94"/>
      <c r="G1873" s="84" t="s">
        <v>382</v>
      </c>
      <c r="H1873" s="95">
        <v>6</v>
      </c>
      <c r="I1873" s="94">
        <v>1</v>
      </c>
      <c r="J1873" s="95">
        <v>6</v>
      </c>
      <c r="K1873" s="94">
        <v>4</v>
      </c>
      <c r="L1873" s="95"/>
      <c r="M1873" s="94"/>
      <c r="O1873" s="29">
        <f t="shared" si="883"/>
        <v>12</v>
      </c>
      <c r="P1873" s="29">
        <f t="shared" si="884"/>
        <v>5</v>
      </c>
      <c r="Q1873" s="29">
        <f t="shared" si="885"/>
        <v>2</v>
      </c>
      <c r="R1873" s="28">
        <f t="shared" si="886"/>
        <v>0</v>
      </c>
      <c r="S1873" s="28">
        <f t="shared" si="887"/>
        <v>1</v>
      </c>
      <c r="T1873" s="28">
        <f t="shared" si="888"/>
        <v>0</v>
      </c>
      <c r="U1873" s="77" t="s">
        <v>630</v>
      </c>
    </row>
    <row r="1874" spans="2:21" ht="12" customHeight="1" thickBot="1" x14ac:dyDescent="0.25">
      <c r="C1874" s="414"/>
      <c r="D1874" s="416" t="s">
        <v>147</v>
      </c>
      <c r="E1874" s="84" t="s">
        <v>781</v>
      </c>
      <c r="F1874" s="98"/>
      <c r="G1874" s="84" t="s">
        <v>381</v>
      </c>
      <c r="H1874" s="418">
        <v>6</v>
      </c>
      <c r="I1874" s="421">
        <v>4</v>
      </c>
      <c r="J1874" s="418">
        <v>6</v>
      </c>
      <c r="K1874" s="421">
        <v>2</v>
      </c>
      <c r="L1874" s="418"/>
      <c r="M1874" s="421"/>
      <c r="O1874" s="424">
        <f t="shared" si="883"/>
        <v>12</v>
      </c>
      <c r="P1874" s="424">
        <f t="shared" si="884"/>
        <v>6</v>
      </c>
      <c r="Q1874" s="424">
        <f t="shared" si="885"/>
        <v>2</v>
      </c>
      <c r="R1874" s="424">
        <f t="shared" si="886"/>
        <v>0</v>
      </c>
      <c r="S1874" s="424">
        <f t="shared" si="887"/>
        <v>1</v>
      </c>
      <c r="T1874" s="424">
        <f t="shared" si="888"/>
        <v>0</v>
      </c>
      <c r="U1874" s="77" t="s">
        <v>630</v>
      </c>
    </row>
    <row r="1875" spans="2:21" ht="12" thickBot="1" x14ac:dyDescent="0.25">
      <c r="C1875" s="414"/>
      <c r="D1875" s="416"/>
      <c r="E1875" s="99" t="s">
        <v>137</v>
      </c>
      <c r="F1875" s="100"/>
      <c r="G1875" s="99" t="s">
        <v>137</v>
      </c>
      <c r="H1875" s="419"/>
      <c r="I1875" s="422"/>
      <c r="J1875" s="419"/>
      <c r="K1875" s="422"/>
      <c r="L1875" s="419"/>
      <c r="M1875" s="422"/>
      <c r="O1875" s="425"/>
      <c r="P1875" s="425"/>
      <c r="Q1875" s="425"/>
      <c r="R1875" s="425"/>
      <c r="S1875" s="425"/>
      <c r="T1875" s="425"/>
      <c r="U1875" s="77" t="s">
        <v>630</v>
      </c>
    </row>
    <row r="1876" spans="2:21" ht="12" thickBot="1" x14ac:dyDescent="0.25">
      <c r="C1876" s="415"/>
      <c r="D1876" s="417"/>
      <c r="E1876" s="84" t="s">
        <v>778</v>
      </c>
      <c r="F1876" s="101"/>
      <c r="G1876" s="84" t="s">
        <v>783</v>
      </c>
      <c r="H1876" s="420"/>
      <c r="I1876" s="423"/>
      <c r="J1876" s="420"/>
      <c r="K1876" s="423"/>
      <c r="L1876" s="420"/>
      <c r="M1876" s="423"/>
      <c r="O1876" s="426"/>
      <c r="P1876" s="426"/>
      <c r="Q1876" s="426"/>
      <c r="R1876" s="426"/>
      <c r="S1876" s="426"/>
      <c r="T1876" s="426"/>
      <c r="U1876" s="77" t="s">
        <v>630</v>
      </c>
    </row>
    <row r="1877" spans="2:21" ht="12" thickBot="1" x14ac:dyDescent="0.25">
      <c r="B1877" s="79" t="str">
        <f>E1870&amp;G1870</f>
        <v>YÜKSEKOVA AKADEMİ SPOR KULÜBÜEMEK SPOR KULÜBÜ</v>
      </c>
      <c r="G1877" s="102"/>
      <c r="H1877" s="102"/>
      <c r="O1877" s="28">
        <f t="shared" ref="O1877:T1877" si="889">O1872+O1873+O1874</f>
        <v>37</v>
      </c>
      <c r="P1877" s="28">
        <f t="shared" si="889"/>
        <v>18</v>
      </c>
      <c r="Q1877" s="29">
        <f t="shared" si="889"/>
        <v>6</v>
      </c>
      <c r="R1877" s="28">
        <f t="shared" si="889"/>
        <v>0</v>
      </c>
      <c r="S1877" s="28">
        <f t="shared" si="889"/>
        <v>3</v>
      </c>
      <c r="T1877" s="28">
        <f t="shared" si="889"/>
        <v>0</v>
      </c>
      <c r="U1877" s="77" t="s">
        <v>630</v>
      </c>
    </row>
    <row r="1878" spans="2:21" x14ac:dyDescent="0.2">
      <c r="C1878" s="427" t="s">
        <v>132</v>
      </c>
      <c r="D1878" s="428"/>
      <c r="E1878" s="428"/>
      <c r="F1878" s="428"/>
      <c r="G1878" s="428"/>
      <c r="H1878" s="428"/>
      <c r="I1878" s="428"/>
      <c r="J1878" s="428"/>
      <c r="K1878" s="428"/>
      <c r="L1878" s="428"/>
      <c r="M1878" s="429"/>
      <c r="U1878" s="77" t="s">
        <v>630</v>
      </c>
    </row>
    <row r="1879" spans="2:21" ht="12" thickBot="1" x14ac:dyDescent="0.25">
      <c r="C1879" s="430"/>
      <c r="D1879" s="431"/>
      <c r="E1879" s="431"/>
      <c r="F1879" s="431"/>
      <c r="G1879" s="431"/>
      <c r="H1879" s="431"/>
      <c r="I1879" s="431"/>
      <c r="J1879" s="431"/>
      <c r="K1879" s="431"/>
      <c r="L1879" s="431"/>
      <c r="M1879" s="432"/>
      <c r="U1879" s="77" t="s">
        <v>630</v>
      </c>
    </row>
    <row r="1880" spans="2:21" ht="12" thickBot="1" x14ac:dyDescent="0.25">
      <c r="C1880" s="444" t="s">
        <v>79</v>
      </c>
      <c r="D1880" s="437"/>
      <c r="E1880" s="445" t="s">
        <v>133</v>
      </c>
      <c r="F1880" s="446"/>
      <c r="G1880" s="80" t="s">
        <v>134</v>
      </c>
      <c r="H1880" s="447" t="s">
        <v>135</v>
      </c>
      <c r="I1880" s="448"/>
      <c r="J1880" s="448"/>
      <c r="K1880" s="448"/>
      <c r="L1880" s="448"/>
      <c r="M1880" s="449"/>
      <c r="R1880" s="81"/>
      <c r="S1880" s="82"/>
      <c r="T1880" s="83"/>
      <c r="U1880" s="77" t="s">
        <v>630</v>
      </c>
    </row>
    <row r="1881" spans="2:21" ht="12" thickBot="1" x14ac:dyDescent="0.25">
      <c r="C1881" s="433">
        <v>45092</v>
      </c>
      <c r="D1881" s="434"/>
      <c r="E1881" s="435" t="s">
        <v>260</v>
      </c>
      <c r="F1881" s="409"/>
      <c r="G1881" s="84"/>
      <c r="H1881" s="435"/>
      <c r="I1881" s="408"/>
      <c r="J1881" s="408"/>
      <c r="K1881" s="408"/>
      <c r="L1881" s="408"/>
      <c r="M1881" s="409"/>
      <c r="U1881" s="77" t="s">
        <v>630</v>
      </c>
    </row>
    <row r="1882" spans="2:21" ht="12" thickBot="1" x14ac:dyDescent="0.25">
      <c r="C1882" s="435"/>
      <c r="D1882" s="408"/>
      <c r="E1882" s="408"/>
      <c r="F1882" s="408"/>
      <c r="G1882" s="408"/>
      <c r="H1882" s="408"/>
      <c r="I1882" s="408"/>
      <c r="J1882" s="408"/>
      <c r="K1882" s="408"/>
      <c r="L1882" s="408"/>
      <c r="M1882" s="409"/>
      <c r="U1882" s="77" t="s">
        <v>630</v>
      </c>
    </row>
    <row r="1883" spans="2:21" ht="12" thickBot="1" x14ac:dyDescent="0.25">
      <c r="C1883" s="85" t="s">
        <v>87</v>
      </c>
      <c r="D1883" s="86"/>
      <c r="E1883" s="85" t="s">
        <v>136</v>
      </c>
      <c r="F1883" s="86" t="s">
        <v>137</v>
      </c>
      <c r="G1883" s="85" t="s">
        <v>136</v>
      </c>
      <c r="H1883" s="436" t="s">
        <v>108</v>
      </c>
      <c r="I1883" s="436"/>
      <c r="J1883" s="436"/>
      <c r="K1883" s="436"/>
      <c r="L1883" s="436"/>
      <c r="M1883" s="437"/>
      <c r="U1883" s="77" t="s">
        <v>630</v>
      </c>
    </row>
    <row r="1884" spans="2:21" ht="12" thickBot="1" x14ac:dyDescent="0.25">
      <c r="C1884" s="87"/>
      <c r="D1884" s="88">
        <v>15</v>
      </c>
      <c r="E1884" s="103" t="s">
        <v>26</v>
      </c>
      <c r="F1884" s="88"/>
      <c r="G1884" s="103" t="s">
        <v>25</v>
      </c>
      <c r="H1884" s="438">
        <f>S1891</f>
        <v>3</v>
      </c>
      <c r="I1884" s="439"/>
      <c r="J1884" s="440"/>
      <c r="K1884" s="441">
        <f>T1891</f>
        <v>0</v>
      </c>
      <c r="L1884" s="442"/>
      <c r="M1884" s="443"/>
      <c r="U1884" s="77" t="str">
        <f>IF(H1884+K1884=3,"BİTTİ","DEVAM")</f>
        <v>BİTTİ</v>
      </c>
    </row>
    <row r="1885" spans="2:21" ht="12" thickBot="1" x14ac:dyDescent="0.25">
      <c r="C1885" s="91" t="s">
        <v>80</v>
      </c>
      <c r="D1885" s="92" t="s">
        <v>138</v>
      </c>
      <c r="E1885" s="91" t="s">
        <v>139</v>
      </c>
      <c r="F1885" s="92"/>
      <c r="G1885" s="91" t="s">
        <v>139</v>
      </c>
      <c r="H1885" s="408" t="s">
        <v>140</v>
      </c>
      <c r="I1885" s="409"/>
      <c r="J1885" s="408" t="s">
        <v>141</v>
      </c>
      <c r="K1885" s="409"/>
      <c r="L1885" s="410" t="s">
        <v>142</v>
      </c>
      <c r="M1885" s="411"/>
      <c r="O1885" s="412" t="s">
        <v>143</v>
      </c>
      <c r="P1885" s="413"/>
      <c r="Q1885" s="412" t="s">
        <v>144</v>
      </c>
      <c r="R1885" s="413"/>
      <c r="S1885" s="412" t="s">
        <v>138</v>
      </c>
      <c r="T1885" s="413"/>
      <c r="U1885" s="77" t="s">
        <v>630</v>
      </c>
    </row>
    <row r="1886" spans="2:21" ht="12" thickBot="1" x14ac:dyDescent="0.25">
      <c r="C1886" s="93" t="s">
        <v>152</v>
      </c>
      <c r="D1886" s="94" t="s">
        <v>145</v>
      </c>
      <c r="E1886" s="84" t="s">
        <v>378</v>
      </c>
      <c r="F1886" s="94"/>
      <c r="G1886" s="84" t="s">
        <v>387</v>
      </c>
      <c r="H1886" s="95">
        <v>6</v>
      </c>
      <c r="I1886" s="94">
        <v>2</v>
      </c>
      <c r="J1886" s="95">
        <v>6</v>
      </c>
      <c r="K1886" s="94">
        <v>3</v>
      </c>
      <c r="L1886" s="95"/>
      <c r="M1886" s="94"/>
      <c r="O1886" s="96">
        <f t="shared" ref="O1886:O1888" si="890">H1886+J1886+L1886</f>
        <v>12</v>
      </c>
      <c r="P1886" s="96">
        <f t="shared" ref="P1886:P1888" si="891">I1886+K1886+M1886</f>
        <v>5</v>
      </c>
      <c r="Q1886" s="96">
        <f t="shared" ref="Q1886:Q1888" si="892">IF(H1886&gt;I1886,1,0)+IF(J1886&gt;K1886,1,0)+IF(L1886&gt;M1886,1,0)</f>
        <v>2</v>
      </c>
      <c r="R1886" s="97">
        <f t="shared" ref="R1886:R1888" si="893">IF(H1886&lt;I1886,1,0)+IF(J1886&lt;K1886,1,0)+IF(L1886&lt;M1886,1,0)</f>
        <v>0</v>
      </c>
      <c r="S1886" s="97">
        <f t="shared" ref="S1886:S1888" si="894">IF(Q1886&gt;R1886,1,0)</f>
        <v>1</v>
      </c>
      <c r="T1886" s="97">
        <f t="shared" ref="T1886:T1888" si="895">IF(Q1886&lt;R1886,1,0)</f>
        <v>0</v>
      </c>
      <c r="U1886" s="77" t="s">
        <v>630</v>
      </c>
    </row>
    <row r="1887" spans="2:21" ht="12" thickBot="1" x14ac:dyDescent="0.25">
      <c r="C1887" s="84"/>
      <c r="D1887" s="94" t="s">
        <v>146</v>
      </c>
      <c r="E1887" s="84" t="s">
        <v>379</v>
      </c>
      <c r="F1887" s="94"/>
      <c r="G1887" s="84" t="s">
        <v>388</v>
      </c>
      <c r="H1887" s="95">
        <v>6</v>
      </c>
      <c r="I1887" s="94">
        <v>4</v>
      </c>
      <c r="J1887" s="95">
        <v>7</v>
      </c>
      <c r="K1887" s="94">
        <v>5</v>
      </c>
      <c r="L1887" s="95"/>
      <c r="M1887" s="94"/>
      <c r="O1887" s="29">
        <f t="shared" si="890"/>
        <v>13</v>
      </c>
      <c r="P1887" s="29">
        <f t="shared" si="891"/>
        <v>9</v>
      </c>
      <c r="Q1887" s="29">
        <f t="shared" si="892"/>
        <v>2</v>
      </c>
      <c r="R1887" s="28">
        <f t="shared" si="893"/>
        <v>0</v>
      </c>
      <c r="S1887" s="28">
        <f t="shared" si="894"/>
        <v>1</v>
      </c>
      <c r="T1887" s="28">
        <f t="shared" si="895"/>
        <v>0</v>
      </c>
      <c r="U1887" s="77" t="s">
        <v>630</v>
      </c>
    </row>
    <row r="1888" spans="2:21" ht="12" customHeight="1" thickBot="1" x14ac:dyDescent="0.25">
      <c r="C1888" s="414"/>
      <c r="D1888" s="416" t="s">
        <v>147</v>
      </c>
      <c r="E1888" s="84" t="s">
        <v>380</v>
      </c>
      <c r="F1888" s="98"/>
      <c r="G1888" s="84" t="s">
        <v>389</v>
      </c>
      <c r="H1888" s="418">
        <v>6</v>
      </c>
      <c r="I1888" s="421">
        <v>3</v>
      </c>
      <c r="J1888" s="418">
        <v>6</v>
      </c>
      <c r="K1888" s="421">
        <v>2</v>
      </c>
      <c r="L1888" s="418"/>
      <c r="M1888" s="421"/>
      <c r="O1888" s="424">
        <f t="shared" si="890"/>
        <v>12</v>
      </c>
      <c r="P1888" s="424">
        <f t="shared" si="891"/>
        <v>5</v>
      </c>
      <c r="Q1888" s="424">
        <f t="shared" si="892"/>
        <v>2</v>
      </c>
      <c r="R1888" s="424">
        <f t="shared" si="893"/>
        <v>0</v>
      </c>
      <c r="S1888" s="424">
        <f t="shared" si="894"/>
        <v>1</v>
      </c>
      <c r="T1888" s="424">
        <f t="shared" si="895"/>
        <v>0</v>
      </c>
      <c r="U1888" s="77" t="s">
        <v>630</v>
      </c>
    </row>
    <row r="1889" spans="2:21" ht="12" thickBot="1" x14ac:dyDescent="0.25">
      <c r="C1889" s="414"/>
      <c r="D1889" s="416"/>
      <c r="E1889" s="99" t="s">
        <v>137</v>
      </c>
      <c r="F1889" s="100"/>
      <c r="G1889" s="99" t="s">
        <v>137</v>
      </c>
      <c r="H1889" s="419"/>
      <c r="I1889" s="422"/>
      <c r="J1889" s="419"/>
      <c r="K1889" s="422"/>
      <c r="L1889" s="419"/>
      <c r="M1889" s="422"/>
      <c r="O1889" s="425"/>
      <c r="P1889" s="425"/>
      <c r="Q1889" s="425"/>
      <c r="R1889" s="425"/>
      <c r="S1889" s="425"/>
      <c r="T1889" s="425"/>
      <c r="U1889" s="77" t="s">
        <v>630</v>
      </c>
    </row>
    <row r="1890" spans="2:21" ht="12" thickBot="1" x14ac:dyDescent="0.25">
      <c r="C1890" s="415"/>
      <c r="D1890" s="417"/>
      <c r="E1890" s="84" t="s">
        <v>901</v>
      </c>
      <c r="F1890" s="101"/>
      <c r="G1890" s="84" t="s">
        <v>387</v>
      </c>
      <c r="H1890" s="420"/>
      <c r="I1890" s="423"/>
      <c r="J1890" s="420"/>
      <c r="K1890" s="423"/>
      <c r="L1890" s="420"/>
      <c r="M1890" s="423"/>
      <c r="O1890" s="426"/>
      <c r="P1890" s="426"/>
      <c r="Q1890" s="426"/>
      <c r="R1890" s="426"/>
      <c r="S1890" s="426"/>
      <c r="T1890" s="426"/>
      <c r="U1890" s="77" t="s">
        <v>630</v>
      </c>
    </row>
    <row r="1891" spans="2:21" ht="12" thickBot="1" x14ac:dyDescent="0.25">
      <c r="B1891" s="79" t="str">
        <f>E1884&amp;G1884</f>
        <v>HAKKARİ TENİS SPOR KULÜBÜHAKKARİ AMATÖR GENÇLİK VE SPOR KULÜBÜ</v>
      </c>
      <c r="G1891" s="102"/>
      <c r="H1891" s="102"/>
      <c r="O1891" s="28">
        <f t="shared" ref="O1891:T1891" si="896">O1886+O1887+O1888</f>
        <v>37</v>
      </c>
      <c r="P1891" s="28">
        <f t="shared" si="896"/>
        <v>19</v>
      </c>
      <c r="Q1891" s="29">
        <f t="shared" si="896"/>
        <v>6</v>
      </c>
      <c r="R1891" s="28">
        <f t="shared" si="896"/>
        <v>0</v>
      </c>
      <c r="S1891" s="28">
        <f t="shared" si="896"/>
        <v>3</v>
      </c>
      <c r="T1891" s="28">
        <f t="shared" si="896"/>
        <v>0</v>
      </c>
      <c r="U1891" s="77" t="s">
        <v>630</v>
      </c>
    </row>
    <row r="1892" spans="2:21" x14ac:dyDescent="0.2">
      <c r="C1892" s="427" t="s">
        <v>132</v>
      </c>
      <c r="D1892" s="428"/>
      <c r="E1892" s="428"/>
      <c r="F1892" s="428"/>
      <c r="G1892" s="428"/>
      <c r="H1892" s="428"/>
      <c r="I1892" s="428"/>
      <c r="J1892" s="428"/>
      <c r="K1892" s="428"/>
      <c r="L1892" s="428"/>
      <c r="M1892" s="429"/>
      <c r="U1892" s="77" t="s">
        <v>630</v>
      </c>
    </row>
    <row r="1893" spans="2:21" ht="12" thickBot="1" x14ac:dyDescent="0.25">
      <c r="C1893" s="430"/>
      <c r="D1893" s="431"/>
      <c r="E1893" s="431"/>
      <c r="F1893" s="431"/>
      <c r="G1893" s="431"/>
      <c r="H1893" s="431"/>
      <c r="I1893" s="431"/>
      <c r="J1893" s="431"/>
      <c r="K1893" s="431"/>
      <c r="L1893" s="431"/>
      <c r="M1893" s="432"/>
      <c r="U1893" s="77" t="s">
        <v>630</v>
      </c>
    </row>
    <row r="1894" spans="2:21" ht="12" thickBot="1" x14ac:dyDescent="0.25">
      <c r="C1894" s="444" t="s">
        <v>79</v>
      </c>
      <c r="D1894" s="437"/>
      <c r="E1894" s="445" t="s">
        <v>133</v>
      </c>
      <c r="F1894" s="446"/>
      <c r="G1894" s="80" t="s">
        <v>134</v>
      </c>
      <c r="H1894" s="447" t="s">
        <v>135</v>
      </c>
      <c r="I1894" s="448"/>
      <c r="J1894" s="448"/>
      <c r="K1894" s="448"/>
      <c r="L1894" s="448"/>
      <c r="M1894" s="449"/>
      <c r="R1894" s="81"/>
      <c r="S1894" s="82"/>
      <c r="T1894" s="83"/>
      <c r="U1894" s="77" t="s">
        <v>630</v>
      </c>
    </row>
    <row r="1895" spans="2:21" ht="12" thickBot="1" x14ac:dyDescent="0.25">
      <c r="C1895" s="433">
        <v>45092</v>
      </c>
      <c r="D1895" s="434"/>
      <c r="E1895" s="435" t="s">
        <v>262</v>
      </c>
      <c r="F1895" s="409"/>
      <c r="G1895" s="84"/>
      <c r="H1895" s="435"/>
      <c r="I1895" s="408"/>
      <c r="J1895" s="408"/>
      <c r="K1895" s="408"/>
      <c r="L1895" s="408"/>
      <c r="M1895" s="409"/>
      <c r="U1895" s="77" t="s">
        <v>630</v>
      </c>
    </row>
    <row r="1896" spans="2:21" ht="12" thickBot="1" x14ac:dyDescent="0.25">
      <c r="C1896" s="435"/>
      <c r="D1896" s="408"/>
      <c r="E1896" s="408"/>
      <c r="F1896" s="408"/>
      <c r="G1896" s="408"/>
      <c r="H1896" s="408"/>
      <c r="I1896" s="408"/>
      <c r="J1896" s="408"/>
      <c r="K1896" s="408"/>
      <c r="L1896" s="408"/>
      <c r="M1896" s="409"/>
      <c r="U1896" s="77" t="s">
        <v>630</v>
      </c>
    </row>
    <row r="1897" spans="2:21" ht="12" thickBot="1" x14ac:dyDescent="0.25">
      <c r="C1897" s="85" t="s">
        <v>87</v>
      </c>
      <c r="D1897" s="86"/>
      <c r="E1897" s="85" t="s">
        <v>136</v>
      </c>
      <c r="F1897" s="86" t="s">
        <v>137</v>
      </c>
      <c r="G1897" s="85" t="s">
        <v>136</v>
      </c>
      <c r="H1897" s="436" t="s">
        <v>108</v>
      </c>
      <c r="I1897" s="436"/>
      <c r="J1897" s="436"/>
      <c r="K1897" s="436"/>
      <c r="L1897" s="436"/>
      <c r="M1897" s="437"/>
      <c r="U1897" s="77" t="s">
        <v>630</v>
      </c>
    </row>
    <row r="1898" spans="2:21" ht="12" thickBot="1" x14ac:dyDescent="0.25">
      <c r="C1898" s="87"/>
      <c r="D1898" s="88">
        <v>16</v>
      </c>
      <c r="E1898" s="103" t="s">
        <v>215</v>
      </c>
      <c r="F1898" s="88"/>
      <c r="G1898" s="103" t="s">
        <v>213</v>
      </c>
      <c r="H1898" s="438">
        <f>S1905</f>
        <v>3</v>
      </c>
      <c r="I1898" s="439"/>
      <c r="J1898" s="440"/>
      <c r="K1898" s="441">
        <f>T1905</f>
        <v>0</v>
      </c>
      <c r="L1898" s="442"/>
      <c r="M1898" s="443"/>
      <c r="U1898" s="77" t="str">
        <f>IF(H1898+K1898=3,"BİTTİ","DEVAM")</f>
        <v>BİTTİ</v>
      </c>
    </row>
    <row r="1899" spans="2:21" ht="12" thickBot="1" x14ac:dyDescent="0.25">
      <c r="C1899" s="91" t="s">
        <v>80</v>
      </c>
      <c r="D1899" s="92" t="s">
        <v>138</v>
      </c>
      <c r="E1899" s="91" t="s">
        <v>139</v>
      </c>
      <c r="F1899" s="92"/>
      <c r="G1899" s="91" t="s">
        <v>139</v>
      </c>
      <c r="H1899" s="408" t="s">
        <v>140</v>
      </c>
      <c r="I1899" s="409"/>
      <c r="J1899" s="408" t="s">
        <v>141</v>
      </c>
      <c r="K1899" s="409"/>
      <c r="L1899" s="410" t="s">
        <v>142</v>
      </c>
      <c r="M1899" s="411"/>
      <c r="O1899" s="412" t="s">
        <v>143</v>
      </c>
      <c r="P1899" s="413"/>
      <c r="Q1899" s="412" t="s">
        <v>144</v>
      </c>
      <c r="R1899" s="413"/>
      <c r="S1899" s="412" t="s">
        <v>138</v>
      </c>
      <c r="T1899" s="413"/>
      <c r="U1899" s="77" t="s">
        <v>630</v>
      </c>
    </row>
    <row r="1900" spans="2:21" ht="12" thickBot="1" x14ac:dyDescent="0.25">
      <c r="C1900" s="93" t="s">
        <v>152</v>
      </c>
      <c r="D1900" s="94" t="s">
        <v>145</v>
      </c>
      <c r="E1900" s="84" t="s">
        <v>946</v>
      </c>
      <c r="F1900" s="94"/>
      <c r="G1900" s="84" t="s">
        <v>653</v>
      </c>
      <c r="H1900" s="95">
        <v>6</v>
      </c>
      <c r="I1900" s="94">
        <v>0</v>
      </c>
      <c r="J1900" s="95">
        <v>6</v>
      </c>
      <c r="K1900" s="94">
        <v>0</v>
      </c>
      <c r="L1900" s="95"/>
      <c r="M1900" s="94"/>
      <c r="O1900" s="96">
        <f t="shared" ref="O1900:O1902" si="897">H1900+J1900+L1900</f>
        <v>12</v>
      </c>
      <c r="P1900" s="96">
        <f t="shared" ref="P1900:P1902" si="898">I1900+K1900+M1900</f>
        <v>0</v>
      </c>
      <c r="Q1900" s="96">
        <f t="shared" ref="Q1900:Q1902" si="899">IF(H1900&gt;I1900,1,0)+IF(J1900&gt;K1900,1,0)+IF(L1900&gt;M1900,1,0)</f>
        <v>2</v>
      </c>
      <c r="R1900" s="97">
        <f t="shared" ref="R1900:R1902" si="900">IF(H1900&lt;I1900,1,0)+IF(J1900&lt;K1900,1,0)+IF(L1900&lt;M1900,1,0)</f>
        <v>0</v>
      </c>
      <c r="S1900" s="97">
        <f t="shared" ref="S1900:S1902" si="901">IF(Q1900&gt;R1900,1,0)</f>
        <v>1</v>
      </c>
      <c r="T1900" s="97">
        <f t="shared" ref="T1900:T1902" si="902">IF(Q1900&lt;R1900,1,0)</f>
        <v>0</v>
      </c>
      <c r="U1900" s="77" t="s">
        <v>630</v>
      </c>
    </row>
    <row r="1901" spans="2:21" ht="12" thickBot="1" x14ac:dyDescent="0.25">
      <c r="C1901" s="84"/>
      <c r="D1901" s="94" t="s">
        <v>146</v>
      </c>
      <c r="E1901" s="84" t="s">
        <v>947</v>
      </c>
      <c r="F1901" s="94"/>
      <c r="G1901" s="84" t="s">
        <v>654</v>
      </c>
      <c r="H1901" s="95">
        <v>6</v>
      </c>
      <c r="I1901" s="94">
        <v>0</v>
      </c>
      <c r="J1901" s="95">
        <v>6</v>
      </c>
      <c r="K1901" s="94">
        <v>0</v>
      </c>
      <c r="L1901" s="95"/>
      <c r="M1901" s="94"/>
      <c r="O1901" s="29">
        <f t="shared" si="897"/>
        <v>12</v>
      </c>
      <c r="P1901" s="29">
        <f t="shared" si="898"/>
        <v>0</v>
      </c>
      <c r="Q1901" s="29">
        <f t="shared" si="899"/>
        <v>2</v>
      </c>
      <c r="R1901" s="28">
        <f t="shared" si="900"/>
        <v>0</v>
      </c>
      <c r="S1901" s="28">
        <f t="shared" si="901"/>
        <v>1</v>
      </c>
      <c r="T1901" s="28">
        <f t="shared" si="902"/>
        <v>0</v>
      </c>
      <c r="U1901" s="77" t="s">
        <v>630</v>
      </c>
    </row>
    <row r="1902" spans="2:21" ht="12" customHeight="1" thickBot="1" x14ac:dyDescent="0.25">
      <c r="C1902" s="414"/>
      <c r="D1902" s="416" t="s">
        <v>147</v>
      </c>
      <c r="E1902" s="84" t="s">
        <v>946</v>
      </c>
      <c r="F1902" s="98"/>
      <c r="G1902" s="84" t="s">
        <v>653</v>
      </c>
      <c r="H1902" s="418">
        <v>6</v>
      </c>
      <c r="I1902" s="421">
        <v>0</v>
      </c>
      <c r="J1902" s="418">
        <v>6</v>
      </c>
      <c r="K1902" s="421">
        <v>0</v>
      </c>
      <c r="L1902" s="418"/>
      <c r="M1902" s="421"/>
      <c r="O1902" s="424">
        <f t="shared" si="897"/>
        <v>12</v>
      </c>
      <c r="P1902" s="424">
        <f t="shared" si="898"/>
        <v>0</v>
      </c>
      <c r="Q1902" s="424">
        <f t="shared" si="899"/>
        <v>2</v>
      </c>
      <c r="R1902" s="424">
        <f t="shared" si="900"/>
        <v>0</v>
      </c>
      <c r="S1902" s="424">
        <f t="shared" si="901"/>
        <v>1</v>
      </c>
      <c r="T1902" s="424">
        <f t="shared" si="902"/>
        <v>0</v>
      </c>
      <c r="U1902" s="77" t="s">
        <v>630</v>
      </c>
    </row>
    <row r="1903" spans="2:21" ht="12" thickBot="1" x14ac:dyDescent="0.25">
      <c r="C1903" s="414"/>
      <c r="D1903" s="416"/>
      <c r="E1903" s="99" t="s">
        <v>137</v>
      </c>
      <c r="F1903" s="100"/>
      <c r="G1903" s="99" t="s">
        <v>137</v>
      </c>
      <c r="H1903" s="419"/>
      <c r="I1903" s="422"/>
      <c r="J1903" s="419"/>
      <c r="K1903" s="422"/>
      <c r="L1903" s="419"/>
      <c r="M1903" s="422"/>
      <c r="O1903" s="425"/>
      <c r="P1903" s="425"/>
      <c r="Q1903" s="425"/>
      <c r="R1903" s="425"/>
      <c r="S1903" s="425"/>
      <c r="T1903" s="425"/>
      <c r="U1903" s="77" t="s">
        <v>630</v>
      </c>
    </row>
    <row r="1904" spans="2:21" ht="12" thickBot="1" x14ac:dyDescent="0.25">
      <c r="C1904" s="415"/>
      <c r="D1904" s="417"/>
      <c r="E1904" s="84" t="s">
        <v>947</v>
      </c>
      <c r="F1904" s="101"/>
      <c r="G1904" s="84" t="s">
        <v>654</v>
      </c>
      <c r="H1904" s="420"/>
      <c r="I1904" s="423"/>
      <c r="J1904" s="420"/>
      <c r="K1904" s="423"/>
      <c r="L1904" s="420"/>
      <c r="M1904" s="423"/>
      <c r="O1904" s="426"/>
      <c r="P1904" s="426"/>
      <c r="Q1904" s="426"/>
      <c r="R1904" s="426"/>
      <c r="S1904" s="426"/>
      <c r="T1904" s="426"/>
      <c r="U1904" s="77" t="s">
        <v>630</v>
      </c>
    </row>
    <row r="1905" spans="2:21" ht="12" thickBot="1" x14ac:dyDescent="0.25">
      <c r="B1905" s="79" t="str">
        <f>E1898&amp;G1898</f>
        <v>MİDYAT BELEDİYESİ SPOR KULÜBÜFORZA EFOR TENİS SPOR KULÜBÜ</v>
      </c>
      <c r="G1905" s="102"/>
      <c r="H1905" s="102"/>
      <c r="O1905" s="28">
        <f t="shared" ref="O1905:T1905" si="903">O1900+O1901+O1902</f>
        <v>36</v>
      </c>
      <c r="P1905" s="28">
        <f t="shared" si="903"/>
        <v>0</v>
      </c>
      <c r="Q1905" s="29">
        <f t="shared" si="903"/>
        <v>6</v>
      </c>
      <c r="R1905" s="28">
        <f t="shared" si="903"/>
        <v>0</v>
      </c>
      <c r="S1905" s="28">
        <f t="shared" si="903"/>
        <v>3</v>
      </c>
      <c r="T1905" s="28">
        <f t="shared" si="903"/>
        <v>0</v>
      </c>
      <c r="U1905" s="77" t="s">
        <v>630</v>
      </c>
    </row>
    <row r="1906" spans="2:21" x14ac:dyDescent="0.2">
      <c r="C1906" s="427" t="s">
        <v>132</v>
      </c>
      <c r="D1906" s="428"/>
      <c r="E1906" s="428"/>
      <c r="F1906" s="428"/>
      <c r="G1906" s="428"/>
      <c r="H1906" s="428"/>
      <c r="I1906" s="428"/>
      <c r="J1906" s="428"/>
      <c r="K1906" s="428"/>
      <c r="L1906" s="428"/>
      <c r="M1906" s="429"/>
      <c r="U1906" s="77" t="s">
        <v>630</v>
      </c>
    </row>
    <row r="1907" spans="2:21" ht="12" thickBot="1" x14ac:dyDescent="0.25">
      <c r="C1907" s="430"/>
      <c r="D1907" s="431"/>
      <c r="E1907" s="431"/>
      <c r="F1907" s="431"/>
      <c r="G1907" s="431"/>
      <c r="H1907" s="431"/>
      <c r="I1907" s="431"/>
      <c r="J1907" s="431"/>
      <c r="K1907" s="431"/>
      <c r="L1907" s="431"/>
      <c r="M1907" s="432"/>
      <c r="U1907" s="77" t="s">
        <v>630</v>
      </c>
    </row>
    <row r="1908" spans="2:21" ht="12" thickBot="1" x14ac:dyDescent="0.25">
      <c r="C1908" s="444" t="s">
        <v>79</v>
      </c>
      <c r="D1908" s="437"/>
      <c r="E1908" s="445" t="s">
        <v>133</v>
      </c>
      <c r="F1908" s="446"/>
      <c r="G1908" s="80" t="s">
        <v>134</v>
      </c>
      <c r="H1908" s="447" t="s">
        <v>135</v>
      </c>
      <c r="I1908" s="448"/>
      <c r="J1908" s="448"/>
      <c r="K1908" s="448"/>
      <c r="L1908" s="448"/>
      <c r="M1908" s="449"/>
      <c r="R1908" s="81"/>
      <c r="S1908" s="82"/>
      <c r="T1908" s="83"/>
      <c r="U1908" s="77" t="s">
        <v>630</v>
      </c>
    </row>
    <row r="1909" spans="2:21" ht="12" thickBot="1" x14ac:dyDescent="0.25">
      <c r="C1909" s="433">
        <v>45092</v>
      </c>
      <c r="D1909" s="434"/>
      <c r="E1909" s="435" t="s">
        <v>262</v>
      </c>
      <c r="F1909" s="409"/>
      <c r="G1909" s="84"/>
      <c r="H1909" s="435"/>
      <c r="I1909" s="408"/>
      <c r="J1909" s="408"/>
      <c r="K1909" s="408"/>
      <c r="L1909" s="408"/>
      <c r="M1909" s="409"/>
      <c r="U1909" s="77" t="s">
        <v>630</v>
      </c>
    </row>
    <row r="1910" spans="2:21" ht="12" thickBot="1" x14ac:dyDescent="0.25">
      <c r="C1910" s="435"/>
      <c r="D1910" s="408"/>
      <c r="E1910" s="408"/>
      <c r="F1910" s="408"/>
      <c r="G1910" s="408"/>
      <c r="H1910" s="408"/>
      <c r="I1910" s="408"/>
      <c r="J1910" s="408"/>
      <c r="K1910" s="408"/>
      <c r="L1910" s="408"/>
      <c r="M1910" s="409"/>
      <c r="U1910" s="77" t="s">
        <v>630</v>
      </c>
    </row>
    <row r="1911" spans="2:21" ht="12" thickBot="1" x14ac:dyDescent="0.25">
      <c r="C1911" s="85" t="s">
        <v>87</v>
      </c>
      <c r="D1911" s="86"/>
      <c r="E1911" s="85" t="s">
        <v>136</v>
      </c>
      <c r="F1911" s="86" t="s">
        <v>137</v>
      </c>
      <c r="G1911" s="85" t="s">
        <v>136</v>
      </c>
      <c r="H1911" s="436" t="s">
        <v>108</v>
      </c>
      <c r="I1911" s="436"/>
      <c r="J1911" s="436"/>
      <c r="K1911" s="436"/>
      <c r="L1911" s="436"/>
      <c r="M1911" s="437"/>
      <c r="U1911" s="77" t="s">
        <v>630</v>
      </c>
    </row>
    <row r="1912" spans="2:21" ht="12" thickBot="1" x14ac:dyDescent="0.25">
      <c r="C1912" s="87"/>
      <c r="D1912" s="88">
        <v>17</v>
      </c>
      <c r="E1912" s="103" t="s">
        <v>214</v>
      </c>
      <c r="F1912" s="88"/>
      <c r="G1912" s="103" t="s">
        <v>217</v>
      </c>
      <c r="H1912" s="438">
        <f>S1919</f>
        <v>0</v>
      </c>
      <c r="I1912" s="439"/>
      <c r="J1912" s="440"/>
      <c r="K1912" s="441">
        <f>T1919</f>
        <v>3</v>
      </c>
      <c r="L1912" s="442"/>
      <c r="M1912" s="443"/>
      <c r="U1912" s="77" t="str">
        <f>IF(H1912+K1912=3,"BİTTİ","DEVAM")</f>
        <v>BİTTİ</v>
      </c>
    </row>
    <row r="1913" spans="2:21" ht="12" thickBot="1" x14ac:dyDescent="0.25">
      <c r="C1913" s="91" t="s">
        <v>80</v>
      </c>
      <c r="D1913" s="92" t="s">
        <v>138</v>
      </c>
      <c r="E1913" s="91" t="s">
        <v>139</v>
      </c>
      <c r="F1913" s="92"/>
      <c r="G1913" s="91" t="s">
        <v>139</v>
      </c>
      <c r="H1913" s="408" t="s">
        <v>140</v>
      </c>
      <c r="I1913" s="409"/>
      <c r="J1913" s="408" t="s">
        <v>141</v>
      </c>
      <c r="K1913" s="409"/>
      <c r="L1913" s="410" t="s">
        <v>142</v>
      </c>
      <c r="M1913" s="411"/>
      <c r="O1913" s="412" t="s">
        <v>143</v>
      </c>
      <c r="P1913" s="413"/>
      <c r="Q1913" s="412" t="s">
        <v>144</v>
      </c>
      <c r="R1913" s="413"/>
      <c r="S1913" s="412" t="s">
        <v>138</v>
      </c>
      <c r="T1913" s="413"/>
      <c r="U1913" s="77" t="s">
        <v>630</v>
      </c>
    </row>
    <row r="1914" spans="2:21" ht="12" thickBot="1" x14ac:dyDescent="0.25">
      <c r="C1914" s="93" t="s">
        <v>152</v>
      </c>
      <c r="D1914" s="94" t="s">
        <v>145</v>
      </c>
      <c r="E1914" s="84" t="s">
        <v>655</v>
      </c>
      <c r="F1914" s="94"/>
      <c r="G1914" s="84" t="s">
        <v>384</v>
      </c>
      <c r="H1914" s="95">
        <v>2</v>
      </c>
      <c r="I1914" s="94">
        <v>6</v>
      </c>
      <c r="J1914" s="95">
        <v>2</v>
      </c>
      <c r="K1914" s="94">
        <v>6</v>
      </c>
      <c r="L1914" s="95"/>
      <c r="M1914" s="94"/>
      <c r="O1914" s="96">
        <f t="shared" ref="O1914:O1916" si="904">H1914+J1914+L1914</f>
        <v>4</v>
      </c>
      <c r="P1914" s="96">
        <f t="shared" ref="P1914:P1916" si="905">I1914+K1914+M1914</f>
        <v>12</v>
      </c>
      <c r="Q1914" s="96">
        <f t="shared" ref="Q1914:Q1916" si="906">IF(H1914&gt;I1914,1,0)+IF(J1914&gt;K1914,1,0)+IF(L1914&gt;M1914,1,0)</f>
        <v>0</v>
      </c>
      <c r="R1914" s="97">
        <f t="shared" ref="R1914:R1916" si="907">IF(H1914&lt;I1914,1,0)+IF(J1914&lt;K1914,1,0)+IF(L1914&lt;M1914,1,0)</f>
        <v>2</v>
      </c>
      <c r="S1914" s="97">
        <f t="shared" ref="S1914:S1916" si="908">IF(Q1914&gt;R1914,1,0)</f>
        <v>0</v>
      </c>
      <c r="T1914" s="97">
        <f t="shared" ref="T1914:T1916" si="909">IF(Q1914&lt;R1914,1,0)</f>
        <v>1</v>
      </c>
      <c r="U1914" s="77" t="s">
        <v>630</v>
      </c>
    </row>
    <row r="1915" spans="2:21" ht="12" thickBot="1" x14ac:dyDescent="0.25">
      <c r="C1915" s="84"/>
      <c r="D1915" s="94" t="s">
        <v>146</v>
      </c>
      <c r="E1915" s="84" t="s">
        <v>656</v>
      </c>
      <c r="F1915" s="94"/>
      <c r="G1915" s="84" t="s">
        <v>657</v>
      </c>
      <c r="H1915" s="95">
        <v>3</v>
      </c>
      <c r="I1915" s="94">
        <v>6</v>
      </c>
      <c r="J1915" s="95">
        <v>0</v>
      </c>
      <c r="K1915" s="94">
        <v>6</v>
      </c>
      <c r="L1915" s="95"/>
      <c r="M1915" s="94"/>
      <c r="O1915" s="29">
        <f t="shared" si="904"/>
        <v>3</v>
      </c>
      <c r="P1915" s="29">
        <f t="shared" si="905"/>
        <v>12</v>
      </c>
      <c r="Q1915" s="29">
        <f t="shared" si="906"/>
        <v>0</v>
      </c>
      <c r="R1915" s="28">
        <f t="shared" si="907"/>
        <v>2</v>
      </c>
      <c r="S1915" s="28">
        <f t="shared" si="908"/>
        <v>0</v>
      </c>
      <c r="T1915" s="28">
        <f t="shared" si="909"/>
        <v>1</v>
      </c>
      <c r="U1915" s="77" t="s">
        <v>630</v>
      </c>
    </row>
    <row r="1916" spans="2:21" ht="12" customHeight="1" thickBot="1" x14ac:dyDescent="0.25">
      <c r="C1916" s="414"/>
      <c r="D1916" s="416" t="s">
        <v>147</v>
      </c>
      <c r="E1916" s="84" t="s">
        <v>991</v>
      </c>
      <c r="F1916" s="98"/>
      <c r="G1916" s="84" t="s">
        <v>384</v>
      </c>
      <c r="H1916" s="418">
        <v>2</v>
      </c>
      <c r="I1916" s="421">
        <v>6</v>
      </c>
      <c r="J1916" s="418">
        <v>0</v>
      </c>
      <c r="K1916" s="421">
        <v>6</v>
      </c>
      <c r="L1916" s="418"/>
      <c r="M1916" s="421"/>
      <c r="O1916" s="424">
        <f t="shared" si="904"/>
        <v>2</v>
      </c>
      <c r="P1916" s="424">
        <f t="shared" si="905"/>
        <v>12</v>
      </c>
      <c r="Q1916" s="424">
        <f t="shared" si="906"/>
        <v>0</v>
      </c>
      <c r="R1916" s="424">
        <f t="shared" si="907"/>
        <v>2</v>
      </c>
      <c r="S1916" s="424">
        <f t="shared" si="908"/>
        <v>0</v>
      </c>
      <c r="T1916" s="424">
        <f t="shared" si="909"/>
        <v>1</v>
      </c>
      <c r="U1916" s="77" t="s">
        <v>630</v>
      </c>
    </row>
    <row r="1917" spans="2:21" ht="12" thickBot="1" x14ac:dyDescent="0.25">
      <c r="C1917" s="414"/>
      <c r="D1917" s="416"/>
      <c r="E1917" s="99" t="s">
        <v>137</v>
      </c>
      <c r="F1917" s="100"/>
      <c r="G1917" s="99" t="s">
        <v>137</v>
      </c>
      <c r="H1917" s="419"/>
      <c r="I1917" s="422"/>
      <c r="J1917" s="419"/>
      <c r="K1917" s="422"/>
      <c r="L1917" s="419"/>
      <c r="M1917" s="422"/>
      <c r="O1917" s="425"/>
      <c r="P1917" s="425"/>
      <c r="Q1917" s="425"/>
      <c r="R1917" s="425"/>
      <c r="S1917" s="425"/>
      <c r="T1917" s="425"/>
      <c r="U1917" s="77" t="s">
        <v>630</v>
      </c>
    </row>
    <row r="1918" spans="2:21" ht="12" thickBot="1" x14ac:dyDescent="0.25">
      <c r="C1918" s="415"/>
      <c r="D1918" s="417"/>
      <c r="E1918" s="84" t="s">
        <v>656</v>
      </c>
      <c r="F1918" s="101"/>
      <c r="G1918" s="84" t="s">
        <v>657</v>
      </c>
      <c r="H1918" s="420"/>
      <c r="I1918" s="423"/>
      <c r="J1918" s="420"/>
      <c r="K1918" s="423"/>
      <c r="L1918" s="420"/>
      <c r="M1918" s="423"/>
      <c r="O1918" s="426"/>
      <c r="P1918" s="426"/>
      <c r="Q1918" s="426"/>
      <c r="R1918" s="426"/>
      <c r="S1918" s="426"/>
      <c r="T1918" s="426"/>
      <c r="U1918" s="77" t="s">
        <v>630</v>
      </c>
    </row>
    <row r="1919" spans="2:21" ht="12" thickBot="1" x14ac:dyDescent="0.25">
      <c r="B1919" s="79" t="str">
        <f>E1912&amp;G1912</f>
        <v>MARİDİN SPOR KULÜBÜARTUKLU TENİS SPOR KULÜBÜ</v>
      </c>
      <c r="G1919" s="102"/>
      <c r="H1919" s="102"/>
      <c r="O1919" s="28">
        <f t="shared" ref="O1919:T1919" si="910">O1914+O1915+O1916</f>
        <v>9</v>
      </c>
      <c r="P1919" s="28">
        <f t="shared" si="910"/>
        <v>36</v>
      </c>
      <c r="Q1919" s="29">
        <f t="shared" si="910"/>
        <v>0</v>
      </c>
      <c r="R1919" s="28">
        <f t="shared" si="910"/>
        <v>6</v>
      </c>
      <c r="S1919" s="28">
        <f t="shared" si="910"/>
        <v>0</v>
      </c>
      <c r="T1919" s="28">
        <f t="shared" si="910"/>
        <v>3</v>
      </c>
      <c r="U1919" s="77" t="s">
        <v>630</v>
      </c>
    </row>
    <row r="1920" spans="2:21" x14ac:dyDescent="0.2">
      <c r="C1920" s="427" t="s">
        <v>132</v>
      </c>
      <c r="D1920" s="428"/>
      <c r="E1920" s="428"/>
      <c r="F1920" s="428"/>
      <c r="G1920" s="428"/>
      <c r="H1920" s="428"/>
      <c r="I1920" s="428"/>
      <c r="J1920" s="428"/>
      <c r="K1920" s="428"/>
      <c r="L1920" s="428"/>
      <c r="M1920" s="429"/>
      <c r="U1920" s="77" t="s">
        <v>630</v>
      </c>
    </row>
    <row r="1921" spans="2:21" ht="12" thickBot="1" x14ac:dyDescent="0.25">
      <c r="C1921" s="430"/>
      <c r="D1921" s="431"/>
      <c r="E1921" s="431"/>
      <c r="F1921" s="431"/>
      <c r="G1921" s="431"/>
      <c r="H1921" s="431"/>
      <c r="I1921" s="431"/>
      <c r="J1921" s="431"/>
      <c r="K1921" s="431"/>
      <c r="L1921" s="431"/>
      <c r="M1921" s="432"/>
      <c r="U1921" s="77" t="s">
        <v>630</v>
      </c>
    </row>
    <row r="1922" spans="2:21" ht="12" thickBot="1" x14ac:dyDescent="0.25">
      <c r="C1922" s="444" t="s">
        <v>79</v>
      </c>
      <c r="D1922" s="437"/>
      <c r="E1922" s="445" t="s">
        <v>133</v>
      </c>
      <c r="F1922" s="446"/>
      <c r="G1922" s="80" t="s">
        <v>134</v>
      </c>
      <c r="H1922" s="447" t="s">
        <v>135</v>
      </c>
      <c r="I1922" s="448"/>
      <c r="J1922" s="448"/>
      <c r="K1922" s="448"/>
      <c r="L1922" s="448"/>
      <c r="M1922" s="449"/>
      <c r="R1922" s="81"/>
      <c r="S1922" s="82"/>
      <c r="T1922" s="83"/>
      <c r="U1922" s="77" t="s">
        <v>630</v>
      </c>
    </row>
    <row r="1923" spans="2:21" ht="12" thickBot="1" x14ac:dyDescent="0.25">
      <c r="C1923" s="433">
        <v>45092</v>
      </c>
      <c r="D1923" s="434"/>
      <c r="E1923" s="435" t="s">
        <v>262</v>
      </c>
      <c r="F1923" s="409"/>
      <c r="G1923" s="84"/>
      <c r="H1923" s="435"/>
      <c r="I1923" s="408"/>
      <c r="J1923" s="408"/>
      <c r="K1923" s="408"/>
      <c r="L1923" s="408"/>
      <c r="M1923" s="409"/>
      <c r="U1923" s="77" t="s">
        <v>630</v>
      </c>
    </row>
    <row r="1924" spans="2:21" ht="12" thickBot="1" x14ac:dyDescent="0.25">
      <c r="C1924" s="435"/>
      <c r="D1924" s="408"/>
      <c r="E1924" s="408"/>
      <c r="F1924" s="408"/>
      <c r="G1924" s="408"/>
      <c r="H1924" s="408"/>
      <c r="I1924" s="408"/>
      <c r="J1924" s="408"/>
      <c r="K1924" s="408"/>
      <c r="L1924" s="408"/>
      <c r="M1924" s="409"/>
      <c r="U1924" s="77" t="s">
        <v>630</v>
      </c>
    </row>
    <row r="1925" spans="2:21" ht="12" thickBot="1" x14ac:dyDescent="0.25">
      <c r="C1925" s="85" t="s">
        <v>87</v>
      </c>
      <c r="D1925" s="86"/>
      <c r="E1925" s="85" t="s">
        <v>136</v>
      </c>
      <c r="F1925" s="86" t="s">
        <v>137</v>
      </c>
      <c r="G1925" s="85" t="s">
        <v>136</v>
      </c>
      <c r="H1925" s="436" t="s">
        <v>108</v>
      </c>
      <c r="I1925" s="436"/>
      <c r="J1925" s="436"/>
      <c r="K1925" s="436"/>
      <c r="L1925" s="436"/>
      <c r="M1925" s="437"/>
      <c r="U1925" s="77" t="s">
        <v>630</v>
      </c>
    </row>
    <row r="1926" spans="2:21" ht="12" thickBot="1" x14ac:dyDescent="0.25">
      <c r="C1926" s="87"/>
      <c r="D1926" s="88">
        <v>18</v>
      </c>
      <c r="E1926" s="103" t="s">
        <v>216</v>
      </c>
      <c r="F1926" s="88"/>
      <c r="G1926" s="103" t="s">
        <v>268</v>
      </c>
      <c r="H1926" s="438">
        <f>S1933</f>
        <v>3</v>
      </c>
      <c r="I1926" s="439"/>
      <c r="J1926" s="440"/>
      <c r="K1926" s="441">
        <f>T1933</f>
        <v>0</v>
      </c>
      <c r="L1926" s="442"/>
      <c r="M1926" s="443"/>
      <c r="U1926" s="77" t="str">
        <f>IF(H1926+K1926=3,"BİTTİ","DEVAM")</f>
        <v>BİTTİ</v>
      </c>
    </row>
    <row r="1927" spans="2:21" ht="12" thickBot="1" x14ac:dyDescent="0.25">
      <c r="C1927" s="91" t="s">
        <v>80</v>
      </c>
      <c r="D1927" s="92" t="s">
        <v>138</v>
      </c>
      <c r="E1927" s="91" t="s">
        <v>139</v>
      </c>
      <c r="F1927" s="92"/>
      <c r="G1927" s="91" t="s">
        <v>139</v>
      </c>
      <c r="H1927" s="408" t="s">
        <v>140</v>
      </c>
      <c r="I1927" s="409"/>
      <c r="J1927" s="408" t="s">
        <v>141</v>
      </c>
      <c r="K1927" s="409"/>
      <c r="L1927" s="410" t="s">
        <v>142</v>
      </c>
      <c r="M1927" s="411"/>
      <c r="O1927" s="412" t="s">
        <v>143</v>
      </c>
      <c r="P1927" s="413"/>
      <c r="Q1927" s="412" t="s">
        <v>144</v>
      </c>
      <c r="R1927" s="413"/>
      <c r="S1927" s="412" t="s">
        <v>138</v>
      </c>
      <c r="T1927" s="413"/>
      <c r="U1927" s="77" t="s">
        <v>630</v>
      </c>
    </row>
    <row r="1928" spans="2:21" ht="12" thickBot="1" x14ac:dyDescent="0.25">
      <c r="C1928" s="93" t="s">
        <v>152</v>
      </c>
      <c r="D1928" s="94" t="s">
        <v>145</v>
      </c>
      <c r="E1928" s="84" t="s">
        <v>658</v>
      </c>
      <c r="F1928" s="94"/>
      <c r="G1928" s="84" t="s">
        <v>652</v>
      </c>
      <c r="H1928" s="95">
        <v>6</v>
      </c>
      <c r="I1928" s="94">
        <v>0</v>
      </c>
      <c r="J1928" s="95">
        <v>6</v>
      </c>
      <c r="K1928" s="94">
        <v>0</v>
      </c>
      <c r="L1928" s="95"/>
      <c r="M1928" s="94"/>
      <c r="O1928" s="96">
        <f t="shared" ref="O1928:O1930" si="911">H1928+J1928+L1928</f>
        <v>12</v>
      </c>
      <c r="P1928" s="96">
        <f t="shared" ref="P1928:P1930" si="912">I1928+K1928+M1928</f>
        <v>0</v>
      </c>
      <c r="Q1928" s="96">
        <f t="shared" ref="Q1928:Q1930" si="913">IF(H1928&gt;I1928,1,0)+IF(J1928&gt;K1928,1,0)+IF(L1928&gt;M1928,1,0)</f>
        <v>2</v>
      </c>
      <c r="R1928" s="97">
        <f t="shared" ref="R1928:R1930" si="914">IF(H1928&lt;I1928,1,0)+IF(J1928&lt;K1928,1,0)+IF(L1928&lt;M1928,1,0)</f>
        <v>0</v>
      </c>
      <c r="S1928" s="97">
        <f t="shared" ref="S1928:S1930" si="915">IF(Q1928&gt;R1928,1,0)</f>
        <v>1</v>
      </c>
      <c r="T1928" s="97">
        <f t="shared" ref="T1928:T1930" si="916">IF(Q1928&lt;R1928,1,0)</f>
        <v>0</v>
      </c>
      <c r="U1928" s="77" t="s">
        <v>630</v>
      </c>
    </row>
    <row r="1929" spans="2:21" ht="12" thickBot="1" x14ac:dyDescent="0.25">
      <c r="C1929" s="84"/>
      <c r="D1929" s="94" t="s">
        <v>146</v>
      </c>
      <c r="E1929" s="84" t="s">
        <v>659</v>
      </c>
      <c r="F1929" s="94"/>
      <c r="G1929" s="84" t="s">
        <v>945</v>
      </c>
      <c r="H1929" s="95">
        <v>6</v>
      </c>
      <c r="I1929" s="94">
        <v>0</v>
      </c>
      <c r="J1929" s="95">
        <v>6</v>
      </c>
      <c r="K1929" s="94">
        <v>0</v>
      </c>
      <c r="L1929" s="95"/>
      <c r="M1929" s="94"/>
      <c r="O1929" s="29">
        <f t="shared" si="911"/>
        <v>12</v>
      </c>
      <c r="P1929" s="29">
        <f t="shared" si="912"/>
        <v>0</v>
      </c>
      <c r="Q1929" s="29">
        <f t="shared" si="913"/>
        <v>2</v>
      </c>
      <c r="R1929" s="28">
        <f t="shared" si="914"/>
        <v>0</v>
      </c>
      <c r="S1929" s="28">
        <f t="shared" si="915"/>
        <v>1</v>
      </c>
      <c r="T1929" s="28">
        <f t="shared" si="916"/>
        <v>0</v>
      </c>
      <c r="U1929" s="77" t="s">
        <v>630</v>
      </c>
    </row>
    <row r="1930" spans="2:21" ht="12" customHeight="1" thickBot="1" x14ac:dyDescent="0.25">
      <c r="C1930" s="414"/>
      <c r="D1930" s="416" t="s">
        <v>147</v>
      </c>
      <c r="E1930" s="84" t="s">
        <v>658</v>
      </c>
      <c r="F1930" s="98"/>
      <c r="G1930" s="84" t="s">
        <v>652</v>
      </c>
      <c r="H1930" s="418">
        <v>6</v>
      </c>
      <c r="I1930" s="421">
        <v>0</v>
      </c>
      <c r="J1930" s="418">
        <v>6</v>
      </c>
      <c r="K1930" s="421">
        <v>0</v>
      </c>
      <c r="L1930" s="418"/>
      <c r="M1930" s="421"/>
      <c r="O1930" s="424">
        <f t="shared" si="911"/>
        <v>12</v>
      </c>
      <c r="P1930" s="424">
        <f t="shared" si="912"/>
        <v>0</v>
      </c>
      <c r="Q1930" s="424">
        <f t="shared" si="913"/>
        <v>2</v>
      </c>
      <c r="R1930" s="424">
        <f t="shared" si="914"/>
        <v>0</v>
      </c>
      <c r="S1930" s="424">
        <f t="shared" si="915"/>
        <v>1</v>
      </c>
      <c r="T1930" s="424">
        <f t="shared" si="916"/>
        <v>0</v>
      </c>
      <c r="U1930" s="77" t="s">
        <v>630</v>
      </c>
    </row>
    <row r="1931" spans="2:21" ht="12" thickBot="1" x14ac:dyDescent="0.25">
      <c r="C1931" s="414"/>
      <c r="D1931" s="416"/>
      <c r="E1931" s="99" t="s">
        <v>137</v>
      </c>
      <c r="F1931" s="100"/>
      <c r="G1931" s="99" t="s">
        <v>137</v>
      </c>
      <c r="H1931" s="419"/>
      <c r="I1931" s="422"/>
      <c r="J1931" s="419"/>
      <c r="K1931" s="422"/>
      <c r="L1931" s="419"/>
      <c r="M1931" s="422"/>
      <c r="O1931" s="425"/>
      <c r="P1931" s="425"/>
      <c r="Q1931" s="425"/>
      <c r="R1931" s="425"/>
      <c r="S1931" s="425"/>
      <c r="T1931" s="425"/>
      <c r="U1931" s="77" t="s">
        <v>630</v>
      </c>
    </row>
    <row r="1932" spans="2:21" ht="12" thickBot="1" x14ac:dyDescent="0.25">
      <c r="C1932" s="415"/>
      <c r="D1932" s="417"/>
      <c r="E1932" s="84" t="s">
        <v>659</v>
      </c>
      <c r="F1932" s="101"/>
      <c r="G1932" s="84" t="s">
        <v>945</v>
      </c>
      <c r="H1932" s="420"/>
      <c r="I1932" s="423"/>
      <c r="J1932" s="420"/>
      <c r="K1932" s="423"/>
      <c r="L1932" s="420"/>
      <c r="M1932" s="423"/>
      <c r="O1932" s="426"/>
      <c r="P1932" s="426"/>
      <c r="Q1932" s="426"/>
      <c r="R1932" s="426"/>
      <c r="S1932" s="426"/>
      <c r="T1932" s="426"/>
      <c r="U1932" s="77" t="s">
        <v>630</v>
      </c>
    </row>
    <row r="1933" spans="2:21" ht="12" thickBot="1" x14ac:dyDescent="0.25">
      <c r="B1933" s="79" t="str">
        <f>E1926&amp;G1926</f>
        <v xml:space="preserve">MARİNA SPOR KULÜBÜMİDYAT PERFORMANS SPOR KULÜBÜ </v>
      </c>
      <c r="G1933" s="102"/>
      <c r="H1933" s="102"/>
      <c r="O1933" s="28">
        <f t="shared" ref="O1933:T1933" si="917">O1928+O1929+O1930</f>
        <v>36</v>
      </c>
      <c r="P1933" s="28">
        <f t="shared" si="917"/>
        <v>0</v>
      </c>
      <c r="Q1933" s="29">
        <f t="shared" si="917"/>
        <v>6</v>
      </c>
      <c r="R1933" s="28">
        <f t="shared" si="917"/>
        <v>0</v>
      </c>
      <c r="S1933" s="28">
        <f t="shared" si="917"/>
        <v>3</v>
      </c>
      <c r="T1933" s="28">
        <f t="shared" si="917"/>
        <v>0</v>
      </c>
      <c r="U1933" s="77" t="s">
        <v>630</v>
      </c>
    </row>
    <row r="1934" spans="2:21" x14ac:dyDescent="0.2">
      <c r="C1934" s="427" t="s">
        <v>132</v>
      </c>
      <c r="D1934" s="428"/>
      <c r="E1934" s="428"/>
      <c r="F1934" s="428"/>
      <c r="G1934" s="428"/>
      <c r="H1934" s="428"/>
      <c r="I1934" s="428"/>
      <c r="J1934" s="428"/>
      <c r="K1934" s="428"/>
      <c r="L1934" s="428"/>
      <c r="M1934" s="429"/>
      <c r="U1934" s="77" t="s">
        <v>630</v>
      </c>
    </row>
    <row r="1935" spans="2:21" ht="12" thickBot="1" x14ac:dyDescent="0.25">
      <c r="C1935" s="430"/>
      <c r="D1935" s="431"/>
      <c r="E1935" s="431"/>
      <c r="F1935" s="431"/>
      <c r="G1935" s="431"/>
      <c r="H1935" s="431"/>
      <c r="I1935" s="431"/>
      <c r="J1935" s="431"/>
      <c r="K1935" s="431"/>
      <c r="L1935" s="431"/>
      <c r="M1935" s="432"/>
      <c r="U1935" s="77" t="s">
        <v>630</v>
      </c>
    </row>
    <row r="1936" spans="2:21" ht="12" thickBot="1" x14ac:dyDescent="0.25">
      <c r="C1936" s="444" t="s">
        <v>79</v>
      </c>
      <c r="D1936" s="437"/>
      <c r="E1936" s="445" t="s">
        <v>133</v>
      </c>
      <c r="F1936" s="446"/>
      <c r="G1936" s="80" t="s">
        <v>134</v>
      </c>
      <c r="H1936" s="447" t="s">
        <v>135</v>
      </c>
      <c r="I1936" s="448"/>
      <c r="J1936" s="448"/>
      <c r="K1936" s="448"/>
      <c r="L1936" s="448"/>
      <c r="M1936" s="449"/>
      <c r="R1936" s="81"/>
      <c r="S1936" s="82"/>
      <c r="T1936" s="83"/>
      <c r="U1936" s="77" t="s">
        <v>630</v>
      </c>
    </row>
    <row r="1937" spans="2:21" ht="12" thickBot="1" x14ac:dyDescent="0.25">
      <c r="C1937" s="433">
        <v>45092</v>
      </c>
      <c r="D1937" s="434"/>
      <c r="E1937" s="435" t="s">
        <v>54</v>
      </c>
      <c r="F1937" s="409"/>
      <c r="G1937" s="84"/>
      <c r="H1937" s="435"/>
      <c r="I1937" s="408"/>
      <c r="J1937" s="408"/>
      <c r="K1937" s="408"/>
      <c r="L1937" s="408"/>
      <c r="M1937" s="409"/>
      <c r="U1937" s="77" t="s">
        <v>630</v>
      </c>
    </row>
    <row r="1938" spans="2:21" ht="12" thickBot="1" x14ac:dyDescent="0.25">
      <c r="C1938" s="435"/>
      <c r="D1938" s="408"/>
      <c r="E1938" s="408"/>
      <c r="F1938" s="408"/>
      <c r="G1938" s="408"/>
      <c r="H1938" s="408"/>
      <c r="I1938" s="408"/>
      <c r="J1938" s="408"/>
      <c r="K1938" s="408"/>
      <c r="L1938" s="408"/>
      <c r="M1938" s="409"/>
      <c r="U1938" s="77" t="s">
        <v>630</v>
      </c>
    </row>
    <row r="1939" spans="2:21" ht="12" thickBot="1" x14ac:dyDescent="0.25">
      <c r="C1939" s="85" t="s">
        <v>87</v>
      </c>
      <c r="D1939" s="86"/>
      <c r="E1939" s="85" t="s">
        <v>136</v>
      </c>
      <c r="F1939" s="86" t="s">
        <v>137</v>
      </c>
      <c r="G1939" s="85" t="s">
        <v>136</v>
      </c>
      <c r="H1939" s="436" t="s">
        <v>108</v>
      </c>
      <c r="I1939" s="436"/>
      <c r="J1939" s="436"/>
      <c r="K1939" s="436"/>
      <c r="L1939" s="436"/>
      <c r="M1939" s="437"/>
      <c r="U1939" s="77" t="s">
        <v>630</v>
      </c>
    </row>
    <row r="1940" spans="2:21" ht="12" thickBot="1" x14ac:dyDescent="0.25">
      <c r="C1940" s="87"/>
      <c r="D1940" s="88">
        <v>19</v>
      </c>
      <c r="E1940" s="103" t="s">
        <v>229</v>
      </c>
      <c r="F1940" s="88"/>
      <c r="G1940" s="103" t="s">
        <v>41</v>
      </c>
      <c r="H1940" s="438">
        <f>S1947</f>
        <v>3</v>
      </c>
      <c r="I1940" s="439"/>
      <c r="J1940" s="440"/>
      <c r="K1940" s="441">
        <f>T1947</f>
        <v>0</v>
      </c>
      <c r="L1940" s="442"/>
      <c r="M1940" s="443"/>
      <c r="U1940" s="77" t="str">
        <f>IF(H1940+K1940=3,"BİTTİ","DEVAM")</f>
        <v>BİTTİ</v>
      </c>
    </row>
    <row r="1941" spans="2:21" ht="12" thickBot="1" x14ac:dyDescent="0.25">
      <c r="C1941" s="91" t="s">
        <v>80</v>
      </c>
      <c r="D1941" s="92" t="s">
        <v>138</v>
      </c>
      <c r="E1941" s="91" t="s">
        <v>139</v>
      </c>
      <c r="F1941" s="92"/>
      <c r="G1941" s="91" t="s">
        <v>139</v>
      </c>
      <c r="H1941" s="408" t="s">
        <v>140</v>
      </c>
      <c r="I1941" s="409"/>
      <c r="J1941" s="408" t="s">
        <v>141</v>
      </c>
      <c r="K1941" s="409"/>
      <c r="L1941" s="410" t="s">
        <v>142</v>
      </c>
      <c r="M1941" s="411"/>
      <c r="O1941" s="412" t="s">
        <v>143</v>
      </c>
      <c r="P1941" s="413"/>
      <c r="Q1941" s="412" t="s">
        <v>144</v>
      </c>
      <c r="R1941" s="413"/>
      <c r="S1941" s="412" t="s">
        <v>138</v>
      </c>
      <c r="T1941" s="413"/>
      <c r="U1941" s="77" t="s">
        <v>630</v>
      </c>
    </row>
    <row r="1942" spans="2:21" ht="12" thickBot="1" x14ac:dyDescent="0.25">
      <c r="C1942" s="93" t="s">
        <v>152</v>
      </c>
      <c r="D1942" s="94" t="s">
        <v>145</v>
      </c>
      <c r="E1942" s="84" t="s">
        <v>976</v>
      </c>
      <c r="F1942" s="94"/>
      <c r="G1942" s="84" t="s">
        <v>977</v>
      </c>
      <c r="H1942" s="95">
        <v>6</v>
      </c>
      <c r="I1942" s="94">
        <v>0</v>
      </c>
      <c r="J1942" s="95">
        <v>6</v>
      </c>
      <c r="K1942" s="94">
        <v>1</v>
      </c>
      <c r="L1942" s="95"/>
      <c r="M1942" s="94"/>
      <c r="O1942" s="96">
        <f t="shared" ref="O1942:O1944" si="918">H1942+J1942+L1942</f>
        <v>12</v>
      </c>
      <c r="P1942" s="96">
        <f t="shared" ref="P1942:P1944" si="919">I1942+K1942+M1942</f>
        <v>1</v>
      </c>
      <c r="Q1942" s="96">
        <f t="shared" ref="Q1942:Q1944" si="920">IF(H1942&gt;I1942,1,0)+IF(J1942&gt;K1942,1,0)+IF(L1942&gt;M1942,1,0)</f>
        <v>2</v>
      </c>
      <c r="R1942" s="97">
        <f t="shared" ref="R1942:R1944" si="921">IF(H1942&lt;I1942,1,0)+IF(J1942&lt;K1942,1,0)+IF(L1942&lt;M1942,1,0)</f>
        <v>0</v>
      </c>
      <c r="S1942" s="97">
        <f t="shared" ref="S1942:S1944" si="922">IF(Q1942&gt;R1942,1,0)</f>
        <v>1</v>
      </c>
      <c r="T1942" s="97">
        <f t="shared" ref="T1942:T1944" si="923">IF(Q1942&lt;R1942,1,0)</f>
        <v>0</v>
      </c>
      <c r="U1942" s="77" t="s">
        <v>630</v>
      </c>
    </row>
    <row r="1943" spans="2:21" ht="12" thickBot="1" x14ac:dyDescent="0.25">
      <c r="C1943" s="84"/>
      <c r="D1943" s="94" t="s">
        <v>146</v>
      </c>
      <c r="E1943" s="84" t="s">
        <v>733</v>
      </c>
      <c r="F1943" s="94"/>
      <c r="G1943" s="84" t="s">
        <v>603</v>
      </c>
      <c r="H1943" s="95">
        <v>6</v>
      </c>
      <c r="I1943" s="94">
        <v>0</v>
      </c>
      <c r="J1943" s="95">
        <v>6</v>
      </c>
      <c r="K1943" s="94">
        <v>1</v>
      </c>
      <c r="L1943" s="95"/>
      <c r="M1943" s="94"/>
      <c r="O1943" s="29">
        <f t="shared" si="918"/>
        <v>12</v>
      </c>
      <c r="P1943" s="29">
        <f t="shared" si="919"/>
        <v>1</v>
      </c>
      <c r="Q1943" s="29">
        <f t="shared" si="920"/>
        <v>2</v>
      </c>
      <c r="R1943" s="28">
        <f t="shared" si="921"/>
        <v>0</v>
      </c>
      <c r="S1943" s="28">
        <f t="shared" si="922"/>
        <v>1</v>
      </c>
      <c r="T1943" s="28">
        <f t="shared" si="923"/>
        <v>0</v>
      </c>
      <c r="U1943" s="77" t="s">
        <v>630</v>
      </c>
    </row>
    <row r="1944" spans="2:21" ht="12" customHeight="1" thickBot="1" x14ac:dyDescent="0.25">
      <c r="C1944" s="414"/>
      <c r="D1944" s="416" t="s">
        <v>147</v>
      </c>
      <c r="E1944" s="84" t="s">
        <v>976</v>
      </c>
      <c r="F1944" s="98"/>
      <c r="G1944" s="84" t="s">
        <v>977</v>
      </c>
      <c r="H1944" s="418">
        <v>6</v>
      </c>
      <c r="I1944" s="421">
        <v>0</v>
      </c>
      <c r="J1944" s="418">
        <v>6</v>
      </c>
      <c r="K1944" s="421">
        <v>0</v>
      </c>
      <c r="L1944" s="418"/>
      <c r="M1944" s="421"/>
      <c r="O1944" s="424">
        <f t="shared" si="918"/>
        <v>12</v>
      </c>
      <c r="P1944" s="424">
        <f t="shared" si="919"/>
        <v>0</v>
      </c>
      <c r="Q1944" s="424">
        <f t="shared" si="920"/>
        <v>2</v>
      </c>
      <c r="R1944" s="424">
        <f t="shared" si="921"/>
        <v>0</v>
      </c>
      <c r="S1944" s="424">
        <f t="shared" si="922"/>
        <v>1</v>
      </c>
      <c r="T1944" s="424">
        <f t="shared" si="923"/>
        <v>0</v>
      </c>
      <c r="U1944" s="77" t="s">
        <v>630</v>
      </c>
    </row>
    <row r="1945" spans="2:21" ht="12" thickBot="1" x14ac:dyDescent="0.25">
      <c r="C1945" s="414"/>
      <c r="D1945" s="416"/>
      <c r="E1945" s="99" t="s">
        <v>137</v>
      </c>
      <c r="F1945" s="100"/>
      <c r="G1945" s="99" t="s">
        <v>137</v>
      </c>
      <c r="H1945" s="419"/>
      <c r="I1945" s="422"/>
      <c r="J1945" s="419"/>
      <c r="K1945" s="422"/>
      <c r="L1945" s="419"/>
      <c r="M1945" s="422"/>
      <c r="O1945" s="425"/>
      <c r="P1945" s="425"/>
      <c r="Q1945" s="425"/>
      <c r="R1945" s="425"/>
      <c r="S1945" s="425"/>
      <c r="T1945" s="425"/>
      <c r="U1945" s="77" t="s">
        <v>630</v>
      </c>
    </row>
    <row r="1946" spans="2:21" ht="12" thickBot="1" x14ac:dyDescent="0.25">
      <c r="C1946" s="415"/>
      <c r="D1946" s="417"/>
      <c r="E1946" s="84" t="s">
        <v>733</v>
      </c>
      <c r="F1946" s="101"/>
      <c r="G1946" s="84" t="s">
        <v>603</v>
      </c>
      <c r="H1946" s="420"/>
      <c r="I1946" s="423"/>
      <c r="J1946" s="420"/>
      <c r="K1946" s="423"/>
      <c r="L1946" s="420"/>
      <c r="M1946" s="423"/>
      <c r="O1946" s="426"/>
      <c r="P1946" s="426"/>
      <c r="Q1946" s="426"/>
      <c r="R1946" s="426"/>
      <c r="S1946" s="426"/>
      <c r="T1946" s="426"/>
      <c r="U1946" s="77" t="s">
        <v>630</v>
      </c>
    </row>
    <row r="1947" spans="2:21" ht="12" thickBot="1" x14ac:dyDescent="0.25">
      <c r="B1947" s="79" t="str">
        <f>E1940&amp;G1940</f>
        <v>TOPSPİN TENİS GENÇLİK VE SPOR K.İNCEK TENİS PLUS SPOR KULÜBÜ</v>
      </c>
      <c r="G1947" s="102"/>
      <c r="H1947" s="102"/>
      <c r="O1947" s="28">
        <f t="shared" ref="O1947:T1947" si="924">O1942+O1943+O1944</f>
        <v>36</v>
      </c>
      <c r="P1947" s="28">
        <f t="shared" si="924"/>
        <v>2</v>
      </c>
      <c r="Q1947" s="29">
        <f t="shared" si="924"/>
        <v>6</v>
      </c>
      <c r="R1947" s="28">
        <f t="shared" si="924"/>
        <v>0</v>
      </c>
      <c r="S1947" s="28">
        <f t="shared" si="924"/>
        <v>3</v>
      </c>
      <c r="T1947" s="28">
        <f t="shared" si="924"/>
        <v>0</v>
      </c>
      <c r="U1947" s="77" t="s">
        <v>630</v>
      </c>
    </row>
    <row r="1948" spans="2:21" x14ac:dyDescent="0.2">
      <c r="C1948" s="427" t="s">
        <v>132</v>
      </c>
      <c r="D1948" s="428"/>
      <c r="E1948" s="428"/>
      <c r="F1948" s="428"/>
      <c r="G1948" s="428"/>
      <c r="H1948" s="428"/>
      <c r="I1948" s="428"/>
      <c r="J1948" s="428"/>
      <c r="K1948" s="428"/>
      <c r="L1948" s="428"/>
      <c r="M1948" s="429"/>
      <c r="U1948" s="77" t="s">
        <v>630</v>
      </c>
    </row>
    <row r="1949" spans="2:21" ht="12" thickBot="1" x14ac:dyDescent="0.25">
      <c r="C1949" s="430"/>
      <c r="D1949" s="431"/>
      <c r="E1949" s="431"/>
      <c r="F1949" s="431"/>
      <c r="G1949" s="431"/>
      <c r="H1949" s="431"/>
      <c r="I1949" s="431"/>
      <c r="J1949" s="431"/>
      <c r="K1949" s="431"/>
      <c r="L1949" s="431"/>
      <c r="M1949" s="432"/>
      <c r="U1949" s="77" t="s">
        <v>630</v>
      </c>
    </row>
    <row r="1950" spans="2:21" ht="12" thickBot="1" x14ac:dyDescent="0.25">
      <c r="C1950" s="444" t="s">
        <v>79</v>
      </c>
      <c r="D1950" s="437"/>
      <c r="E1950" s="445" t="s">
        <v>133</v>
      </c>
      <c r="F1950" s="446"/>
      <c r="G1950" s="80" t="s">
        <v>134</v>
      </c>
      <c r="H1950" s="447" t="s">
        <v>135</v>
      </c>
      <c r="I1950" s="448"/>
      <c r="J1950" s="448"/>
      <c r="K1950" s="448"/>
      <c r="L1950" s="448"/>
      <c r="M1950" s="449"/>
      <c r="R1950" s="81"/>
      <c r="S1950" s="82"/>
      <c r="T1950" s="83"/>
      <c r="U1950" s="77" t="s">
        <v>630</v>
      </c>
    </row>
    <row r="1951" spans="2:21" ht="12" thickBot="1" x14ac:dyDescent="0.25">
      <c r="C1951" s="433">
        <v>45092</v>
      </c>
      <c r="D1951" s="434"/>
      <c r="E1951" s="435" t="s">
        <v>54</v>
      </c>
      <c r="F1951" s="409"/>
      <c r="G1951" s="84"/>
      <c r="H1951" s="435"/>
      <c r="I1951" s="408"/>
      <c r="J1951" s="408"/>
      <c r="K1951" s="408"/>
      <c r="L1951" s="408"/>
      <c r="M1951" s="409"/>
      <c r="U1951" s="77" t="s">
        <v>630</v>
      </c>
    </row>
    <row r="1952" spans="2:21" ht="12" thickBot="1" x14ac:dyDescent="0.25">
      <c r="C1952" s="435"/>
      <c r="D1952" s="408"/>
      <c r="E1952" s="408"/>
      <c r="F1952" s="408"/>
      <c r="G1952" s="408"/>
      <c r="H1952" s="408"/>
      <c r="I1952" s="408"/>
      <c r="J1952" s="408"/>
      <c r="K1952" s="408"/>
      <c r="L1952" s="408"/>
      <c r="M1952" s="409"/>
      <c r="U1952" s="77" t="s">
        <v>630</v>
      </c>
    </row>
    <row r="1953" spans="2:21" ht="12" thickBot="1" x14ac:dyDescent="0.25">
      <c r="C1953" s="85" t="s">
        <v>87</v>
      </c>
      <c r="D1953" s="86"/>
      <c r="E1953" s="85" t="s">
        <v>136</v>
      </c>
      <c r="F1953" s="86" t="s">
        <v>137</v>
      </c>
      <c r="G1953" s="85" t="s">
        <v>136</v>
      </c>
      <c r="H1953" s="436" t="s">
        <v>108</v>
      </c>
      <c r="I1953" s="436"/>
      <c r="J1953" s="436"/>
      <c r="K1953" s="436"/>
      <c r="L1953" s="436"/>
      <c r="M1953" s="437"/>
      <c r="U1953" s="77" t="s">
        <v>630</v>
      </c>
    </row>
    <row r="1954" spans="2:21" ht="12" thickBot="1" x14ac:dyDescent="0.25">
      <c r="C1954" s="87"/>
      <c r="D1954" s="88">
        <v>20</v>
      </c>
      <c r="E1954" s="103" t="s">
        <v>188</v>
      </c>
      <c r="F1954" s="88"/>
      <c r="G1954" s="103" t="s">
        <v>11</v>
      </c>
      <c r="H1954" s="438">
        <f>S1961</f>
        <v>2</v>
      </c>
      <c r="I1954" s="439"/>
      <c r="J1954" s="440"/>
      <c r="K1954" s="441">
        <f>T1961</f>
        <v>1</v>
      </c>
      <c r="L1954" s="442"/>
      <c r="M1954" s="443"/>
      <c r="U1954" s="77" t="str">
        <f>IF(H1954+K1954=3,"BİTTİ","DEVAM")</f>
        <v>BİTTİ</v>
      </c>
    </row>
    <row r="1955" spans="2:21" ht="12" thickBot="1" x14ac:dyDescent="0.25">
      <c r="C1955" s="91" t="s">
        <v>80</v>
      </c>
      <c r="D1955" s="92" t="s">
        <v>138</v>
      </c>
      <c r="E1955" s="91" t="s">
        <v>139</v>
      </c>
      <c r="F1955" s="92"/>
      <c r="G1955" s="91" t="s">
        <v>139</v>
      </c>
      <c r="H1955" s="408" t="s">
        <v>140</v>
      </c>
      <c r="I1955" s="409"/>
      <c r="J1955" s="408" t="s">
        <v>141</v>
      </c>
      <c r="K1955" s="409"/>
      <c r="L1955" s="410" t="s">
        <v>142</v>
      </c>
      <c r="M1955" s="411"/>
      <c r="O1955" s="412" t="s">
        <v>143</v>
      </c>
      <c r="P1955" s="413"/>
      <c r="Q1955" s="412" t="s">
        <v>144</v>
      </c>
      <c r="R1955" s="413"/>
      <c r="S1955" s="412" t="s">
        <v>138</v>
      </c>
      <c r="T1955" s="413"/>
      <c r="U1955" s="77" t="s">
        <v>630</v>
      </c>
    </row>
    <row r="1956" spans="2:21" ht="12" thickBot="1" x14ac:dyDescent="0.25">
      <c r="C1956" s="93" t="s">
        <v>152</v>
      </c>
      <c r="D1956" s="94" t="s">
        <v>145</v>
      </c>
      <c r="E1956" s="84" t="s">
        <v>596</v>
      </c>
      <c r="F1956" s="94"/>
      <c r="G1956" s="84" t="s">
        <v>604</v>
      </c>
      <c r="H1956" s="95">
        <v>6</v>
      </c>
      <c r="I1956" s="94">
        <v>0</v>
      </c>
      <c r="J1956" s="95">
        <v>6</v>
      </c>
      <c r="K1956" s="94">
        <v>1</v>
      </c>
      <c r="L1956" s="95"/>
      <c r="M1956" s="94"/>
      <c r="O1956" s="96">
        <f t="shared" ref="O1956:O1958" si="925">H1956+J1956+L1956</f>
        <v>12</v>
      </c>
      <c r="P1956" s="96">
        <f t="shared" ref="P1956:P1958" si="926">I1956+K1956+M1956</f>
        <v>1</v>
      </c>
      <c r="Q1956" s="96">
        <f t="shared" ref="Q1956:Q1958" si="927">IF(H1956&gt;I1956,1,0)+IF(J1956&gt;K1956,1,0)+IF(L1956&gt;M1956,1,0)</f>
        <v>2</v>
      </c>
      <c r="R1956" s="97">
        <f t="shared" ref="R1956:R1958" si="928">IF(H1956&lt;I1956,1,0)+IF(J1956&lt;K1956,1,0)+IF(L1956&lt;M1956,1,0)</f>
        <v>0</v>
      </c>
      <c r="S1956" s="97">
        <f t="shared" ref="S1956:S1958" si="929">IF(Q1956&gt;R1956,1,0)</f>
        <v>1</v>
      </c>
      <c r="T1956" s="97">
        <f t="shared" ref="T1956:T1958" si="930">IF(Q1956&lt;R1956,1,0)</f>
        <v>0</v>
      </c>
      <c r="U1956" s="77" t="s">
        <v>630</v>
      </c>
    </row>
    <row r="1957" spans="2:21" ht="12" thickBot="1" x14ac:dyDescent="0.25">
      <c r="C1957" s="84"/>
      <c r="D1957" s="94" t="s">
        <v>146</v>
      </c>
      <c r="E1957" s="84" t="s">
        <v>600</v>
      </c>
      <c r="F1957" s="94"/>
      <c r="G1957" s="84" t="s">
        <v>978</v>
      </c>
      <c r="H1957" s="95">
        <v>2</v>
      </c>
      <c r="I1957" s="94">
        <v>6</v>
      </c>
      <c r="J1957" s="95">
        <v>4</v>
      </c>
      <c r="K1957" s="94">
        <v>6</v>
      </c>
      <c r="L1957" s="95"/>
      <c r="M1957" s="94"/>
      <c r="O1957" s="29">
        <f t="shared" si="925"/>
        <v>6</v>
      </c>
      <c r="P1957" s="29">
        <f t="shared" si="926"/>
        <v>12</v>
      </c>
      <c r="Q1957" s="29">
        <f t="shared" si="927"/>
        <v>0</v>
      </c>
      <c r="R1957" s="28">
        <f t="shared" si="928"/>
        <v>2</v>
      </c>
      <c r="S1957" s="28">
        <f t="shared" si="929"/>
        <v>0</v>
      </c>
      <c r="T1957" s="28">
        <f t="shared" si="930"/>
        <v>1</v>
      </c>
      <c r="U1957" s="77" t="s">
        <v>630</v>
      </c>
    </row>
    <row r="1958" spans="2:21" ht="12" customHeight="1" thickBot="1" x14ac:dyDescent="0.25">
      <c r="C1958" s="414"/>
      <c r="D1958" s="416" t="s">
        <v>147</v>
      </c>
      <c r="E1958" s="84" t="s">
        <v>979</v>
      </c>
      <c r="F1958" s="98"/>
      <c r="G1958" s="84" t="s">
        <v>604</v>
      </c>
      <c r="H1958" s="418">
        <v>6</v>
      </c>
      <c r="I1958" s="421">
        <v>1</v>
      </c>
      <c r="J1958" s="418">
        <v>6</v>
      </c>
      <c r="K1958" s="421">
        <v>2</v>
      </c>
      <c r="L1958" s="418"/>
      <c r="M1958" s="421"/>
      <c r="O1958" s="424">
        <f t="shared" si="925"/>
        <v>12</v>
      </c>
      <c r="P1958" s="424">
        <f t="shared" si="926"/>
        <v>3</v>
      </c>
      <c r="Q1958" s="424">
        <f t="shared" si="927"/>
        <v>2</v>
      </c>
      <c r="R1958" s="424">
        <f t="shared" si="928"/>
        <v>0</v>
      </c>
      <c r="S1958" s="424">
        <f t="shared" si="929"/>
        <v>1</v>
      </c>
      <c r="T1958" s="424">
        <f t="shared" si="930"/>
        <v>0</v>
      </c>
      <c r="U1958" s="77" t="s">
        <v>630</v>
      </c>
    </row>
    <row r="1959" spans="2:21" ht="12" thickBot="1" x14ac:dyDescent="0.25">
      <c r="C1959" s="414"/>
      <c r="D1959" s="416"/>
      <c r="E1959" s="99" t="s">
        <v>137</v>
      </c>
      <c r="F1959" s="100"/>
      <c r="G1959" s="99" t="s">
        <v>137</v>
      </c>
      <c r="H1959" s="419"/>
      <c r="I1959" s="422"/>
      <c r="J1959" s="419"/>
      <c r="K1959" s="422"/>
      <c r="L1959" s="419"/>
      <c r="M1959" s="422"/>
      <c r="O1959" s="425"/>
      <c r="P1959" s="425"/>
      <c r="Q1959" s="425"/>
      <c r="R1959" s="425"/>
      <c r="S1959" s="425"/>
      <c r="T1959" s="425"/>
      <c r="U1959" s="77" t="s">
        <v>630</v>
      </c>
    </row>
    <row r="1960" spans="2:21" ht="12" thickBot="1" x14ac:dyDescent="0.25">
      <c r="C1960" s="415"/>
      <c r="D1960" s="417"/>
      <c r="E1960" s="84" t="s">
        <v>980</v>
      </c>
      <c r="F1960" s="101"/>
      <c r="G1960" s="84" t="s">
        <v>978</v>
      </c>
      <c r="H1960" s="420"/>
      <c r="I1960" s="423"/>
      <c r="J1960" s="420"/>
      <c r="K1960" s="423"/>
      <c r="L1960" s="420"/>
      <c r="M1960" s="423"/>
      <c r="O1960" s="426"/>
      <c r="P1960" s="426"/>
      <c r="Q1960" s="426"/>
      <c r="R1960" s="426"/>
      <c r="S1960" s="426"/>
      <c r="T1960" s="426"/>
      <c r="U1960" s="77" t="s">
        <v>630</v>
      </c>
    </row>
    <row r="1961" spans="2:21" ht="12" thickBot="1" x14ac:dyDescent="0.25">
      <c r="B1961" s="79" t="str">
        <f>E1954&amp;G1954</f>
        <v>UYAR TENİS KULÜBÜANKARA TENİS KULÜBÜ</v>
      </c>
      <c r="G1961" s="102"/>
      <c r="H1961" s="102"/>
      <c r="O1961" s="28">
        <f t="shared" ref="O1961:T1961" si="931">O1956+O1957+O1958</f>
        <v>30</v>
      </c>
      <c r="P1961" s="28">
        <f t="shared" si="931"/>
        <v>16</v>
      </c>
      <c r="Q1961" s="29">
        <f t="shared" si="931"/>
        <v>4</v>
      </c>
      <c r="R1961" s="28">
        <f t="shared" si="931"/>
        <v>2</v>
      </c>
      <c r="S1961" s="28">
        <f t="shared" si="931"/>
        <v>2</v>
      </c>
      <c r="T1961" s="28">
        <f t="shared" si="931"/>
        <v>1</v>
      </c>
      <c r="U1961" s="77" t="s">
        <v>630</v>
      </c>
    </row>
    <row r="1962" spans="2:21" x14ac:dyDescent="0.2">
      <c r="C1962" s="427" t="s">
        <v>132</v>
      </c>
      <c r="D1962" s="428"/>
      <c r="E1962" s="428"/>
      <c r="F1962" s="428"/>
      <c r="G1962" s="428"/>
      <c r="H1962" s="428"/>
      <c r="I1962" s="428"/>
      <c r="J1962" s="428"/>
      <c r="K1962" s="428"/>
      <c r="L1962" s="428"/>
      <c r="M1962" s="429"/>
      <c r="U1962" s="77" t="s">
        <v>630</v>
      </c>
    </row>
    <row r="1963" spans="2:21" ht="12" thickBot="1" x14ac:dyDescent="0.25">
      <c r="C1963" s="430"/>
      <c r="D1963" s="431"/>
      <c r="E1963" s="431"/>
      <c r="F1963" s="431"/>
      <c r="G1963" s="431"/>
      <c r="H1963" s="431"/>
      <c r="I1963" s="431"/>
      <c r="J1963" s="431"/>
      <c r="K1963" s="431"/>
      <c r="L1963" s="431"/>
      <c r="M1963" s="432"/>
      <c r="U1963" s="77" t="s">
        <v>630</v>
      </c>
    </row>
    <row r="1964" spans="2:21" ht="12" thickBot="1" x14ac:dyDescent="0.25">
      <c r="C1964" s="444" t="s">
        <v>79</v>
      </c>
      <c r="D1964" s="437"/>
      <c r="E1964" s="445" t="s">
        <v>133</v>
      </c>
      <c r="F1964" s="446"/>
      <c r="G1964" s="80" t="s">
        <v>134</v>
      </c>
      <c r="H1964" s="447" t="s">
        <v>135</v>
      </c>
      <c r="I1964" s="448"/>
      <c r="J1964" s="448"/>
      <c r="K1964" s="448"/>
      <c r="L1964" s="448"/>
      <c r="M1964" s="449"/>
      <c r="R1964" s="81"/>
      <c r="S1964" s="82"/>
      <c r="T1964" s="83"/>
      <c r="U1964" s="77" t="s">
        <v>630</v>
      </c>
    </row>
    <row r="1965" spans="2:21" ht="12" thickBot="1" x14ac:dyDescent="0.25">
      <c r="C1965" s="433">
        <v>45092</v>
      </c>
      <c r="D1965" s="434"/>
      <c r="E1965" s="435" t="s">
        <v>264</v>
      </c>
      <c r="F1965" s="409"/>
      <c r="G1965" s="84"/>
      <c r="H1965" s="435"/>
      <c r="I1965" s="408"/>
      <c r="J1965" s="408"/>
      <c r="K1965" s="408"/>
      <c r="L1965" s="408"/>
      <c r="M1965" s="409"/>
      <c r="U1965" s="77" t="s">
        <v>630</v>
      </c>
    </row>
    <row r="1966" spans="2:21" ht="12" thickBot="1" x14ac:dyDescent="0.25">
      <c r="C1966" s="435"/>
      <c r="D1966" s="408"/>
      <c r="E1966" s="408"/>
      <c r="F1966" s="408"/>
      <c r="G1966" s="408"/>
      <c r="H1966" s="408"/>
      <c r="I1966" s="408"/>
      <c r="J1966" s="408"/>
      <c r="K1966" s="408"/>
      <c r="L1966" s="408"/>
      <c r="M1966" s="409"/>
      <c r="U1966" s="77" t="s">
        <v>630</v>
      </c>
    </row>
    <row r="1967" spans="2:21" ht="12" thickBot="1" x14ac:dyDescent="0.25">
      <c r="C1967" s="85" t="s">
        <v>87</v>
      </c>
      <c r="D1967" s="86"/>
      <c r="E1967" s="85" t="s">
        <v>136</v>
      </c>
      <c r="F1967" s="86" t="s">
        <v>137</v>
      </c>
      <c r="G1967" s="85" t="s">
        <v>136</v>
      </c>
      <c r="H1967" s="436" t="s">
        <v>108</v>
      </c>
      <c r="I1967" s="436"/>
      <c r="J1967" s="436"/>
      <c r="K1967" s="436"/>
      <c r="L1967" s="436"/>
      <c r="M1967" s="437"/>
      <c r="U1967" s="77" t="s">
        <v>630</v>
      </c>
    </row>
    <row r="1968" spans="2:21" ht="12" thickBot="1" x14ac:dyDescent="0.25">
      <c r="C1968" s="87"/>
      <c r="D1968" s="88">
        <v>21</v>
      </c>
      <c r="E1968" s="103" t="s">
        <v>32</v>
      </c>
      <c r="F1968" s="88"/>
      <c r="G1968" s="103" t="s">
        <v>197</v>
      </c>
      <c r="H1968" s="438">
        <f>S1975</f>
        <v>3</v>
      </c>
      <c r="I1968" s="439"/>
      <c r="J1968" s="440"/>
      <c r="K1968" s="441">
        <f>T1975</f>
        <v>0</v>
      </c>
      <c r="L1968" s="442"/>
      <c r="M1968" s="443"/>
      <c r="U1968" s="77" t="str">
        <f>IF(H1968+K1968=3,"BİTTİ","DEVAM")</f>
        <v>BİTTİ</v>
      </c>
    </row>
    <row r="1969" spans="2:21" ht="12" thickBot="1" x14ac:dyDescent="0.25">
      <c r="C1969" s="91" t="s">
        <v>80</v>
      </c>
      <c r="D1969" s="92" t="s">
        <v>138</v>
      </c>
      <c r="E1969" s="91" t="s">
        <v>139</v>
      </c>
      <c r="F1969" s="92"/>
      <c r="G1969" s="91" t="s">
        <v>139</v>
      </c>
      <c r="H1969" s="408" t="s">
        <v>140</v>
      </c>
      <c r="I1969" s="409"/>
      <c r="J1969" s="408" t="s">
        <v>141</v>
      </c>
      <c r="K1969" s="409"/>
      <c r="L1969" s="410" t="s">
        <v>142</v>
      </c>
      <c r="M1969" s="411"/>
      <c r="O1969" s="412" t="s">
        <v>143</v>
      </c>
      <c r="P1969" s="413"/>
      <c r="Q1969" s="412" t="s">
        <v>144</v>
      </c>
      <c r="R1969" s="413"/>
      <c r="S1969" s="412" t="s">
        <v>138</v>
      </c>
      <c r="T1969" s="413"/>
      <c r="U1969" s="77" t="s">
        <v>630</v>
      </c>
    </row>
    <row r="1970" spans="2:21" ht="12" thickBot="1" x14ac:dyDescent="0.25">
      <c r="C1970" s="93" t="s">
        <v>152</v>
      </c>
      <c r="D1970" s="94" t="s">
        <v>145</v>
      </c>
      <c r="E1970" s="84" t="s">
        <v>992</v>
      </c>
      <c r="F1970" s="94"/>
      <c r="G1970" s="84" t="s">
        <v>994</v>
      </c>
      <c r="H1970" s="95">
        <v>6</v>
      </c>
      <c r="I1970" s="94">
        <v>4</v>
      </c>
      <c r="J1970" s="95">
        <v>7</v>
      </c>
      <c r="K1970" s="94">
        <v>5</v>
      </c>
      <c r="L1970" s="95"/>
      <c r="M1970" s="94"/>
      <c r="O1970" s="96">
        <f t="shared" ref="O1970:O1972" si="932">H1970+J1970+L1970</f>
        <v>13</v>
      </c>
      <c r="P1970" s="96">
        <f t="shared" ref="P1970:P1972" si="933">I1970+K1970+M1970</f>
        <v>9</v>
      </c>
      <c r="Q1970" s="96">
        <f t="shared" ref="Q1970:Q1972" si="934">IF(H1970&gt;I1970,1,0)+IF(J1970&gt;K1970,1,0)+IF(L1970&gt;M1970,1,0)</f>
        <v>2</v>
      </c>
      <c r="R1970" s="97">
        <f t="shared" ref="R1970:R1972" si="935">IF(H1970&lt;I1970,1,0)+IF(J1970&lt;K1970,1,0)+IF(L1970&lt;M1970,1,0)</f>
        <v>0</v>
      </c>
      <c r="S1970" s="97">
        <f t="shared" ref="S1970:S1972" si="936">IF(Q1970&gt;R1970,1,0)</f>
        <v>1</v>
      </c>
      <c r="T1970" s="97">
        <f t="shared" ref="T1970:T1972" si="937">IF(Q1970&lt;R1970,1,0)</f>
        <v>0</v>
      </c>
      <c r="U1970" s="77" t="s">
        <v>630</v>
      </c>
    </row>
    <row r="1971" spans="2:21" ht="12" thickBot="1" x14ac:dyDescent="0.25">
      <c r="C1971" s="84"/>
      <c r="D1971" s="94" t="s">
        <v>146</v>
      </c>
      <c r="E1971" s="84" t="s">
        <v>993</v>
      </c>
      <c r="F1971" s="94"/>
      <c r="G1971" s="84" t="s">
        <v>995</v>
      </c>
      <c r="H1971" s="95">
        <v>6</v>
      </c>
      <c r="I1971" s="94">
        <v>1</v>
      </c>
      <c r="J1971" s="95">
        <v>6</v>
      </c>
      <c r="K1971" s="94">
        <v>3</v>
      </c>
      <c r="L1971" s="95"/>
      <c r="M1971" s="94"/>
      <c r="O1971" s="29">
        <f t="shared" si="932"/>
        <v>12</v>
      </c>
      <c r="P1971" s="29">
        <f t="shared" si="933"/>
        <v>4</v>
      </c>
      <c r="Q1971" s="29">
        <f t="shared" si="934"/>
        <v>2</v>
      </c>
      <c r="R1971" s="28">
        <f t="shared" si="935"/>
        <v>0</v>
      </c>
      <c r="S1971" s="28">
        <f t="shared" si="936"/>
        <v>1</v>
      </c>
      <c r="T1971" s="28">
        <f t="shared" si="937"/>
        <v>0</v>
      </c>
      <c r="U1971" s="77" t="s">
        <v>630</v>
      </c>
    </row>
    <row r="1972" spans="2:21" ht="12" customHeight="1" thickBot="1" x14ac:dyDescent="0.25">
      <c r="C1972" s="414"/>
      <c r="D1972" s="416" t="s">
        <v>147</v>
      </c>
      <c r="E1972" s="84" t="s">
        <v>992</v>
      </c>
      <c r="F1972" s="98"/>
      <c r="G1972" s="84" t="s">
        <v>994</v>
      </c>
      <c r="H1972" s="418">
        <v>6</v>
      </c>
      <c r="I1972" s="421">
        <v>1</v>
      </c>
      <c r="J1972" s="418">
        <v>6</v>
      </c>
      <c r="K1972" s="421">
        <v>2</v>
      </c>
      <c r="L1972" s="418"/>
      <c r="M1972" s="421"/>
      <c r="O1972" s="424">
        <f t="shared" si="932"/>
        <v>12</v>
      </c>
      <c r="P1972" s="424">
        <f t="shared" si="933"/>
        <v>3</v>
      </c>
      <c r="Q1972" s="424">
        <f t="shared" si="934"/>
        <v>2</v>
      </c>
      <c r="R1972" s="424">
        <f t="shared" si="935"/>
        <v>0</v>
      </c>
      <c r="S1972" s="424">
        <f t="shared" si="936"/>
        <v>1</v>
      </c>
      <c r="T1972" s="424">
        <f t="shared" si="937"/>
        <v>0</v>
      </c>
      <c r="U1972" s="77" t="s">
        <v>630</v>
      </c>
    </row>
    <row r="1973" spans="2:21" ht="12" thickBot="1" x14ac:dyDescent="0.25">
      <c r="C1973" s="414"/>
      <c r="D1973" s="416"/>
      <c r="E1973" s="99" t="s">
        <v>137</v>
      </c>
      <c r="F1973" s="100"/>
      <c r="G1973" s="99" t="s">
        <v>137</v>
      </c>
      <c r="H1973" s="419"/>
      <c r="I1973" s="422"/>
      <c r="J1973" s="419"/>
      <c r="K1973" s="422"/>
      <c r="L1973" s="419"/>
      <c r="M1973" s="422"/>
      <c r="O1973" s="425"/>
      <c r="P1973" s="425"/>
      <c r="Q1973" s="425"/>
      <c r="R1973" s="425"/>
      <c r="S1973" s="425"/>
      <c r="T1973" s="425"/>
      <c r="U1973" s="77" t="s">
        <v>630</v>
      </c>
    </row>
    <row r="1974" spans="2:21" ht="12" thickBot="1" x14ac:dyDescent="0.25">
      <c r="C1974" s="415"/>
      <c r="D1974" s="417"/>
      <c r="E1974" s="84" t="s">
        <v>993</v>
      </c>
      <c r="F1974" s="101"/>
      <c r="G1974" s="84" t="s">
        <v>996</v>
      </c>
      <c r="H1974" s="420"/>
      <c r="I1974" s="423"/>
      <c r="J1974" s="420"/>
      <c r="K1974" s="423"/>
      <c r="L1974" s="420"/>
      <c r="M1974" s="423"/>
      <c r="O1974" s="426"/>
      <c r="P1974" s="426"/>
      <c r="Q1974" s="426"/>
      <c r="R1974" s="426"/>
      <c r="S1974" s="426"/>
      <c r="T1974" s="426"/>
      <c r="U1974" s="77" t="s">
        <v>630</v>
      </c>
    </row>
    <row r="1975" spans="2:21" ht="12" thickBot="1" x14ac:dyDescent="0.25">
      <c r="B1975" s="79" t="str">
        <f>E1968&amp;G1968</f>
        <v>SAMSUN TENİS İHTİSAS KULÜBÜPELİTKÖY SPOR KULÜBÜ</v>
      </c>
      <c r="G1975" s="102"/>
      <c r="H1975" s="102"/>
      <c r="O1975" s="28">
        <f t="shared" ref="O1975:T1975" si="938">O1970+O1971+O1972</f>
        <v>37</v>
      </c>
      <c r="P1975" s="28">
        <f t="shared" si="938"/>
        <v>16</v>
      </c>
      <c r="Q1975" s="29">
        <f t="shared" si="938"/>
        <v>6</v>
      </c>
      <c r="R1975" s="28">
        <f t="shared" si="938"/>
        <v>0</v>
      </c>
      <c r="S1975" s="28">
        <f t="shared" si="938"/>
        <v>3</v>
      </c>
      <c r="T1975" s="28">
        <f t="shared" si="938"/>
        <v>0</v>
      </c>
      <c r="U1975" s="77" t="s">
        <v>630</v>
      </c>
    </row>
    <row r="1976" spans="2:21" x14ac:dyDescent="0.2">
      <c r="C1976" s="427" t="s">
        <v>132</v>
      </c>
      <c r="D1976" s="428"/>
      <c r="E1976" s="428"/>
      <c r="F1976" s="428"/>
      <c r="G1976" s="428"/>
      <c r="H1976" s="428"/>
      <c r="I1976" s="428"/>
      <c r="J1976" s="428"/>
      <c r="K1976" s="428"/>
      <c r="L1976" s="428"/>
      <c r="M1976" s="429"/>
      <c r="U1976" s="77" t="s">
        <v>630</v>
      </c>
    </row>
    <row r="1977" spans="2:21" ht="12" thickBot="1" x14ac:dyDescent="0.25">
      <c r="C1977" s="430"/>
      <c r="D1977" s="431"/>
      <c r="E1977" s="431"/>
      <c r="F1977" s="431"/>
      <c r="G1977" s="431"/>
      <c r="H1977" s="431"/>
      <c r="I1977" s="431"/>
      <c r="J1977" s="431"/>
      <c r="K1977" s="431"/>
      <c r="L1977" s="431"/>
      <c r="M1977" s="432"/>
      <c r="U1977" s="77" t="s">
        <v>630</v>
      </c>
    </row>
    <row r="1978" spans="2:21" ht="12" thickBot="1" x14ac:dyDescent="0.25">
      <c r="C1978" s="444" t="s">
        <v>79</v>
      </c>
      <c r="D1978" s="437"/>
      <c r="E1978" s="445" t="s">
        <v>133</v>
      </c>
      <c r="F1978" s="446"/>
      <c r="G1978" s="80" t="s">
        <v>134</v>
      </c>
      <c r="H1978" s="447" t="s">
        <v>135</v>
      </c>
      <c r="I1978" s="448"/>
      <c r="J1978" s="448"/>
      <c r="K1978" s="448"/>
      <c r="L1978" s="448"/>
      <c r="M1978" s="449"/>
      <c r="R1978" s="81"/>
      <c r="S1978" s="82"/>
      <c r="T1978" s="83"/>
      <c r="U1978" s="77" t="s">
        <v>630</v>
      </c>
    </row>
    <row r="1979" spans="2:21" ht="12" thickBot="1" x14ac:dyDescent="0.25">
      <c r="C1979" s="433">
        <v>45092</v>
      </c>
      <c r="D1979" s="434"/>
      <c r="E1979" s="435" t="s">
        <v>58</v>
      </c>
      <c r="F1979" s="409"/>
      <c r="G1979" s="84"/>
      <c r="H1979" s="435"/>
      <c r="I1979" s="408"/>
      <c r="J1979" s="408"/>
      <c r="K1979" s="408"/>
      <c r="L1979" s="408"/>
      <c r="M1979" s="409"/>
      <c r="U1979" s="77" t="s">
        <v>630</v>
      </c>
    </row>
    <row r="1980" spans="2:21" ht="12" thickBot="1" x14ac:dyDescent="0.25">
      <c r="C1980" s="435"/>
      <c r="D1980" s="408"/>
      <c r="E1980" s="408"/>
      <c r="F1980" s="408"/>
      <c r="G1980" s="408"/>
      <c r="H1980" s="408"/>
      <c r="I1980" s="408"/>
      <c r="J1980" s="408"/>
      <c r="K1980" s="408"/>
      <c r="L1980" s="408"/>
      <c r="M1980" s="409"/>
      <c r="U1980" s="77" t="s">
        <v>630</v>
      </c>
    </row>
    <row r="1981" spans="2:21" ht="12" thickBot="1" x14ac:dyDescent="0.25">
      <c r="C1981" s="85" t="s">
        <v>87</v>
      </c>
      <c r="D1981" s="86"/>
      <c r="E1981" s="85" t="s">
        <v>136</v>
      </c>
      <c r="F1981" s="86" t="s">
        <v>137</v>
      </c>
      <c r="G1981" s="85" t="s">
        <v>136</v>
      </c>
      <c r="H1981" s="436" t="s">
        <v>108</v>
      </c>
      <c r="I1981" s="436"/>
      <c r="J1981" s="436"/>
      <c r="K1981" s="436"/>
      <c r="L1981" s="436"/>
      <c r="M1981" s="437"/>
      <c r="U1981" s="77" t="s">
        <v>630</v>
      </c>
    </row>
    <row r="1982" spans="2:21" ht="12" thickBot="1" x14ac:dyDescent="0.25">
      <c r="C1982" s="87"/>
      <c r="D1982" s="88">
        <v>22</v>
      </c>
      <c r="E1982" s="103" t="s">
        <v>224</v>
      </c>
      <c r="F1982" s="88"/>
      <c r="G1982" s="103" t="s">
        <v>202</v>
      </c>
      <c r="H1982" s="438">
        <f>S1989</f>
        <v>3</v>
      </c>
      <c r="I1982" s="439"/>
      <c r="J1982" s="440"/>
      <c r="K1982" s="441">
        <f>T1989</f>
        <v>0</v>
      </c>
      <c r="L1982" s="442"/>
      <c r="M1982" s="443"/>
      <c r="U1982" s="77" t="str">
        <f>IF(H1982+K1982=3,"BİTTİ","DEVAM")</f>
        <v>BİTTİ</v>
      </c>
    </row>
    <row r="1983" spans="2:21" ht="12" thickBot="1" x14ac:dyDescent="0.25">
      <c r="C1983" s="91" t="s">
        <v>80</v>
      </c>
      <c r="D1983" s="92" t="s">
        <v>138</v>
      </c>
      <c r="E1983" s="91" t="s">
        <v>139</v>
      </c>
      <c r="F1983" s="92"/>
      <c r="G1983" s="91" t="s">
        <v>139</v>
      </c>
      <c r="H1983" s="408" t="s">
        <v>140</v>
      </c>
      <c r="I1983" s="409"/>
      <c r="J1983" s="408" t="s">
        <v>141</v>
      </c>
      <c r="K1983" s="409"/>
      <c r="L1983" s="410" t="s">
        <v>142</v>
      </c>
      <c r="M1983" s="411"/>
      <c r="O1983" s="412" t="s">
        <v>143</v>
      </c>
      <c r="P1983" s="413"/>
      <c r="Q1983" s="412" t="s">
        <v>144</v>
      </c>
      <c r="R1983" s="413"/>
      <c r="S1983" s="412" t="s">
        <v>138</v>
      </c>
      <c r="T1983" s="413"/>
      <c r="U1983" s="77" t="s">
        <v>630</v>
      </c>
    </row>
    <row r="1984" spans="2:21" ht="12" thickBot="1" x14ac:dyDescent="0.25">
      <c r="C1984" s="93" t="s">
        <v>152</v>
      </c>
      <c r="D1984" s="94" t="s">
        <v>145</v>
      </c>
      <c r="E1984" s="84" t="s">
        <v>867</v>
      </c>
      <c r="F1984" s="94"/>
      <c r="G1984" s="84" t="s">
        <v>526</v>
      </c>
      <c r="H1984" s="95">
        <v>6</v>
      </c>
      <c r="I1984" s="94">
        <v>1</v>
      </c>
      <c r="J1984" s="95">
        <v>6</v>
      </c>
      <c r="K1984" s="94">
        <v>1</v>
      </c>
      <c r="L1984" s="95"/>
      <c r="M1984" s="94"/>
      <c r="O1984" s="96">
        <f t="shared" ref="O1984:O1986" si="939">H1984+J1984+L1984</f>
        <v>12</v>
      </c>
      <c r="P1984" s="96">
        <f t="shared" ref="P1984:P1986" si="940">I1984+K1984+M1984</f>
        <v>2</v>
      </c>
      <c r="Q1984" s="96">
        <f t="shared" ref="Q1984:Q1986" si="941">IF(H1984&gt;I1984,1,0)+IF(J1984&gt;K1984,1,0)+IF(L1984&gt;M1984,1,0)</f>
        <v>2</v>
      </c>
      <c r="R1984" s="97">
        <f t="shared" ref="R1984:R1986" si="942">IF(H1984&lt;I1984,1,0)+IF(J1984&lt;K1984,1,0)+IF(L1984&lt;M1984,1,0)</f>
        <v>0</v>
      </c>
      <c r="S1984" s="97">
        <f t="shared" ref="S1984:S1986" si="943">IF(Q1984&gt;R1984,1,0)</f>
        <v>1</v>
      </c>
      <c r="T1984" s="97">
        <f t="shared" ref="T1984:T1986" si="944">IF(Q1984&lt;R1984,1,0)</f>
        <v>0</v>
      </c>
      <c r="U1984" s="77" t="s">
        <v>630</v>
      </c>
    </row>
    <row r="1985" spans="2:21" ht="12" thickBot="1" x14ac:dyDescent="0.25">
      <c r="C1985" s="84"/>
      <c r="D1985" s="94" t="s">
        <v>146</v>
      </c>
      <c r="E1985" s="84" t="s">
        <v>868</v>
      </c>
      <c r="F1985" s="94"/>
      <c r="G1985" s="78" t="s">
        <v>527</v>
      </c>
      <c r="H1985" s="95">
        <v>6</v>
      </c>
      <c r="I1985" s="94">
        <v>0</v>
      </c>
      <c r="J1985" s="95">
        <v>6</v>
      </c>
      <c r="K1985" s="94">
        <v>0</v>
      </c>
      <c r="L1985" s="95"/>
      <c r="M1985" s="94"/>
      <c r="O1985" s="29">
        <f t="shared" si="939"/>
        <v>12</v>
      </c>
      <c r="P1985" s="29">
        <f t="shared" si="940"/>
        <v>0</v>
      </c>
      <c r="Q1985" s="29">
        <f t="shared" si="941"/>
        <v>2</v>
      </c>
      <c r="R1985" s="28">
        <f t="shared" si="942"/>
        <v>0</v>
      </c>
      <c r="S1985" s="28">
        <f t="shared" si="943"/>
        <v>1</v>
      </c>
      <c r="T1985" s="28">
        <f t="shared" si="944"/>
        <v>0</v>
      </c>
      <c r="U1985" s="77" t="s">
        <v>630</v>
      </c>
    </row>
    <row r="1986" spans="2:21" ht="12" customHeight="1" thickBot="1" x14ac:dyDescent="0.25">
      <c r="C1986" s="414"/>
      <c r="D1986" s="416" t="s">
        <v>147</v>
      </c>
      <c r="E1986" s="84" t="s">
        <v>694</v>
      </c>
      <c r="F1986" s="98"/>
      <c r="G1986" s="84" t="s">
        <v>526</v>
      </c>
      <c r="H1986" s="418">
        <v>6</v>
      </c>
      <c r="I1986" s="421">
        <v>1</v>
      </c>
      <c r="J1986" s="418">
        <v>6</v>
      </c>
      <c r="K1986" s="421">
        <v>1</v>
      </c>
      <c r="L1986" s="418"/>
      <c r="M1986" s="421"/>
      <c r="O1986" s="424">
        <f t="shared" si="939"/>
        <v>12</v>
      </c>
      <c r="P1986" s="424">
        <f t="shared" si="940"/>
        <v>2</v>
      </c>
      <c r="Q1986" s="424">
        <f t="shared" si="941"/>
        <v>2</v>
      </c>
      <c r="R1986" s="424">
        <f t="shared" si="942"/>
        <v>0</v>
      </c>
      <c r="S1986" s="424">
        <f t="shared" si="943"/>
        <v>1</v>
      </c>
      <c r="T1986" s="424">
        <f t="shared" si="944"/>
        <v>0</v>
      </c>
      <c r="U1986" s="77" t="s">
        <v>630</v>
      </c>
    </row>
    <row r="1987" spans="2:21" ht="12" thickBot="1" x14ac:dyDescent="0.25">
      <c r="C1987" s="414"/>
      <c r="D1987" s="416"/>
      <c r="E1987" s="99" t="s">
        <v>137</v>
      </c>
      <c r="F1987" s="100"/>
      <c r="G1987" s="99" t="s">
        <v>137</v>
      </c>
      <c r="H1987" s="419"/>
      <c r="I1987" s="422"/>
      <c r="J1987" s="419"/>
      <c r="K1987" s="422"/>
      <c r="L1987" s="419"/>
      <c r="M1987" s="422"/>
      <c r="O1987" s="425"/>
      <c r="P1987" s="425"/>
      <c r="Q1987" s="425"/>
      <c r="R1987" s="425"/>
      <c r="S1987" s="425"/>
      <c r="T1987" s="425"/>
      <c r="U1987" s="77" t="s">
        <v>630</v>
      </c>
    </row>
    <row r="1988" spans="2:21" ht="12" thickBot="1" x14ac:dyDescent="0.25">
      <c r="C1988" s="415"/>
      <c r="D1988" s="417"/>
      <c r="E1988" s="84" t="s">
        <v>693</v>
      </c>
      <c r="F1988" s="101"/>
      <c r="G1988" s="84" t="s">
        <v>528</v>
      </c>
      <c r="H1988" s="420"/>
      <c r="I1988" s="423"/>
      <c r="J1988" s="420"/>
      <c r="K1988" s="423"/>
      <c r="L1988" s="420"/>
      <c r="M1988" s="423"/>
      <c r="O1988" s="426"/>
      <c r="P1988" s="426"/>
      <c r="Q1988" s="426"/>
      <c r="R1988" s="426"/>
      <c r="S1988" s="426"/>
      <c r="T1988" s="426"/>
      <c r="U1988" s="77" t="s">
        <v>630</v>
      </c>
    </row>
    <row r="1989" spans="2:21" ht="12" thickBot="1" x14ac:dyDescent="0.25">
      <c r="B1989" s="79" t="str">
        <f>E1982&amp;G1982</f>
        <v>PODYUM TENİS KULÜBÜEVRENSEL TENİS SPOR KULÜBÜ</v>
      </c>
      <c r="G1989" s="102"/>
      <c r="H1989" s="102"/>
      <c r="O1989" s="28">
        <f t="shared" ref="O1989:T1989" si="945">O1984+O1985+O1986</f>
        <v>36</v>
      </c>
      <c r="P1989" s="28">
        <f t="shared" si="945"/>
        <v>4</v>
      </c>
      <c r="Q1989" s="29">
        <f t="shared" si="945"/>
        <v>6</v>
      </c>
      <c r="R1989" s="28">
        <f t="shared" si="945"/>
        <v>0</v>
      </c>
      <c r="S1989" s="28">
        <f t="shared" si="945"/>
        <v>3</v>
      </c>
      <c r="T1989" s="28">
        <f t="shared" si="945"/>
        <v>0</v>
      </c>
      <c r="U1989" s="77" t="s">
        <v>630</v>
      </c>
    </row>
    <row r="1990" spans="2:21" x14ac:dyDescent="0.2">
      <c r="C1990" s="427" t="s">
        <v>132</v>
      </c>
      <c r="D1990" s="428"/>
      <c r="E1990" s="428"/>
      <c r="F1990" s="428"/>
      <c r="G1990" s="428"/>
      <c r="H1990" s="428"/>
      <c r="I1990" s="428"/>
      <c r="J1990" s="428"/>
      <c r="K1990" s="428"/>
      <c r="L1990" s="428"/>
      <c r="M1990" s="429"/>
      <c r="U1990" s="77" t="s">
        <v>630</v>
      </c>
    </row>
    <row r="1991" spans="2:21" ht="12" thickBot="1" x14ac:dyDescent="0.25">
      <c r="C1991" s="430"/>
      <c r="D1991" s="431"/>
      <c r="E1991" s="431"/>
      <c r="F1991" s="431"/>
      <c r="G1991" s="431"/>
      <c r="H1991" s="431"/>
      <c r="I1991" s="431"/>
      <c r="J1991" s="431"/>
      <c r="K1991" s="431"/>
      <c r="L1991" s="431"/>
      <c r="M1991" s="432"/>
      <c r="U1991" s="77" t="s">
        <v>630</v>
      </c>
    </row>
    <row r="1992" spans="2:21" ht="12" thickBot="1" x14ac:dyDescent="0.25">
      <c r="C1992" s="444" t="s">
        <v>79</v>
      </c>
      <c r="D1992" s="437"/>
      <c r="E1992" s="445" t="s">
        <v>133</v>
      </c>
      <c r="F1992" s="446"/>
      <c r="G1992" s="80" t="s">
        <v>134</v>
      </c>
      <c r="H1992" s="447" t="s">
        <v>135</v>
      </c>
      <c r="I1992" s="448"/>
      <c r="J1992" s="448"/>
      <c r="K1992" s="448"/>
      <c r="L1992" s="448"/>
      <c r="M1992" s="449"/>
      <c r="R1992" s="81"/>
      <c r="S1992" s="82"/>
      <c r="T1992" s="83"/>
      <c r="U1992" s="77" t="s">
        <v>630</v>
      </c>
    </row>
    <row r="1993" spans="2:21" ht="12" thickBot="1" x14ac:dyDescent="0.25">
      <c r="C1993" s="433">
        <v>45092</v>
      </c>
      <c r="D1993" s="434"/>
      <c r="E1993" s="435" t="s">
        <v>58</v>
      </c>
      <c r="F1993" s="409"/>
      <c r="G1993" s="84"/>
      <c r="H1993" s="435"/>
      <c r="I1993" s="408"/>
      <c r="J1993" s="408"/>
      <c r="K1993" s="408"/>
      <c r="L1993" s="408"/>
      <c r="M1993" s="409"/>
      <c r="U1993" s="77" t="s">
        <v>630</v>
      </c>
    </row>
    <row r="1994" spans="2:21" ht="12" thickBot="1" x14ac:dyDescent="0.25">
      <c r="C1994" s="435"/>
      <c r="D1994" s="408"/>
      <c r="E1994" s="408"/>
      <c r="F1994" s="408"/>
      <c r="G1994" s="408"/>
      <c r="H1994" s="408"/>
      <c r="I1994" s="408"/>
      <c r="J1994" s="408"/>
      <c r="K1994" s="408"/>
      <c r="L1994" s="408"/>
      <c r="M1994" s="409"/>
      <c r="U1994" s="77" t="s">
        <v>630</v>
      </c>
    </row>
    <row r="1995" spans="2:21" ht="12" thickBot="1" x14ac:dyDescent="0.25">
      <c r="C1995" s="85" t="s">
        <v>87</v>
      </c>
      <c r="D1995" s="86"/>
      <c r="E1995" s="85" t="s">
        <v>136</v>
      </c>
      <c r="F1995" s="86" t="s">
        <v>137</v>
      </c>
      <c r="G1995" s="85" t="s">
        <v>136</v>
      </c>
      <c r="H1995" s="436" t="s">
        <v>108</v>
      </c>
      <c r="I1995" s="436"/>
      <c r="J1995" s="436"/>
      <c r="K1995" s="436"/>
      <c r="L1995" s="436"/>
      <c r="M1995" s="437"/>
      <c r="U1995" s="77" t="s">
        <v>630</v>
      </c>
    </row>
    <row r="1996" spans="2:21" ht="12" thickBot="1" x14ac:dyDescent="0.25">
      <c r="C1996" s="87"/>
      <c r="D1996" s="88">
        <v>23</v>
      </c>
      <c r="E1996" s="103" t="s">
        <v>201</v>
      </c>
      <c r="F1996" s="88"/>
      <c r="G1996" s="103" t="s">
        <v>37</v>
      </c>
      <c r="H1996" s="438">
        <f>S2003</f>
        <v>0</v>
      </c>
      <c r="I1996" s="439"/>
      <c r="J1996" s="440"/>
      <c r="K1996" s="441">
        <f>T2003</f>
        <v>3</v>
      </c>
      <c r="L1996" s="442"/>
      <c r="M1996" s="443"/>
      <c r="U1996" s="77" t="str">
        <f>IF(H1996+K1996=3,"BİTTİ","DEVAM")</f>
        <v>BİTTİ</v>
      </c>
    </row>
    <row r="1997" spans="2:21" ht="12" thickBot="1" x14ac:dyDescent="0.25">
      <c r="C1997" s="91" t="s">
        <v>80</v>
      </c>
      <c r="D1997" s="92" t="s">
        <v>138</v>
      </c>
      <c r="E1997" s="91" t="s">
        <v>139</v>
      </c>
      <c r="F1997" s="92"/>
      <c r="G1997" s="91" t="s">
        <v>139</v>
      </c>
      <c r="H1997" s="408" t="s">
        <v>140</v>
      </c>
      <c r="I1997" s="409"/>
      <c r="J1997" s="408" t="s">
        <v>141</v>
      </c>
      <c r="K1997" s="409"/>
      <c r="L1997" s="410" t="s">
        <v>142</v>
      </c>
      <c r="M1997" s="411"/>
      <c r="O1997" s="412" t="s">
        <v>143</v>
      </c>
      <c r="P1997" s="413"/>
      <c r="Q1997" s="412" t="s">
        <v>144</v>
      </c>
      <c r="R1997" s="413"/>
      <c r="S1997" s="412" t="s">
        <v>138</v>
      </c>
      <c r="T1997" s="413"/>
      <c r="U1997" s="77" t="s">
        <v>630</v>
      </c>
    </row>
    <row r="1998" spans="2:21" ht="12" thickBot="1" x14ac:dyDescent="0.25">
      <c r="C1998" s="93" t="s">
        <v>152</v>
      </c>
      <c r="D1998" s="94" t="s">
        <v>145</v>
      </c>
      <c r="E1998" s="84" t="s">
        <v>523</v>
      </c>
      <c r="F1998" s="94"/>
      <c r="G1998" s="84" t="s">
        <v>703</v>
      </c>
      <c r="H1998" s="95">
        <v>2</v>
      </c>
      <c r="I1998" s="94">
        <v>6</v>
      </c>
      <c r="J1998" s="95">
        <v>0</v>
      </c>
      <c r="K1998" s="94">
        <v>6</v>
      </c>
      <c r="L1998" s="95"/>
      <c r="M1998" s="94"/>
      <c r="O1998" s="96">
        <f t="shared" ref="O1998:O2000" si="946">H1998+J1998+L1998</f>
        <v>2</v>
      </c>
      <c r="P1998" s="96">
        <f t="shared" ref="P1998:P2000" si="947">I1998+K1998+M1998</f>
        <v>12</v>
      </c>
      <c r="Q1998" s="96">
        <f t="shared" ref="Q1998:Q2000" si="948">IF(H1998&gt;I1998,1,0)+IF(J1998&gt;K1998,1,0)+IF(L1998&gt;M1998,1,0)</f>
        <v>0</v>
      </c>
      <c r="R1998" s="97">
        <f t="shared" ref="R1998:R2000" si="949">IF(H1998&lt;I1998,1,0)+IF(J1998&lt;K1998,1,0)+IF(L1998&lt;M1998,1,0)</f>
        <v>2</v>
      </c>
      <c r="S1998" s="97">
        <f t="shared" ref="S1998:S2000" si="950">IF(Q1998&gt;R1998,1,0)</f>
        <v>0</v>
      </c>
      <c r="T1998" s="97">
        <f t="shared" ref="T1998:T2000" si="951">IF(Q1998&lt;R1998,1,0)</f>
        <v>1</v>
      </c>
      <c r="U1998" s="77" t="s">
        <v>630</v>
      </c>
    </row>
    <row r="1999" spans="2:21" ht="12" thickBot="1" x14ac:dyDescent="0.25">
      <c r="C1999" s="84"/>
      <c r="D1999" s="94" t="s">
        <v>146</v>
      </c>
      <c r="E1999" s="84" t="s">
        <v>524</v>
      </c>
      <c r="F1999" s="94"/>
      <c r="G1999" s="84" t="s">
        <v>513</v>
      </c>
      <c r="H1999" s="95">
        <v>1</v>
      </c>
      <c r="I1999" s="94">
        <v>6</v>
      </c>
      <c r="J1999" s="95">
        <v>2</v>
      </c>
      <c r="K1999" s="94">
        <v>6</v>
      </c>
      <c r="L1999" s="95"/>
      <c r="M1999" s="94"/>
      <c r="O1999" s="29">
        <f t="shared" si="946"/>
        <v>3</v>
      </c>
      <c r="P1999" s="29">
        <f t="shared" si="947"/>
        <v>12</v>
      </c>
      <c r="Q1999" s="29">
        <f t="shared" si="948"/>
        <v>0</v>
      </c>
      <c r="R1999" s="28">
        <f t="shared" si="949"/>
        <v>2</v>
      </c>
      <c r="S1999" s="28">
        <f t="shared" si="950"/>
        <v>0</v>
      </c>
      <c r="T1999" s="28">
        <f t="shared" si="951"/>
        <v>1</v>
      </c>
      <c r="U1999" s="77" t="s">
        <v>630</v>
      </c>
    </row>
    <row r="2000" spans="2:21" ht="12" customHeight="1" thickBot="1" x14ac:dyDescent="0.25">
      <c r="C2000" s="414"/>
      <c r="D2000" s="416" t="s">
        <v>147</v>
      </c>
      <c r="E2000" s="84" t="s">
        <v>524</v>
      </c>
      <c r="F2000" s="98"/>
      <c r="G2000" s="84" t="s">
        <v>990</v>
      </c>
      <c r="H2000" s="418">
        <v>0</v>
      </c>
      <c r="I2000" s="421">
        <v>6</v>
      </c>
      <c r="J2000" s="418">
        <v>1</v>
      </c>
      <c r="K2000" s="421">
        <v>6</v>
      </c>
      <c r="L2000" s="418"/>
      <c r="M2000" s="421"/>
      <c r="O2000" s="424">
        <f t="shared" si="946"/>
        <v>1</v>
      </c>
      <c r="P2000" s="424">
        <f t="shared" si="947"/>
        <v>12</v>
      </c>
      <c r="Q2000" s="424">
        <f t="shared" si="948"/>
        <v>0</v>
      </c>
      <c r="R2000" s="424">
        <f t="shared" si="949"/>
        <v>2</v>
      </c>
      <c r="S2000" s="424">
        <f t="shared" si="950"/>
        <v>0</v>
      </c>
      <c r="T2000" s="424">
        <f t="shared" si="951"/>
        <v>1</v>
      </c>
      <c r="U2000" s="77" t="s">
        <v>630</v>
      </c>
    </row>
    <row r="2001" spans="2:21" ht="12" thickBot="1" x14ac:dyDescent="0.25">
      <c r="C2001" s="414"/>
      <c r="D2001" s="416"/>
      <c r="E2001" s="99" t="s">
        <v>137</v>
      </c>
      <c r="F2001" s="100"/>
      <c r="G2001" s="99" t="s">
        <v>137</v>
      </c>
      <c r="H2001" s="419"/>
      <c r="I2001" s="422"/>
      <c r="J2001" s="419"/>
      <c r="K2001" s="422"/>
      <c r="L2001" s="419"/>
      <c r="M2001" s="422"/>
      <c r="O2001" s="425"/>
      <c r="P2001" s="425"/>
      <c r="Q2001" s="425"/>
      <c r="R2001" s="425"/>
      <c r="S2001" s="425"/>
      <c r="T2001" s="425"/>
      <c r="U2001" s="77" t="s">
        <v>630</v>
      </c>
    </row>
    <row r="2002" spans="2:21" ht="12" thickBot="1" x14ac:dyDescent="0.25">
      <c r="C2002" s="415"/>
      <c r="D2002" s="417"/>
      <c r="E2002" s="84" t="s">
        <v>525</v>
      </c>
      <c r="F2002" s="101"/>
      <c r="G2002" s="84" t="s">
        <v>511</v>
      </c>
      <c r="H2002" s="420"/>
      <c r="I2002" s="423"/>
      <c r="J2002" s="420"/>
      <c r="K2002" s="423"/>
      <c r="L2002" s="420"/>
      <c r="M2002" s="423"/>
      <c r="O2002" s="426"/>
      <c r="P2002" s="426"/>
      <c r="Q2002" s="426"/>
      <c r="R2002" s="426"/>
      <c r="S2002" s="426"/>
      <c r="T2002" s="426"/>
      <c r="U2002" s="77" t="s">
        <v>630</v>
      </c>
    </row>
    <row r="2003" spans="2:21" ht="12" thickBot="1" x14ac:dyDescent="0.25">
      <c r="B2003" s="79" t="str">
        <f>E1996&amp;G1996</f>
        <v>BURSA BÜYÜKŞEHİR B.SPOR K.YENİGÜN TENİS SPOR KULÜBÜ</v>
      </c>
      <c r="G2003" s="102"/>
      <c r="H2003" s="102"/>
      <c r="O2003" s="28">
        <f t="shared" ref="O2003:T2003" si="952">O1998+O1999+O2000</f>
        <v>6</v>
      </c>
      <c r="P2003" s="28">
        <f t="shared" si="952"/>
        <v>36</v>
      </c>
      <c r="Q2003" s="29">
        <f t="shared" si="952"/>
        <v>0</v>
      </c>
      <c r="R2003" s="28">
        <f t="shared" si="952"/>
        <v>6</v>
      </c>
      <c r="S2003" s="28">
        <f t="shared" si="952"/>
        <v>0</v>
      </c>
      <c r="T2003" s="28">
        <f t="shared" si="952"/>
        <v>3</v>
      </c>
      <c r="U2003" s="77" t="s">
        <v>630</v>
      </c>
    </row>
    <row r="2004" spans="2:21" x14ac:dyDescent="0.2">
      <c r="C2004" s="427" t="s">
        <v>132</v>
      </c>
      <c r="D2004" s="428"/>
      <c r="E2004" s="428"/>
      <c r="F2004" s="428"/>
      <c r="G2004" s="428"/>
      <c r="H2004" s="428"/>
      <c r="I2004" s="428"/>
      <c r="J2004" s="428"/>
      <c r="K2004" s="428"/>
      <c r="L2004" s="428"/>
      <c r="M2004" s="429"/>
      <c r="U2004" s="77" t="s">
        <v>630</v>
      </c>
    </row>
    <row r="2005" spans="2:21" ht="12" thickBot="1" x14ac:dyDescent="0.25">
      <c r="C2005" s="430"/>
      <c r="D2005" s="431"/>
      <c r="E2005" s="431"/>
      <c r="F2005" s="431"/>
      <c r="G2005" s="431"/>
      <c r="H2005" s="431"/>
      <c r="I2005" s="431"/>
      <c r="J2005" s="431"/>
      <c r="K2005" s="431"/>
      <c r="L2005" s="431"/>
      <c r="M2005" s="432"/>
      <c r="U2005" s="77" t="s">
        <v>630</v>
      </c>
    </row>
    <row r="2006" spans="2:21" ht="12" thickBot="1" x14ac:dyDescent="0.25">
      <c r="C2006" s="444" t="s">
        <v>79</v>
      </c>
      <c r="D2006" s="437"/>
      <c r="E2006" s="445" t="s">
        <v>133</v>
      </c>
      <c r="F2006" s="446"/>
      <c r="G2006" s="80" t="s">
        <v>134</v>
      </c>
      <c r="H2006" s="447" t="s">
        <v>135</v>
      </c>
      <c r="I2006" s="448"/>
      <c r="J2006" s="448"/>
      <c r="K2006" s="448"/>
      <c r="L2006" s="448"/>
      <c r="M2006" s="449"/>
      <c r="R2006" s="81"/>
      <c r="S2006" s="82"/>
      <c r="T2006" s="83"/>
      <c r="U2006" s="77" t="s">
        <v>630</v>
      </c>
    </row>
    <row r="2007" spans="2:21" ht="12" thickBot="1" x14ac:dyDescent="0.25">
      <c r="C2007" s="433">
        <v>45092</v>
      </c>
      <c r="D2007" s="434"/>
      <c r="E2007" s="435" t="s">
        <v>265</v>
      </c>
      <c r="F2007" s="409"/>
      <c r="G2007" s="84"/>
      <c r="H2007" s="435"/>
      <c r="I2007" s="408"/>
      <c r="J2007" s="408"/>
      <c r="K2007" s="408"/>
      <c r="L2007" s="408"/>
      <c r="M2007" s="409"/>
      <c r="U2007" s="77" t="s">
        <v>630</v>
      </c>
    </row>
    <row r="2008" spans="2:21" ht="12" thickBot="1" x14ac:dyDescent="0.25">
      <c r="C2008" s="435"/>
      <c r="D2008" s="408"/>
      <c r="E2008" s="408"/>
      <c r="F2008" s="408"/>
      <c r="G2008" s="408"/>
      <c r="H2008" s="408"/>
      <c r="I2008" s="408"/>
      <c r="J2008" s="408"/>
      <c r="K2008" s="408"/>
      <c r="L2008" s="408"/>
      <c r="M2008" s="409"/>
      <c r="U2008" s="77" t="s">
        <v>630</v>
      </c>
    </row>
    <row r="2009" spans="2:21" ht="12" thickBot="1" x14ac:dyDescent="0.25">
      <c r="C2009" s="85" t="s">
        <v>87</v>
      </c>
      <c r="D2009" s="86"/>
      <c r="E2009" s="85" t="s">
        <v>136</v>
      </c>
      <c r="F2009" s="86" t="s">
        <v>137</v>
      </c>
      <c r="G2009" s="85" t="s">
        <v>136</v>
      </c>
      <c r="H2009" s="436" t="s">
        <v>108</v>
      </c>
      <c r="I2009" s="436"/>
      <c r="J2009" s="436"/>
      <c r="K2009" s="436"/>
      <c r="L2009" s="436"/>
      <c r="M2009" s="437"/>
      <c r="U2009" s="77" t="s">
        <v>630</v>
      </c>
    </row>
    <row r="2010" spans="2:21" ht="12" thickBot="1" x14ac:dyDescent="0.25">
      <c r="C2010" s="87"/>
      <c r="D2010" s="88">
        <v>24</v>
      </c>
      <c r="E2010" s="103" t="s">
        <v>19</v>
      </c>
      <c r="F2010" s="88"/>
      <c r="G2010" s="103" t="s">
        <v>13</v>
      </c>
      <c r="H2010" s="438">
        <f>S2017</f>
        <v>3</v>
      </c>
      <c r="I2010" s="439"/>
      <c r="J2010" s="440"/>
      <c r="K2010" s="441">
        <f>T2017</f>
        <v>0</v>
      </c>
      <c r="L2010" s="442"/>
      <c r="M2010" s="443"/>
      <c r="U2010" s="77" t="str">
        <f>IF(H2010+K2010=3,"BİTTİ","DEVAM")</f>
        <v>BİTTİ</v>
      </c>
    </row>
    <row r="2011" spans="2:21" ht="12" thickBot="1" x14ac:dyDescent="0.25">
      <c r="C2011" s="91" t="s">
        <v>80</v>
      </c>
      <c r="D2011" s="92" t="s">
        <v>138</v>
      </c>
      <c r="E2011" s="91" t="s">
        <v>139</v>
      </c>
      <c r="F2011" s="92"/>
      <c r="G2011" s="91" t="s">
        <v>139</v>
      </c>
      <c r="H2011" s="408" t="s">
        <v>140</v>
      </c>
      <c r="I2011" s="409"/>
      <c r="J2011" s="408" t="s">
        <v>141</v>
      </c>
      <c r="K2011" s="409"/>
      <c r="L2011" s="410" t="s">
        <v>142</v>
      </c>
      <c r="M2011" s="411"/>
      <c r="O2011" s="412" t="s">
        <v>143</v>
      </c>
      <c r="P2011" s="413"/>
      <c r="Q2011" s="412" t="s">
        <v>144</v>
      </c>
      <c r="R2011" s="413"/>
      <c r="S2011" s="412" t="s">
        <v>138</v>
      </c>
      <c r="T2011" s="413"/>
      <c r="U2011" s="77" t="s">
        <v>630</v>
      </c>
    </row>
    <row r="2012" spans="2:21" ht="12" thickBot="1" x14ac:dyDescent="0.25">
      <c r="C2012" s="93" t="s">
        <v>152</v>
      </c>
      <c r="D2012" s="94" t="s">
        <v>145</v>
      </c>
      <c r="E2012" s="84" t="s">
        <v>970</v>
      </c>
      <c r="F2012" s="94"/>
      <c r="G2012" s="84" t="s">
        <v>818</v>
      </c>
      <c r="H2012" s="95">
        <v>6</v>
      </c>
      <c r="I2012" s="94">
        <v>0</v>
      </c>
      <c r="J2012" s="95">
        <v>6</v>
      </c>
      <c r="K2012" s="94">
        <v>0</v>
      </c>
      <c r="L2012" s="95"/>
      <c r="M2012" s="94"/>
      <c r="O2012" s="96">
        <f t="shared" ref="O2012:O2014" si="953">H2012+J2012+L2012</f>
        <v>12</v>
      </c>
      <c r="P2012" s="96">
        <f t="shared" ref="P2012:P2014" si="954">I2012+K2012+M2012</f>
        <v>0</v>
      </c>
      <c r="Q2012" s="96">
        <f t="shared" ref="Q2012:Q2014" si="955">IF(H2012&gt;I2012,1,0)+IF(J2012&gt;K2012,1,0)+IF(L2012&gt;M2012,1,0)</f>
        <v>2</v>
      </c>
      <c r="R2012" s="97">
        <f t="shared" ref="R2012:R2014" si="956">IF(H2012&lt;I2012,1,0)+IF(J2012&lt;K2012,1,0)+IF(L2012&lt;M2012,1,0)</f>
        <v>0</v>
      </c>
      <c r="S2012" s="97">
        <f t="shared" ref="S2012:S2014" si="957">IF(Q2012&gt;R2012,1,0)</f>
        <v>1</v>
      </c>
      <c r="T2012" s="97">
        <f t="shared" ref="T2012:T2014" si="958">IF(Q2012&lt;R2012,1,0)</f>
        <v>0</v>
      </c>
      <c r="U2012" s="77" t="s">
        <v>630</v>
      </c>
    </row>
    <row r="2013" spans="2:21" ht="12" thickBot="1" x14ac:dyDescent="0.25">
      <c r="C2013" s="84"/>
      <c r="D2013" s="94" t="s">
        <v>146</v>
      </c>
      <c r="E2013" s="84" t="s">
        <v>803</v>
      </c>
      <c r="F2013" s="94"/>
      <c r="G2013" s="84" t="s">
        <v>818</v>
      </c>
      <c r="H2013" s="95">
        <v>6</v>
      </c>
      <c r="I2013" s="94">
        <v>0</v>
      </c>
      <c r="J2013" s="95">
        <v>6</v>
      </c>
      <c r="K2013" s="94">
        <v>0</v>
      </c>
      <c r="L2013" s="95"/>
      <c r="M2013" s="94"/>
      <c r="O2013" s="29">
        <f t="shared" si="953"/>
        <v>12</v>
      </c>
      <c r="P2013" s="29">
        <f t="shared" si="954"/>
        <v>0</v>
      </c>
      <c r="Q2013" s="29">
        <f t="shared" si="955"/>
        <v>2</v>
      </c>
      <c r="R2013" s="28">
        <f t="shared" si="956"/>
        <v>0</v>
      </c>
      <c r="S2013" s="28">
        <f t="shared" si="957"/>
        <v>1</v>
      </c>
      <c r="T2013" s="28">
        <f t="shared" si="958"/>
        <v>0</v>
      </c>
      <c r="U2013" s="77" t="s">
        <v>630</v>
      </c>
    </row>
    <row r="2014" spans="2:21" ht="12" customHeight="1" thickBot="1" x14ac:dyDescent="0.25">
      <c r="C2014" s="414"/>
      <c r="D2014" s="416" t="s">
        <v>147</v>
      </c>
      <c r="E2014" s="84" t="s">
        <v>803</v>
      </c>
      <c r="F2014" s="98"/>
      <c r="G2014" s="84" t="s">
        <v>818</v>
      </c>
      <c r="H2014" s="418">
        <v>6</v>
      </c>
      <c r="I2014" s="421">
        <v>0</v>
      </c>
      <c r="J2014" s="418">
        <v>6</v>
      </c>
      <c r="K2014" s="421">
        <v>0</v>
      </c>
      <c r="L2014" s="418"/>
      <c r="M2014" s="421"/>
      <c r="O2014" s="424">
        <f t="shared" si="953"/>
        <v>12</v>
      </c>
      <c r="P2014" s="424">
        <f t="shared" si="954"/>
        <v>0</v>
      </c>
      <c r="Q2014" s="424">
        <f t="shared" si="955"/>
        <v>2</v>
      </c>
      <c r="R2014" s="424">
        <f t="shared" si="956"/>
        <v>0</v>
      </c>
      <c r="S2014" s="424">
        <f t="shared" si="957"/>
        <v>1</v>
      </c>
      <c r="T2014" s="424">
        <f t="shared" si="958"/>
        <v>0</v>
      </c>
      <c r="U2014" s="77" t="s">
        <v>630</v>
      </c>
    </row>
    <row r="2015" spans="2:21" ht="12" thickBot="1" x14ac:dyDescent="0.25">
      <c r="C2015" s="414"/>
      <c r="D2015" s="416"/>
      <c r="E2015" s="99" t="s">
        <v>137</v>
      </c>
      <c r="F2015" s="100"/>
      <c r="G2015" s="99" t="s">
        <v>137</v>
      </c>
      <c r="H2015" s="419"/>
      <c r="I2015" s="422"/>
      <c r="J2015" s="419"/>
      <c r="K2015" s="422"/>
      <c r="L2015" s="419"/>
      <c r="M2015" s="422"/>
      <c r="O2015" s="425"/>
      <c r="P2015" s="425"/>
      <c r="Q2015" s="425"/>
      <c r="R2015" s="425"/>
      <c r="S2015" s="425"/>
      <c r="T2015" s="425"/>
      <c r="U2015" s="77" t="s">
        <v>630</v>
      </c>
    </row>
    <row r="2016" spans="2:21" ht="12" thickBot="1" x14ac:dyDescent="0.25">
      <c r="C2016" s="415"/>
      <c r="D2016" s="417"/>
      <c r="E2016" s="84" t="s">
        <v>806</v>
      </c>
      <c r="F2016" s="101"/>
      <c r="G2016" s="84" t="s">
        <v>818</v>
      </c>
      <c r="H2016" s="420"/>
      <c r="I2016" s="423"/>
      <c r="J2016" s="420"/>
      <c r="K2016" s="423"/>
      <c r="L2016" s="420"/>
      <c r="M2016" s="423"/>
      <c r="O2016" s="426"/>
      <c r="P2016" s="426"/>
      <c r="Q2016" s="426"/>
      <c r="R2016" s="426"/>
      <c r="S2016" s="426"/>
      <c r="T2016" s="426"/>
      <c r="U2016" s="77" t="s">
        <v>630</v>
      </c>
    </row>
    <row r="2017" spans="2:21" ht="12" thickBot="1" x14ac:dyDescent="0.25">
      <c r="B2017" s="79" t="str">
        <f>E2010&amp;G2010</f>
        <v>ENKA SPOR KULÜBÜAVRUPA YAKASI TENİS KULÜBÜ</v>
      </c>
      <c r="G2017" s="102"/>
      <c r="H2017" s="102"/>
      <c r="O2017" s="28">
        <f t="shared" ref="O2017:T2017" si="959">O2012+O2013+O2014</f>
        <v>36</v>
      </c>
      <c r="P2017" s="28">
        <f t="shared" si="959"/>
        <v>0</v>
      </c>
      <c r="Q2017" s="29">
        <f t="shared" si="959"/>
        <v>6</v>
      </c>
      <c r="R2017" s="28">
        <f t="shared" si="959"/>
        <v>0</v>
      </c>
      <c r="S2017" s="28">
        <f t="shared" si="959"/>
        <v>3</v>
      </c>
      <c r="T2017" s="28">
        <f t="shared" si="959"/>
        <v>0</v>
      </c>
      <c r="U2017" s="77" t="s">
        <v>630</v>
      </c>
    </row>
    <row r="2018" spans="2:21" x14ac:dyDescent="0.2">
      <c r="C2018" s="427" t="s">
        <v>132</v>
      </c>
      <c r="D2018" s="428"/>
      <c r="E2018" s="428"/>
      <c r="F2018" s="428"/>
      <c r="G2018" s="428"/>
      <c r="H2018" s="428"/>
      <c r="I2018" s="428"/>
      <c r="J2018" s="428"/>
      <c r="K2018" s="428"/>
      <c r="L2018" s="428"/>
      <c r="M2018" s="429"/>
      <c r="U2018" s="77" t="s">
        <v>630</v>
      </c>
    </row>
    <row r="2019" spans="2:21" ht="12" thickBot="1" x14ac:dyDescent="0.25">
      <c r="C2019" s="430"/>
      <c r="D2019" s="431"/>
      <c r="E2019" s="431"/>
      <c r="F2019" s="431"/>
      <c r="G2019" s="431"/>
      <c r="H2019" s="431"/>
      <c r="I2019" s="431"/>
      <c r="J2019" s="431"/>
      <c r="K2019" s="431"/>
      <c r="L2019" s="431"/>
      <c r="M2019" s="432"/>
      <c r="U2019" s="77" t="s">
        <v>630</v>
      </c>
    </row>
    <row r="2020" spans="2:21" ht="12" thickBot="1" x14ac:dyDescent="0.25">
      <c r="C2020" s="444" t="s">
        <v>79</v>
      </c>
      <c r="D2020" s="437"/>
      <c r="E2020" s="445" t="s">
        <v>133</v>
      </c>
      <c r="F2020" s="446"/>
      <c r="G2020" s="80" t="s">
        <v>134</v>
      </c>
      <c r="H2020" s="447" t="s">
        <v>135</v>
      </c>
      <c r="I2020" s="448"/>
      <c r="J2020" s="448"/>
      <c r="K2020" s="448"/>
      <c r="L2020" s="448"/>
      <c r="M2020" s="449"/>
      <c r="R2020" s="81"/>
      <c r="S2020" s="82"/>
      <c r="T2020" s="83"/>
      <c r="U2020" s="77" t="s">
        <v>630</v>
      </c>
    </row>
    <row r="2021" spans="2:21" ht="12" thickBot="1" x14ac:dyDescent="0.25">
      <c r="C2021" s="433">
        <v>45092</v>
      </c>
      <c r="D2021" s="434"/>
      <c r="E2021" s="435" t="s">
        <v>265</v>
      </c>
      <c r="F2021" s="409"/>
      <c r="G2021" s="84"/>
      <c r="H2021" s="435"/>
      <c r="I2021" s="408"/>
      <c r="J2021" s="408"/>
      <c r="K2021" s="408"/>
      <c r="L2021" s="408"/>
      <c r="M2021" s="409"/>
      <c r="U2021" s="77" t="s">
        <v>630</v>
      </c>
    </row>
    <row r="2022" spans="2:21" ht="12" thickBot="1" x14ac:dyDescent="0.25">
      <c r="C2022" s="435"/>
      <c r="D2022" s="408"/>
      <c r="E2022" s="408"/>
      <c r="F2022" s="408"/>
      <c r="G2022" s="408"/>
      <c r="H2022" s="408"/>
      <c r="I2022" s="408"/>
      <c r="J2022" s="408"/>
      <c r="K2022" s="408"/>
      <c r="L2022" s="408"/>
      <c r="M2022" s="409"/>
      <c r="U2022" s="77" t="s">
        <v>630</v>
      </c>
    </row>
    <row r="2023" spans="2:21" ht="12" thickBot="1" x14ac:dyDescent="0.25">
      <c r="C2023" s="85" t="s">
        <v>87</v>
      </c>
      <c r="D2023" s="86"/>
      <c r="E2023" s="85" t="s">
        <v>136</v>
      </c>
      <c r="F2023" s="86" t="s">
        <v>137</v>
      </c>
      <c r="G2023" s="85" t="s">
        <v>136</v>
      </c>
      <c r="H2023" s="436" t="s">
        <v>108</v>
      </c>
      <c r="I2023" s="436"/>
      <c r="J2023" s="436"/>
      <c r="K2023" s="436"/>
      <c r="L2023" s="436"/>
      <c r="M2023" s="437"/>
      <c r="U2023" s="77" t="s">
        <v>630</v>
      </c>
    </row>
    <row r="2024" spans="2:21" ht="12" thickBot="1" x14ac:dyDescent="0.25">
      <c r="C2024" s="87"/>
      <c r="D2024" s="88">
        <v>25</v>
      </c>
      <c r="E2024" s="103" t="s">
        <v>94</v>
      </c>
      <c r="F2024" s="88"/>
      <c r="G2024" s="103" t="s">
        <v>30</v>
      </c>
      <c r="H2024" s="438">
        <f>S2031</f>
        <v>0</v>
      </c>
      <c r="I2024" s="439"/>
      <c r="J2024" s="440"/>
      <c r="K2024" s="441">
        <f>T2031</f>
        <v>3</v>
      </c>
      <c r="L2024" s="442"/>
      <c r="M2024" s="443"/>
      <c r="U2024" s="77" t="str">
        <f>IF(H2024+K2024=3,"BİTTİ","DEVAM")</f>
        <v>BİTTİ</v>
      </c>
    </row>
    <row r="2025" spans="2:21" ht="12" thickBot="1" x14ac:dyDescent="0.25">
      <c r="C2025" s="91" t="s">
        <v>80</v>
      </c>
      <c r="D2025" s="92" t="s">
        <v>138</v>
      </c>
      <c r="E2025" s="91" t="s">
        <v>139</v>
      </c>
      <c r="F2025" s="92"/>
      <c r="G2025" s="91" t="s">
        <v>139</v>
      </c>
      <c r="H2025" s="408" t="s">
        <v>140</v>
      </c>
      <c r="I2025" s="409"/>
      <c r="J2025" s="408" t="s">
        <v>141</v>
      </c>
      <c r="K2025" s="409"/>
      <c r="L2025" s="410" t="s">
        <v>142</v>
      </c>
      <c r="M2025" s="411"/>
      <c r="O2025" s="412" t="s">
        <v>143</v>
      </c>
      <c r="P2025" s="413"/>
      <c r="Q2025" s="412" t="s">
        <v>144</v>
      </c>
      <c r="R2025" s="413"/>
      <c r="S2025" s="412" t="s">
        <v>138</v>
      </c>
      <c r="T2025" s="413"/>
      <c r="U2025" s="77" t="s">
        <v>630</v>
      </c>
    </row>
    <row r="2026" spans="2:21" ht="12" thickBot="1" x14ac:dyDescent="0.25">
      <c r="C2026" s="93" t="s">
        <v>152</v>
      </c>
      <c r="D2026" s="94" t="s">
        <v>145</v>
      </c>
      <c r="E2026" s="84" t="s">
        <v>818</v>
      </c>
      <c r="F2026" s="94"/>
      <c r="G2026" s="84" t="s">
        <v>565</v>
      </c>
      <c r="H2026" s="95">
        <v>0</v>
      </c>
      <c r="I2026" s="94">
        <v>6</v>
      </c>
      <c r="J2026" s="95">
        <v>0</v>
      </c>
      <c r="K2026" s="94">
        <v>6</v>
      </c>
      <c r="L2026" s="95"/>
      <c r="M2026" s="94"/>
      <c r="O2026" s="96">
        <f t="shared" ref="O2026:O2028" si="960">H2026+J2026+L2026</f>
        <v>0</v>
      </c>
      <c r="P2026" s="96">
        <f t="shared" ref="P2026:P2028" si="961">I2026+K2026+M2026</f>
        <v>12</v>
      </c>
      <c r="Q2026" s="96">
        <f t="shared" ref="Q2026:Q2028" si="962">IF(H2026&gt;I2026,1,0)+IF(J2026&gt;K2026,1,0)+IF(L2026&gt;M2026,1,0)</f>
        <v>0</v>
      </c>
      <c r="R2026" s="97">
        <f t="shared" ref="R2026:R2028" si="963">IF(H2026&lt;I2026,1,0)+IF(J2026&lt;K2026,1,0)+IF(L2026&lt;M2026,1,0)</f>
        <v>2</v>
      </c>
      <c r="S2026" s="97">
        <f t="shared" ref="S2026:S2028" si="964">IF(Q2026&gt;R2026,1,0)</f>
        <v>0</v>
      </c>
      <c r="T2026" s="97">
        <f t="shared" ref="T2026:T2028" si="965">IF(Q2026&lt;R2026,1,0)</f>
        <v>1</v>
      </c>
      <c r="U2026" s="77" t="s">
        <v>630</v>
      </c>
    </row>
    <row r="2027" spans="2:21" ht="12" thickBot="1" x14ac:dyDescent="0.25">
      <c r="C2027" s="84"/>
      <c r="D2027" s="94" t="s">
        <v>146</v>
      </c>
      <c r="E2027" s="84" t="s">
        <v>818</v>
      </c>
      <c r="F2027" s="94"/>
      <c r="G2027" s="84" t="s">
        <v>564</v>
      </c>
      <c r="H2027" s="95">
        <v>0</v>
      </c>
      <c r="I2027" s="94">
        <v>6</v>
      </c>
      <c r="J2027" s="95">
        <v>0</v>
      </c>
      <c r="K2027" s="94">
        <v>6</v>
      </c>
      <c r="L2027" s="95"/>
      <c r="M2027" s="94"/>
      <c r="O2027" s="29">
        <f t="shared" si="960"/>
        <v>0</v>
      </c>
      <c r="P2027" s="29">
        <f t="shared" si="961"/>
        <v>12</v>
      </c>
      <c r="Q2027" s="29">
        <f t="shared" si="962"/>
        <v>0</v>
      </c>
      <c r="R2027" s="28">
        <f t="shared" si="963"/>
        <v>2</v>
      </c>
      <c r="S2027" s="28">
        <f t="shared" si="964"/>
        <v>0</v>
      </c>
      <c r="T2027" s="28">
        <f t="shared" si="965"/>
        <v>1</v>
      </c>
      <c r="U2027" s="77" t="s">
        <v>630</v>
      </c>
    </row>
    <row r="2028" spans="2:21" ht="12" customHeight="1" thickBot="1" x14ac:dyDescent="0.25">
      <c r="C2028" s="414"/>
      <c r="D2028" s="416" t="s">
        <v>147</v>
      </c>
      <c r="E2028" s="84" t="s">
        <v>818</v>
      </c>
      <c r="F2028" s="98"/>
      <c r="G2028" s="84" t="s">
        <v>565</v>
      </c>
      <c r="H2028" s="418">
        <v>0</v>
      </c>
      <c r="I2028" s="421">
        <v>6</v>
      </c>
      <c r="J2028" s="418">
        <v>0</v>
      </c>
      <c r="K2028" s="421">
        <v>6</v>
      </c>
      <c r="L2028" s="418"/>
      <c r="M2028" s="421"/>
      <c r="O2028" s="424">
        <f t="shared" si="960"/>
        <v>0</v>
      </c>
      <c r="P2028" s="424">
        <f t="shared" si="961"/>
        <v>12</v>
      </c>
      <c r="Q2028" s="424">
        <f t="shared" si="962"/>
        <v>0</v>
      </c>
      <c r="R2028" s="424">
        <f t="shared" si="963"/>
        <v>2</v>
      </c>
      <c r="S2028" s="424">
        <f t="shared" si="964"/>
        <v>0</v>
      </c>
      <c r="T2028" s="424">
        <f t="shared" si="965"/>
        <v>1</v>
      </c>
      <c r="U2028" s="77" t="s">
        <v>630</v>
      </c>
    </row>
    <row r="2029" spans="2:21" ht="12" thickBot="1" x14ac:dyDescent="0.25">
      <c r="C2029" s="414"/>
      <c r="D2029" s="416"/>
      <c r="E2029" s="99" t="s">
        <v>137</v>
      </c>
      <c r="F2029" s="100"/>
      <c r="G2029" s="99" t="s">
        <v>137</v>
      </c>
      <c r="H2029" s="419"/>
      <c r="I2029" s="422"/>
      <c r="J2029" s="419"/>
      <c r="K2029" s="422"/>
      <c r="L2029" s="419"/>
      <c r="M2029" s="422"/>
      <c r="O2029" s="425"/>
      <c r="P2029" s="425"/>
      <c r="Q2029" s="425"/>
      <c r="R2029" s="425"/>
      <c r="S2029" s="425"/>
      <c r="T2029" s="425"/>
      <c r="U2029" s="77" t="s">
        <v>630</v>
      </c>
    </row>
    <row r="2030" spans="2:21" ht="12" thickBot="1" x14ac:dyDescent="0.25">
      <c r="C2030" s="415"/>
      <c r="D2030" s="417"/>
      <c r="E2030" s="84" t="s">
        <v>818</v>
      </c>
      <c r="F2030" s="101"/>
      <c r="G2030" s="84" t="s">
        <v>564</v>
      </c>
      <c r="H2030" s="420"/>
      <c r="I2030" s="423"/>
      <c r="J2030" s="420"/>
      <c r="K2030" s="423"/>
      <c r="L2030" s="420"/>
      <c r="M2030" s="423"/>
      <c r="O2030" s="426"/>
      <c r="P2030" s="426"/>
      <c r="Q2030" s="426"/>
      <c r="R2030" s="426"/>
      <c r="S2030" s="426"/>
      <c r="T2030" s="426"/>
      <c r="U2030" s="77" t="s">
        <v>630</v>
      </c>
    </row>
    <row r="2031" spans="2:21" ht="12" thickBot="1" x14ac:dyDescent="0.25">
      <c r="B2031" s="79" t="str">
        <f>E2024&amp;G2024</f>
        <v>PERFORMANS TENİS AKADEMİSİİSTANBUL TENİS EĞİTİM SPOR KULÜBÜ</v>
      </c>
      <c r="G2031" s="102"/>
      <c r="H2031" s="102"/>
      <c r="O2031" s="28">
        <f t="shared" ref="O2031:T2031" si="966">O2026+O2027+O2028</f>
        <v>0</v>
      </c>
      <c r="P2031" s="28">
        <f t="shared" si="966"/>
        <v>36</v>
      </c>
      <c r="Q2031" s="29">
        <f t="shared" si="966"/>
        <v>0</v>
      </c>
      <c r="R2031" s="28">
        <f t="shared" si="966"/>
        <v>6</v>
      </c>
      <c r="S2031" s="28">
        <f t="shared" si="966"/>
        <v>0</v>
      </c>
      <c r="T2031" s="28">
        <f t="shared" si="966"/>
        <v>3</v>
      </c>
      <c r="U2031" s="77" t="s">
        <v>630</v>
      </c>
    </row>
    <row r="2032" spans="2:21" x14ac:dyDescent="0.2">
      <c r="C2032" s="427" t="s">
        <v>132</v>
      </c>
      <c r="D2032" s="428"/>
      <c r="E2032" s="428"/>
      <c r="F2032" s="428"/>
      <c r="G2032" s="428"/>
      <c r="H2032" s="428"/>
      <c r="I2032" s="428"/>
      <c r="J2032" s="428"/>
      <c r="K2032" s="428"/>
      <c r="L2032" s="428"/>
      <c r="M2032" s="429"/>
      <c r="U2032" s="77" t="s">
        <v>630</v>
      </c>
    </row>
    <row r="2033" spans="2:21" ht="12" thickBot="1" x14ac:dyDescent="0.25">
      <c r="C2033" s="430"/>
      <c r="D2033" s="431"/>
      <c r="E2033" s="431"/>
      <c r="F2033" s="431"/>
      <c r="G2033" s="431"/>
      <c r="H2033" s="431"/>
      <c r="I2033" s="431"/>
      <c r="J2033" s="431"/>
      <c r="K2033" s="431"/>
      <c r="L2033" s="431"/>
      <c r="M2033" s="432"/>
      <c r="U2033" s="77" t="s">
        <v>630</v>
      </c>
    </row>
    <row r="2034" spans="2:21" ht="12" thickBot="1" x14ac:dyDescent="0.25">
      <c r="C2034" s="444" t="s">
        <v>79</v>
      </c>
      <c r="D2034" s="437"/>
      <c r="E2034" s="445" t="s">
        <v>133</v>
      </c>
      <c r="F2034" s="446"/>
      <c r="G2034" s="80" t="s">
        <v>134</v>
      </c>
      <c r="H2034" s="447" t="s">
        <v>135</v>
      </c>
      <c r="I2034" s="448"/>
      <c r="J2034" s="448"/>
      <c r="K2034" s="448"/>
      <c r="L2034" s="448"/>
      <c r="M2034" s="449"/>
      <c r="R2034" s="81"/>
      <c r="S2034" s="82"/>
      <c r="T2034" s="83"/>
      <c r="U2034" s="77" t="s">
        <v>630</v>
      </c>
    </row>
    <row r="2035" spans="2:21" ht="12" thickBot="1" x14ac:dyDescent="0.25">
      <c r="C2035" s="433">
        <v>45092</v>
      </c>
      <c r="D2035" s="434"/>
      <c r="E2035" s="435" t="s">
        <v>265</v>
      </c>
      <c r="F2035" s="409"/>
      <c r="G2035" s="84"/>
      <c r="H2035" s="435"/>
      <c r="I2035" s="408"/>
      <c r="J2035" s="408"/>
      <c r="K2035" s="408"/>
      <c r="L2035" s="408"/>
      <c r="M2035" s="409"/>
      <c r="U2035" s="77" t="s">
        <v>630</v>
      </c>
    </row>
    <row r="2036" spans="2:21" ht="12" thickBot="1" x14ac:dyDescent="0.25">
      <c r="C2036" s="435"/>
      <c r="D2036" s="408"/>
      <c r="E2036" s="408"/>
      <c r="F2036" s="408"/>
      <c r="G2036" s="408"/>
      <c r="H2036" s="408"/>
      <c r="I2036" s="408"/>
      <c r="J2036" s="408"/>
      <c r="K2036" s="408"/>
      <c r="L2036" s="408"/>
      <c r="M2036" s="409"/>
      <c r="U2036" s="77" t="s">
        <v>630</v>
      </c>
    </row>
    <row r="2037" spans="2:21" ht="12" thickBot="1" x14ac:dyDescent="0.25">
      <c r="C2037" s="85" t="s">
        <v>87</v>
      </c>
      <c r="D2037" s="86"/>
      <c r="E2037" s="85" t="s">
        <v>136</v>
      </c>
      <c r="F2037" s="86" t="s">
        <v>137</v>
      </c>
      <c r="G2037" s="85" t="s">
        <v>136</v>
      </c>
      <c r="H2037" s="436" t="s">
        <v>108</v>
      </c>
      <c r="I2037" s="436"/>
      <c r="J2037" s="436"/>
      <c r="K2037" s="436"/>
      <c r="L2037" s="436"/>
      <c r="M2037" s="437"/>
      <c r="U2037" s="77" t="s">
        <v>630</v>
      </c>
    </row>
    <row r="2038" spans="2:21" ht="12" thickBot="1" x14ac:dyDescent="0.25">
      <c r="C2038" s="87"/>
      <c r="D2038" s="88">
        <v>26</v>
      </c>
      <c r="E2038" s="103" t="s">
        <v>95</v>
      </c>
      <c r="F2038" s="88"/>
      <c r="G2038" s="103" t="s">
        <v>153</v>
      </c>
      <c r="H2038" s="438">
        <f>S2045</f>
        <v>3</v>
      </c>
      <c r="I2038" s="439"/>
      <c r="J2038" s="440"/>
      <c r="K2038" s="441">
        <f>T2045</f>
        <v>0</v>
      </c>
      <c r="L2038" s="442"/>
      <c r="M2038" s="443"/>
      <c r="U2038" s="77" t="str">
        <f>IF(H2038+K2038=3,"BİTTİ","DEVAM")</f>
        <v>BİTTİ</v>
      </c>
    </row>
    <row r="2039" spans="2:21" ht="12" thickBot="1" x14ac:dyDescent="0.25">
      <c r="C2039" s="91" t="s">
        <v>80</v>
      </c>
      <c r="D2039" s="92" t="s">
        <v>138</v>
      </c>
      <c r="E2039" s="91" t="s">
        <v>139</v>
      </c>
      <c r="F2039" s="92"/>
      <c r="G2039" s="91" t="s">
        <v>139</v>
      </c>
      <c r="H2039" s="408" t="s">
        <v>140</v>
      </c>
      <c r="I2039" s="409"/>
      <c r="J2039" s="408" t="s">
        <v>141</v>
      </c>
      <c r="K2039" s="409"/>
      <c r="L2039" s="410" t="s">
        <v>142</v>
      </c>
      <c r="M2039" s="411"/>
      <c r="O2039" s="412" t="s">
        <v>143</v>
      </c>
      <c r="P2039" s="413"/>
      <c r="Q2039" s="412" t="s">
        <v>144</v>
      </c>
      <c r="R2039" s="413"/>
      <c r="S2039" s="412" t="s">
        <v>138</v>
      </c>
      <c r="T2039" s="413"/>
      <c r="U2039" s="77" t="s">
        <v>630</v>
      </c>
    </row>
    <row r="2040" spans="2:21" ht="12" thickBot="1" x14ac:dyDescent="0.25">
      <c r="C2040" s="93" t="s">
        <v>152</v>
      </c>
      <c r="D2040" s="94" t="s">
        <v>145</v>
      </c>
      <c r="E2040" s="84" t="s">
        <v>877</v>
      </c>
      <c r="F2040" s="94"/>
      <c r="G2040" s="84" t="s">
        <v>553</v>
      </c>
      <c r="H2040" s="95">
        <v>6</v>
      </c>
      <c r="I2040" s="94">
        <v>0</v>
      </c>
      <c r="J2040" s="95">
        <v>6</v>
      </c>
      <c r="K2040" s="94">
        <v>3</v>
      </c>
      <c r="L2040" s="95"/>
      <c r="M2040" s="94"/>
      <c r="O2040" s="96">
        <f t="shared" ref="O2040:O2042" si="967">H2040+J2040+L2040</f>
        <v>12</v>
      </c>
      <c r="P2040" s="96">
        <f t="shared" ref="P2040:P2042" si="968">I2040+K2040+M2040</f>
        <v>3</v>
      </c>
      <c r="Q2040" s="96">
        <f t="shared" ref="Q2040:Q2042" si="969">IF(H2040&gt;I2040,1,0)+IF(J2040&gt;K2040,1,0)+IF(L2040&gt;M2040,1,0)</f>
        <v>2</v>
      </c>
      <c r="R2040" s="97">
        <f t="shared" ref="R2040:R2042" si="970">IF(H2040&lt;I2040,1,0)+IF(J2040&lt;K2040,1,0)+IF(L2040&lt;M2040,1,0)</f>
        <v>0</v>
      </c>
      <c r="S2040" s="97">
        <f t="shared" ref="S2040:S2042" si="971">IF(Q2040&gt;R2040,1,0)</f>
        <v>1</v>
      </c>
      <c r="T2040" s="97">
        <f t="shared" ref="T2040:T2042" si="972">IF(Q2040&lt;R2040,1,0)</f>
        <v>0</v>
      </c>
      <c r="U2040" s="77" t="s">
        <v>630</v>
      </c>
    </row>
    <row r="2041" spans="2:21" ht="12" thickBot="1" x14ac:dyDescent="0.25">
      <c r="C2041" s="84"/>
      <c r="D2041" s="94" t="s">
        <v>146</v>
      </c>
      <c r="E2041" s="84" t="s">
        <v>560</v>
      </c>
      <c r="F2041" s="94"/>
      <c r="G2041" s="84" t="s">
        <v>554</v>
      </c>
      <c r="H2041" s="95">
        <v>6</v>
      </c>
      <c r="I2041" s="94">
        <v>1</v>
      </c>
      <c r="J2041" s="95">
        <v>6</v>
      </c>
      <c r="K2041" s="94">
        <v>0</v>
      </c>
      <c r="L2041" s="95"/>
      <c r="M2041" s="94"/>
      <c r="O2041" s="29">
        <f t="shared" si="967"/>
        <v>12</v>
      </c>
      <c r="P2041" s="29">
        <f t="shared" si="968"/>
        <v>1</v>
      </c>
      <c r="Q2041" s="29">
        <f t="shared" si="969"/>
        <v>2</v>
      </c>
      <c r="R2041" s="28">
        <f t="shared" si="970"/>
        <v>0</v>
      </c>
      <c r="S2041" s="28">
        <f t="shared" si="971"/>
        <v>1</v>
      </c>
      <c r="T2041" s="28">
        <f t="shared" si="972"/>
        <v>0</v>
      </c>
      <c r="U2041" s="77" t="s">
        <v>630</v>
      </c>
    </row>
    <row r="2042" spans="2:21" ht="12" customHeight="1" thickBot="1" x14ac:dyDescent="0.25">
      <c r="C2042" s="414"/>
      <c r="D2042" s="416" t="s">
        <v>147</v>
      </c>
      <c r="E2042" s="84" t="s">
        <v>877</v>
      </c>
      <c r="F2042" s="98"/>
      <c r="G2042" s="84" t="s">
        <v>553</v>
      </c>
      <c r="H2042" s="418">
        <v>4</v>
      </c>
      <c r="I2042" s="421">
        <v>6</v>
      </c>
      <c r="J2042" s="418">
        <v>6</v>
      </c>
      <c r="K2042" s="421">
        <v>2</v>
      </c>
      <c r="L2042" s="418">
        <v>10</v>
      </c>
      <c r="M2042" s="421">
        <v>7</v>
      </c>
      <c r="O2042" s="424">
        <f t="shared" si="967"/>
        <v>20</v>
      </c>
      <c r="P2042" s="424">
        <f t="shared" si="968"/>
        <v>15</v>
      </c>
      <c r="Q2042" s="424">
        <f t="shared" si="969"/>
        <v>2</v>
      </c>
      <c r="R2042" s="424">
        <f t="shared" si="970"/>
        <v>1</v>
      </c>
      <c r="S2042" s="424">
        <f t="shared" si="971"/>
        <v>1</v>
      </c>
      <c r="T2042" s="424">
        <f t="shared" si="972"/>
        <v>0</v>
      </c>
      <c r="U2042" s="77" t="s">
        <v>630</v>
      </c>
    </row>
    <row r="2043" spans="2:21" ht="12" thickBot="1" x14ac:dyDescent="0.25">
      <c r="C2043" s="414"/>
      <c r="D2043" s="416"/>
      <c r="E2043" s="99" t="s">
        <v>137</v>
      </c>
      <c r="F2043" s="100"/>
      <c r="G2043" s="99" t="s">
        <v>137</v>
      </c>
      <c r="H2043" s="419"/>
      <c r="I2043" s="422"/>
      <c r="J2043" s="419"/>
      <c r="K2043" s="422"/>
      <c r="L2043" s="419"/>
      <c r="M2043" s="422"/>
      <c r="O2043" s="425"/>
      <c r="P2043" s="425"/>
      <c r="Q2043" s="425"/>
      <c r="R2043" s="425"/>
      <c r="S2043" s="425"/>
      <c r="T2043" s="425"/>
      <c r="U2043" s="77" t="s">
        <v>630</v>
      </c>
    </row>
    <row r="2044" spans="2:21" ht="12" thickBot="1" x14ac:dyDescent="0.25">
      <c r="C2044" s="415"/>
      <c r="D2044" s="417"/>
      <c r="E2044" s="84" t="s">
        <v>560</v>
      </c>
      <c r="F2044" s="101"/>
      <c r="G2044" s="84" t="s">
        <v>554</v>
      </c>
      <c r="H2044" s="420"/>
      <c r="I2044" s="423"/>
      <c r="J2044" s="420"/>
      <c r="K2044" s="423"/>
      <c r="L2044" s="420"/>
      <c r="M2044" s="423"/>
      <c r="O2044" s="426"/>
      <c r="P2044" s="426"/>
      <c r="Q2044" s="426"/>
      <c r="R2044" s="426"/>
      <c r="S2044" s="426"/>
      <c r="T2044" s="426"/>
      <c r="U2044" s="77" t="s">
        <v>630</v>
      </c>
    </row>
    <row r="2045" spans="2:21" ht="12" thickBot="1" x14ac:dyDescent="0.25">
      <c r="B2045" s="79" t="str">
        <f>E2038&amp;G2038</f>
        <v>TED SPOR KULÜBÜİSTANBUL ATAŞEHİR TENİS SPOR KULÜBÜ</v>
      </c>
      <c r="G2045" s="102"/>
      <c r="H2045" s="102"/>
      <c r="O2045" s="28">
        <f t="shared" ref="O2045:T2045" si="973">O2040+O2041+O2042</f>
        <v>44</v>
      </c>
      <c r="P2045" s="28">
        <f t="shared" si="973"/>
        <v>19</v>
      </c>
      <c r="Q2045" s="29">
        <f t="shared" si="973"/>
        <v>6</v>
      </c>
      <c r="R2045" s="28">
        <f t="shared" si="973"/>
        <v>1</v>
      </c>
      <c r="S2045" s="28">
        <f t="shared" si="973"/>
        <v>3</v>
      </c>
      <c r="T2045" s="28">
        <f t="shared" si="973"/>
        <v>0</v>
      </c>
      <c r="U2045" s="77" t="s">
        <v>630</v>
      </c>
    </row>
    <row r="2046" spans="2:21" x14ac:dyDescent="0.2">
      <c r="C2046" s="427" t="s">
        <v>132</v>
      </c>
      <c r="D2046" s="428"/>
      <c r="E2046" s="428"/>
      <c r="F2046" s="428"/>
      <c r="G2046" s="428"/>
      <c r="H2046" s="428"/>
      <c r="I2046" s="428"/>
      <c r="J2046" s="428"/>
      <c r="K2046" s="428"/>
      <c r="L2046" s="428"/>
      <c r="M2046" s="429"/>
      <c r="U2046" s="77" t="s">
        <v>630</v>
      </c>
    </row>
    <row r="2047" spans="2:21" ht="12" thickBot="1" x14ac:dyDescent="0.25">
      <c r="C2047" s="430"/>
      <c r="D2047" s="431"/>
      <c r="E2047" s="431"/>
      <c r="F2047" s="431"/>
      <c r="G2047" s="431"/>
      <c r="H2047" s="431"/>
      <c r="I2047" s="431"/>
      <c r="J2047" s="431"/>
      <c r="K2047" s="431"/>
      <c r="L2047" s="431"/>
      <c r="M2047" s="432"/>
      <c r="U2047" s="77" t="s">
        <v>630</v>
      </c>
    </row>
    <row r="2048" spans="2:21" ht="12" thickBot="1" x14ac:dyDescent="0.25">
      <c r="C2048" s="444" t="s">
        <v>79</v>
      </c>
      <c r="D2048" s="437"/>
      <c r="E2048" s="445" t="s">
        <v>133</v>
      </c>
      <c r="F2048" s="446"/>
      <c r="G2048" s="80" t="s">
        <v>134</v>
      </c>
      <c r="H2048" s="447" t="s">
        <v>135</v>
      </c>
      <c r="I2048" s="448"/>
      <c r="J2048" s="448"/>
      <c r="K2048" s="448"/>
      <c r="L2048" s="448"/>
      <c r="M2048" s="449"/>
      <c r="R2048" s="81"/>
      <c r="S2048" s="82"/>
      <c r="T2048" s="83"/>
      <c r="U2048" s="77" t="s">
        <v>630</v>
      </c>
    </row>
    <row r="2049" spans="2:21" ht="12" thickBot="1" x14ac:dyDescent="0.25">
      <c r="C2049" s="433">
        <v>45092</v>
      </c>
      <c r="D2049" s="434"/>
      <c r="E2049" s="435" t="s">
        <v>265</v>
      </c>
      <c r="F2049" s="409"/>
      <c r="G2049" s="84"/>
      <c r="H2049" s="435"/>
      <c r="I2049" s="408"/>
      <c r="J2049" s="408"/>
      <c r="K2049" s="408"/>
      <c r="L2049" s="408"/>
      <c r="M2049" s="409"/>
      <c r="U2049" s="77" t="s">
        <v>630</v>
      </c>
    </row>
    <row r="2050" spans="2:21" ht="12" thickBot="1" x14ac:dyDescent="0.25">
      <c r="C2050" s="435"/>
      <c r="D2050" s="408"/>
      <c r="E2050" s="408"/>
      <c r="F2050" s="408"/>
      <c r="G2050" s="408"/>
      <c r="H2050" s="408"/>
      <c r="I2050" s="408"/>
      <c r="J2050" s="408"/>
      <c r="K2050" s="408"/>
      <c r="L2050" s="408"/>
      <c r="M2050" s="409"/>
      <c r="U2050" s="77" t="s">
        <v>630</v>
      </c>
    </row>
    <row r="2051" spans="2:21" ht="12" thickBot="1" x14ac:dyDescent="0.25">
      <c r="C2051" s="85" t="s">
        <v>87</v>
      </c>
      <c r="D2051" s="86"/>
      <c r="E2051" s="85" t="s">
        <v>136</v>
      </c>
      <c r="F2051" s="86" t="s">
        <v>137</v>
      </c>
      <c r="G2051" s="85" t="s">
        <v>136</v>
      </c>
      <c r="H2051" s="436" t="s">
        <v>108</v>
      </c>
      <c r="I2051" s="436"/>
      <c r="J2051" s="436"/>
      <c r="K2051" s="436"/>
      <c r="L2051" s="436"/>
      <c r="M2051" s="437"/>
      <c r="U2051" s="77" t="s">
        <v>630</v>
      </c>
    </row>
    <row r="2052" spans="2:21" ht="12" thickBot="1" x14ac:dyDescent="0.25">
      <c r="C2052" s="87"/>
      <c r="D2052" s="88">
        <v>27</v>
      </c>
      <c r="E2052" s="103" t="s">
        <v>39</v>
      </c>
      <c r="F2052" s="88"/>
      <c r="G2052" s="103" t="s">
        <v>16</v>
      </c>
      <c r="H2052" s="438">
        <f>S2059</f>
        <v>3</v>
      </c>
      <c r="I2052" s="439"/>
      <c r="J2052" s="440"/>
      <c r="K2052" s="441">
        <f>T2059</f>
        <v>0</v>
      </c>
      <c r="L2052" s="442"/>
      <c r="M2052" s="443"/>
      <c r="U2052" s="77" t="str">
        <f>IF(H2052+K2052=3,"BİTTİ","DEVAM")</f>
        <v>BİTTİ</v>
      </c>
    </row>
    <row r="2053" spans="2:21" ht="12" thickBot="1" x14ac:dyDescent="0.25">
      <c r="C2053" s="91" t="s">
        <v>80</v>
      </c>
      <c r="D2053" s="92" t="s">
        <v>138</v>
      </c>
      <c r="E2053" s="91" t="s">
        <v>139</v>
      </c>
      <c r="F2053" s="92"/>
      <c r="G2053" s="91" t="s">
        <v>139</v>
      </c>
      <c r="H2053" s="408" t="s">
        <v>140</v>
      </c>
      <c r="I2053" s="409"/>
      <c r="J2053" s="408" t="s">
        <v>141</v>
      </c>
      <c r="K2053" s="409"/>
      <c r="L2053" s="410" t="s">
        <v>142</v>
      </c>
      <c r="M2053" s="411"/>
      <c r="O2053" s="412" t="s">
        <v>143</v>
      </c>
      <c r="P2053" s="413"/>
      <c r="Q2053" s="412" t="s">
        <v>144</v>
      </c>
      <c r="R2053" s="413"/>
      <c r="S2053" s="412" t="s">
        <v>138</v>
      </c>
      <c r="T2053" s="413"/>
      <c r="U2053" s="77" t="s">
        <v>630</v>
      </c>
    </row>
    <row r="2054" spans="2:21" ht="12" thickBot="1" x14ac:dyDescent="0.25">
      <c r="C2054" s="93" t="s">
        <v>152</v>
      </c>
      <c r="D2054" s="94" t="s">
        <v>145</v>
      </c>
      <c r="E2054" s="84" t="s">
        <v>971</v>
      </c>
      <c r="F2054" s="94"/>
      <c r="G2054" s="84" t="s">
        <v>818</v>
      </c>
      <c r="H2054" s="95">
        <v>6</v>
      </c>
      <c r="I2054" s="94">
        <v>0</v>
      </c>
      <c r="J2054" s="95">
        <v>6</v>
      </c>
      <c r="K2054" s="94">
        <v>0</v>
      </c>
      <c r="L2054" s="95"/>
      <c r="M2054" s="94"/>
      <c r="O2054" s="96">
        <f t="shared" ref="O2054:O2056" si="974">H2054+J2054+L2054</f>
        <v>12</v>
      </c>
      <c r="P2054" s="96">
        <f t="shared" ref="P2054:P2056" si="975">I2054+K2054+M2054</f>
        <v>0</v>
      </c>
      <c r="Q2054" s="96">
        <f t="shared" ref="Q2054:Q2056" si="976">IF(H2054&gt;I2054,1,0)+IF(J2054&gt;K2054,1,0)+IF(L2054&gt;M2054,1,0)</f>
        <v>2</v>
      </c>
      <c r="R2054" s="97">
        <f t="shared" ref="R2054:R2056" si="977">IF(H2054&lt;I2054,1,0)+IF(J2054&lt;K2054,1,0)+IF(L2054&lt;M2054,1,0)</f>
        <v>0</v>
      </c>
      <c r="S2054" s="97">
        <f t="shared" ref="S2054:S2056" si="978">IF(Q2054&gt;R2054,1,0)</f>
        <v>1</v>
      </c>
      <c r="T2054" s="97">
        <f t="shared" ref="T2054:T2056" si="979">IF(Q2054&lt;R2054,1,0)</f>
        <v>0</v>
      </c>
      <c r="U2054" s="77" t="s">
        <v>630</v>
      </c>
    </row>
    <row r="2055" spans="2:21" ht="12" thickBot="1" x14ac:dyDescent="0.25">
      <c r="C2055" s="84"/>
      <c r="D2055" s="94" t="s">
        <v>146</v>
      </c>
      <c r="E2055" s="84" t="s">
        <v>556</v>
      </c>
      <c r="F2055" s="94"/>
      <c r="G2055" s="84" t="s">
        <v>818</v>
      </c>
      <c r="H2055" s="95">
        <v>6</v>
      </c>
      <c r="I2055" s="94">
        <v>0</v>
      </c>
      <c r="J2055" s="95">
        <v>6</v>
      </c>
      <c r="K2055" s="94">
        <v>0</v>
      </c>
      <c r="L2055" s="95"/>
      <c r="M2055" s="94"/>
      <c r="O2055" s="29">
        <f t="shared" si="974"/>
        <v>12</v>
      </c>
      <c r="P2055" s="29">
        <f t="shared" si="975"/>
        <v>0</v>
      </c>
      <c r="Q2055" s="29">
        <f t="shared" si="976"/>
        <v>2</v>
      </c>
      <c r="R2055" s="28">
        <f t="shared" si="977"/>
        <v>0</v>
      </c>
      <c r="S2055" s="28">
        <f t="shared" si="978"/>
        <v>1</v>
      </c>
      <c r="T2055" s="28">
        <f t="shared" si="979"/>
        <v>0</v>
      </c>
      <c r="U2055" s="77" t="s">
        <v>630</v>
      </c>
    </row>
    <row r="2056" spans="2:21" ht="12" customHeight="1" thickBot="1" x14ac:dyDescent="0.25">
      <c r="C2056" s="414"/>
      <c r="D2056" s="416" t="s">
        <v>147</v>
      </c>
      <c r="E2056" s="84" t="s">
        <v>971</v>
      </c>
      <c r="F2056" s="98"/>
      <c r="G2056" s="84" t="s">
        <v>818</v>
      </c>
      <c r="H2056" s="418">
        <v>6</v>
      </c>
      <c r="I2056" s="421">
        <v>0</v>
      </c>
      <c r="J2056" s="418">
        <v>6</v>
      </c>
      <c r="K2056" s="421">
        <v>0</v>
      </c>
      <c r="L2056" s="418"/>
      <c r="M2056" s="421"/>
      <c r="O2056" s="424">
        <f t="shared" si="974"/>
        <v>12</v>
      </c>
      <c r="P2056" s="424">
        <f t="shared" si="975"/>
        <v>0</v>
      </c>
      <c r="Q2056" s="424">
        <f t="shared" si="976"/>
        <v>2</v>
      </c>
      <c r="R2056" s="424">
        <f t="shared" si="977"/>
        <v>0</v>
      </c>
      <c r="S2056" s="424">
        <f t="shared" si="978"/>
        <v>1</v>
      </c>
      <c r="T2056" s="424">
        <f t="shared" si="979"/>
        <v>0</v>
      </c>
      <c r="U2056" s="77" t="s">
        <v>630</v>
      </c>
    </row>
    <row r="2057" spans="2:21" ht="12" thickBot="1" x14ac:dyDescent="0.25">
      <c r="C2057" s="414"/>
      <c r="D2057" s="416"/>
      <c r="E2057" s="99" t="s">
        <v>137</v>
      </c>
      <c r="F2057" s="100"/>
      <c r="G2057" s="99" t="s">
        <v>137</v>
      </c>
      <c r="H2057" s="419"/>
      <c r="I2057" s="422"/>
      <c r="J2057" s="419"/>
      <c r="K2057" s="422"/>
      <c r="L2057" s="419"/>
      <c r="M2057" s="422"/>
      <c r="O2057" s="425"/>
      <c r="P2057" s="425"/>
      <c r="Q2057" s="425"/>
      <c r="R2057" s="425"/>
      <c r="S2057" s="425"/>
      <c r="T2057" s="425"/>
      <c r="U2057" s="77" t="s">
        <v>630</v>
      </c>
    </row>
    <row r="2058" spans="2:21" ht="12" thickBot="1" x14ac:dyDescent="0.25">
      <c r="C2058" s="415"/>
      <c r="D2058" s="417"/>
      <c r="E2058" s="84" t="s">
        <v>556</v>
      </c>
      <c r="F2058" s="101"/>
      <c r="G2058" s="84" t="s">
        <v>818</v>
      </c>
      <c r="H2058" s="420"/>
      <c r="I2058" s="423"/>
      <c r="J2058" s="420"/>
      <c r="K2058" s="423"/>
      <c r="L2058" s="420"/>
      <c r="M2058" s="423"/>
      <c r="O2058" s="426"/>
      <c r="P2058" s="426"/>
      <c r="Q2058" s="426"/>
      <c r="R2058" s="426"/>
      <c r="S2058" s="426"/>
      <c r="T2058" s="426"/>
      <c r="U2058" s="77" t="s">
        <v>630</v>
      </c>
    </row>
    <row r="2059" spans="2:21" ht="12" thickBot="1" x14ac:dyDescent="0.25">
      <c r="B2059" s="79" t="str">
        <f>E2052&amp;G2052</f>
        <v>GENÇ TENİS AKADEMİSİBÜLENT DURAN TENİS SPOR KULUBU</v>
      </c>
      <c r="G2059" s="102"/>
      <c r="H2059" s="102"/>
      <c r="O2059" s="28">
        <f t="shared" ref="O2059:T2059" si="980">O2054+O2055+O2056</f>
        <v>36</v>
      </c>
      <c r="P2059" s="28">
        <f t="shared" si="980"/>
        <v>0</v>
      </c>
      <c r="Q2059" s="29">
        <f t="shared" si="980"/>
        <v>6</v>
      </c>
      <c r="R2059" s="28">
        <f t="shared" si="980"/>
        <v>0</v>
      </c>
      <c r="S2059" s="28">
        <f t="shared" si="980"/>
        <v>3</v>
      </c>
      <c r="T2059" s="28">
        <f t="shared" si="980"/>
        <v>0</v>
      </c>
      <c r="U2059" s="77" t="s">
        <v>630</v>
      </c>
    </row>
    <row r="2060" spans="2:21" x14ac:dyDescent="0.2">
      <c r="C2060" s="427" t="s">
        <v>132</v>
      </c>
      <c r="D2060" s="428"/>
      <c r="E2060" s="428"/>
      <c r="F2060" s="428"/>
      <c r="G2060" s="428"/>
      <c r="H2060" s="428"/>
      <c r="I2060" s="428"/>
      <c r="J2060" s="428"/>
      <c r="K2060" s="428"/>
      <c r="L2060" s="428"/>
      <c r="M2060" s="429"/>
      <c r="U2060" s="77" t="s">
        <v>630</v>
      </c>
    </row>
    <row r="2061" spans="2:21" ht="12" thickBot="1" x14ac:dyDescent="0.25">
      <c r="C2061" s="430"/>
      <c r="D2061" s="431"/>
      <c r="E2061" s="431"/>
      <c r="F2061" s="431"/>
      <c r="G2061" s="431"/>
      <c r="H2061" s="431"/>
      <c r="I2061" s="431"/>
      <c r="J2061" s="431"/>
      <c r="K2061" s="431"/>
      <c r="L2061" s="431"/>
      <c r="M2061" s="432"/>
      <c r="U2061" s="77" t="s">
        <v>630</v>
      </c>
    </row>
    <row r="2062" spans="2:21" ht="12" thickBot="1" x14ac:dyDescent="0.25">
      <c r="C2062" s="444" t="s">
        <v>79</v>
      </c>
      <c r="D2062" s="437"/>
      <c r="E2062" s="445" t="s">
        <v>133</v>
      </c>
      <c r="F2062" s="446"/>
      <c r="G2062" s="80" t="s">
        <v>134</v>
      </c>
      <c r="H2062" s="447" t="s">
        <v>135</v>
      </c>
      <c r="I2062" s="448"/>
      <c r="J2062" s="448"/>
      <c r="K2062" s="448"/>
      <c r="L2062" s="448"/>
      <c r="M2062" s="449"/>
      <c r="R2062" s="81"/>
      <c r="S2062" s="82"/>
      <c r="T2062" s="83"/>
      <c r="U2062" s="77" t="s">
        <v>630</v>
      </c>
    </row>
    <row r="2063" spans="2:21" ht="12" thickBot="1" x14ac:dyDescent="0.25">
      <c r="C2063" s="433">
        <v>45092</v>
      </c>
      <c r="D2063" s="434"/>
      <c r="E2063" s="435" t="s">
        <v>265</v>
      </c>
      <c r="F2063" s="409"/>
      <c r="G2063" s="84"/>
      <c r="H2063" s="435"/>
      <c r="I2063" s="408"/>
      <c r="J2063" s="408"/>
      <c r="K2063" s="408"/>
      <c r="L2063" s="408"/>
      <c r="M2063" s="409"/>
      <c r="U2063" s="77" t="s">
        <v>630</v>
      </c>
    </row>
    <row r="2064" spans="2:21" ht="12" thickBot="1" x14ac:dyDescent="0.25">
      <c r="C2064" s="435"/>
      <c r="D2064" s="408"/>
      <c r="E2064" s="408"/>
      <c r="F2064" s="408"/>
      <c r="G2064" s="408"/>
      <c r="H2064" s="408"/>
      <c r="I2064" s="408"/>
      <c r="J2064" s="408"/>
      <c r="K2064" s="408"/>
      <c r="L2064" s="408"/>
      <c r="M2064" s="409"/>
      <c r="U2064" s="77" t="s">
        <v>630</v>
      </c>
    </row>
    <row r="2065" spans="2:23" ht="12" thickBot="1" x14ac:dyDescent="0.25">
      <c r="C2065" s="85" t="s">
        <v>87</v>
      </c>
      <c r="D2065" s="86"/>
      <c r="E2065" s="85" t="s">
        <v>136</v>
      </c>
      <c r="F2065" s="86" t="s">
        <v>137</v>
      </c>
      <c r="G2065" s="85" t="s">
        <v>136</v>
      </c>
      <c r="H2065" s="436" t="s">
        <v>108</v>
      </c>
      <c r="I2065" s="436"/>
      <c r="J2065" s="436"/>
      <c r="K2065" s="436"/>
      <c r="L2065" s="436"/>
      <c r="M2065" s="437"/>
      <c r="U2065" s="77" t="s">
        <v>630</v>
      </c>
    </row>
    <row r="2066" spans="2:23" ht="12" thickBot="1" x14ac:dyDescent="0.25">
      <c r="C2066" s="87"/>
      <c r="D2066" s="88">
        <v>28</v>
      </c>
      <c r="E2066" s="103" t="s">
        <v>204</v>
      </c>
      <c r="F2066" s="88"/>
      <c r="G2066" s="103" t="s">
        <v>40</v>
      </c>
      <c r="H2066" s="438">
        <f>S2073</f>
        <v>0</v>
      </c>
      <c r="I2066" s="439"/>
      <c r="J2066" s="440"/>
      <c r="K2066" s="441">
        <f>T2073</f>
        <v>3</v>
      </c>
      <c r="L2066" s="442"/>
      <c r="M2066" s="443"/>
      <c r="U2066" s="77" t="str">
        <f>IF(H2066+K2066=3,"BİTTİ","DEVAM")</f>
        <v>BİTTİ</v>
      </c>
    </row>
    <row r="2067" spans="2:23" ht="12" thickBot="1" x14ac:dyDescent="0.25">
      <c r="C2067" s="91" t="s">
        <v>80</v>
      </c>
      <c r="D2067" s="92" t="s">
        <v>138</v>
      </c>
      <c r="E2067" s="91" t="s">
        <v>139</v>
      </c>
      <c r="F2067" s="92"/>
      <c r="G2067" s="91" t="s">
        <v>139</v>
      </c>
      <c r="H2067" s="408" t="s">
        <v>140</v>
      </c>
      <c r="I2067" s="409"/>
      <c r="J2067" s="408" t="s">
        <v>141</v>
      </c>
      <c r="K2067" s="409"/>
      <c r="L2067" s="410" t="s">
        <v>142</v>
      </c>
      <c r="M2067" s="411"/>
      <c r="O2067" s="412" t="s">
        <v>143</v>
      </c>
      <c r="P2067" s="413"/>
      <c r="Q2067" s="412" t="s">
        <v>144</v>
      </c>
      <c r="R2067" s="413"/>
      <c r="S2067" s="412" t="s">
        <v>138</v>
      </c>
      <c r="T2067" s="413"/>
      <c r="U2067" s="77" t="s">
        <v>630</v>
      </c>
    </row>
    <row r="2068" spans="2:23" ht="12" thickBot="1" x14ac:dyDescent="0.25">
      <c r="C2068" s="93" t="s">
        <v>152</v>
      </c>
      <c r="D2068" s="94" t="s">
        <v>145</v>
      </c>
      <c r="E2068" s="84" t="s">
        <v>818</v>
      </c>
      <c r="F2068" s="94"/>
      <c r="G2068" s="84" t="s">
        <v>800</v>
      </c>
      <c r="H2068" s="95">
        <v>0</v>
      </c>
      <c r="I2068" s="94">
        <v>6</v>
      </c>
      <c r="J2068" s="95">
        <v>0</v>
      </c>
      <c r="K2068" s="94">
        <v>6</v>
      </c>
      <c r="L2068" s="95"/>
      <c r="M2068" s="94"/>
      <c r="O2068" s="96">
        <f t="shared" ref="O2068:O2070" si="981">H2068+J2068+L2068</f>
        <v>0</v>
      </c>
      <c r="P2068" s="96">
        <f t="shared" ref="P2068:P2070" si="982">I2068+K2068+M2068</f>
        <v>12</v>
      </c>
      <c r="Q2068" s="96">
        <f t="shared" ref="Q2068:Q2070" si="983">IF(H2068&gt;I2068,1,0)+IF(J2068&gt;K2068,1,0)+IF(L2068&gt;M2068,1,0)</f>
        <v>0</v>
      </c>
      <c r="R2068" s="97">
        <f t="shared" ref="R2068:R2070" si="984">IF(H2068&lt;I2068,1,0)+IF(J2068&lt;K2068,1,0)+IF(L2068&lt;M2068,1,0)</f>
        <v>2</v>
      </c>
      <c r="S2068" s="97">
        <f t="shared" ref="S2068:S2070" si="985">IF(Q2068&gt;R2068,1,0)</f>
        <v>0</v>
      </c>
      <c r="T2068" s="97">
        <f t="shared" ref="T2068:T2070" si="986">IF(Q2068&lt;R2068,1,0)</f>
        <v>1</v>
      </c>
      <c r="U2068" s="77" t="s">
        <v>630</v>
      </c>
    </row>
    <row r="2069" spans="2:23" ht="12" thickBot="1" x14ac:dyDescent="0.25">
      <c r="C2069" s="84"/>
      <c r="D2069" s="94" t="s">
        <v>146</v>
      </c>
      <c r="E2069" s="84" t="s">
        <v>818</v>
      </c>
      <c r="F2069" s="94"/>
      <c r="G2069" s="84" t="s">
        <v>878</v>
      </c>
      <c r="H2069" s="95">
        <v>0</v>
      </c>
      <c r="I2069" s="94">
        <v>6</v>
      </c>
      <c r="J2069" s="95">
        <v>0</v>
      </c>
      <c r="K2069" s="94">
        <v>6</v>
      </c>
      <c r="L2069" s="95"/>
      <c r="M2069" s="94"/>
      <c r="O2069" s="29">
        <f t="shared" si="981"/>
        <v>0</v>
      </c>
      <c r="P2069" s="29">
        <f t="shared" si="982"/>
        <v>12</v>
      </c>
      <c r="Q2069" s="29">
        <f t="shared" si="983"/>
        <v>0</v>
      </c>
      <c r="R2069" s="28">
        <f t="shared" si="984"/>
        <v>2</v>
      </c>
      <c r="S2069" s="28">
        <f t="shared" si="985"/>
        <v>0</v>
      </c>
      <c r="T2069" s="28">
        <f t="shared" si="986"/>
        <v>1</v>
      </c>
      <c r="U2069" s="77" t="s">
        <v>630</v>
      </c>
    </row>
    <row r="2070" spans="2:23" ht="12" customHeight="1" thickBot="1" x14ac:dyDescent="0.25">
      <c r="C2070" s="414"/>
      <c r="D2070" s="416" t="s">
        <v>147</v>
      </c>
      <c r="E2070" s="84" t="s">
        <v>818</v>
      </c>
      <c r="F2070" s="98"/>
      <c r="G2070" s="84" t="s">
        <v>800</v>
      </c>
      <c r="H2070" s="418">
        <v>0</v>
      </c>
      <c r="I2070" s="421">
        <v>6</v>
      </c>
      <c r="J2070" s="418">
        <v>0</v>
      </c>
      <c r="K2070" s="421">
        <v>6</v>
      </c>
      <c r="L2070" s="418"/>
      <c r="M2070" s="421"/>
      <c r="O2070" s="424">
        <f t="shared" si="981"/>
        <v>0</v>
      </c>
      <c r="P2070" s="424">
        <f t="shared" si="982"/>
        <v>12</v>
      </c>
      <c r="Q2070" s="424">
        <f t="shared" si="983"/>
        <v>0</v>
      </c>
      <c r="R2070" s="424">
        <f t="shared" si="984"/>
        <v>2</v>
      </c>
      <c r="S2070" s="424">
        <f t="shared" si="985"/>
        <v>0</v>
      </c>
      <c r="T2070" s="424">
        <f t="shared" si="986"/>
        <v>1</v>
      </c>
      <c r="U2070" s="77" t="s">
        <v>630</v>
      </c>
    </row>
    <row r="2071" spans="2:23" ht="12" thickBot="1" x14ac:dyDescent="0.25">
      <c r="C2071" s="414"/>
      <c r="D2071" s="416"/>
      <c r="E2071" s="99" t="s">
        <v>137</v>
      </c>
      <c r="F2071" s="100"/>
      <c r="G2071" s="99" t="s">
        <v>137</v>
      </c>
      <c r="H2071" s="419"/>
      <c r="I2071" s="422"/>
      <c r="J2071" s="419"/>
      <c r="K2071" s="422"/>
      <c r="L2071" s="419"/>
      <c r="M2071" s="422"/>
      <c r="O2071" s="425"/>
      <c r="P2071" s="425"/>
      <c r="Q2071" s="425"/>
      <c r="R2071" s="425"/>
      <c r="S2071" s="425"/>
      <c r="T2071" s="425"/>
      <c r="U2071" s="77" t="s">
        <v>630</v>
      </c>
    </row>
    <row r="2072" spans="2:23" ht="12" thickBot="1" x14ac:dyDescent="0.25">
      <c r="C2072" s="415"/>
      <c r="D2072" s="417"/>
      <c r="E2072" s="84" t="s">
        <v>818</v>
      </c>
      <c r="F2072" s="101"/>
      <c r="G2072" s="84" t="s">
        <v>878</v>
      </c>
      <c r="H2072" s="420"/>
      <c r="I2072" s="423"/>
      <c r="J2072" s="420"/>
      <c r="K2072" s="423"/>
      <c r="L2072" s="420"/>
      <c r="M2072" s="423"/>
      <c r="O2072" s="426"/>
      <c r="P2072" s="426"/>
      <c r="Q2072" s="426"/>
      <c r="R2072" s="426"/>
      <c r="S2072" s="426"/>
      <c r="T2072" s="426"/>
      <c r="U2072" s="77" t="s">
        <v>630</v>
      </c>
    </row>
    <row r="2073" spans="2:23" ht="12" thickBot="1" x14ac:dyDescent="0.25">
      <c r="B2073" s="79" t="str">
        <f>E2066&amp;G2066</f>
        <v>ATAŞEHİR TENİS SPOR KULÜBÜTAÇSPOR</v>
      </c>
      <c r="G2073" s="102"/>
      <c r="H2073" s="102"/>
      <c r="O2073" s="28">
        <f t="shared" ref="O2073:T2073" si="987">O2068+O2069+O2070</f>
        <v>0</v>
      </c>
      <c r="P2073" s="28">
        <f t="shared" si="987"/>
        <v>36</v>
      </c>
      <c r="Q2073" s="29">
        <f t="shared" si="987"/>
        <v>0</v>
      </c>
      <c r="R2073" s="28">
        <f t="shared" si="987"/>
        <v>6</v>
      </c>
      <c r="S2073" s="28">
        <f t="shared" si="987"/>
        <v>0</v>
      </c>
      <c r="T2073" s="28">
        <f t="shared" si="987"/>
        <v>3</v>
      </c>
      <c r="U2073" s="77" t="s">
        <v>630</v>
      </c>
    </row>
    <row r="2074" spans="2:23" x14ac:dyDescent="0.2">
      <c r="C2074" s="427" t="s">
        <v>132</v>
      </c>
      <c r="D2074" s="428"/>
      <c r="E2074" s="428"/>
      <c r="F2074" s="428"/>
      <c r="G2074" s="428"/>
      <c r="H2074" s="428"/>
      <c r="I2074" s="428"/>
      <c r="J2074" s="428"/>
      <c r="K2074" s="428"/>
      <c r="L2074" s="428"/>
      <c r="M2074" s="429"/>
      <c r="U2074" s="77" t="s">
        <v>630</v>
      </c>
      <c r="V2074" s="77" t="s">
        <v>973</v>
      </c>
      <c r="W2074" s="77" t="s">
        <v>674</v>
      </c>
    </row>
    <row r="2075" spans="2:23" ht="12" thickBot="1" x14ac:dyDescent="0.25">
      <c r="C2075" s="430"/>
      <c r="D2075" s="431"/>
      <c r="E2075" s="431"/>
      <c r="F2075" s="431"/>
      <c r="G2075" s="431"/>
      <c r="H2075" s="431"/>
      <c r="I2075" s="431"/>
      <c r="J2075" s="431"/>
      <c r="K2075" s="431"/>
      <c r="L2075" s="431"/>
      <c r="M2075" s="432"/>
      <c r="U2075" s="77" t="s">
        <v>630</v>
      </c>
      <c r="V2075" s="77">
        <f>COUNTIF(U2074:U2422,V2074)</f>
        <v>25</v>
      </c>
      <c r="W2075" s="77">
        <f>COUNTIF(U2074:U2422,W2074)</f>
        <v>0</v>
      </c>
    </row>
    <row r="2076" spans="2:23" ht="12" thickBot="1" x14ac:dyDescent="0.25">
      <c r="C2076" s="444" t="s">
        <v>79</v>
      </c>
      <c r="D2076" s="437"/>
      <c r="E2076" s="445" t="s">
        <v>133</v>
      </c>
      <c r="F2076" s="446"/>
      <c r="G2076" s="80" t="s">
        <v>134</v>
      </c>
      <c r="H2076" s="447" t="s">
        <v>135</v>
      </c>
      <c r="I2076" s="448"/>
      <c r="J2076" s="448"/>
      <c r="K2076" s="448"/>
      <c r="L2076" s="448"/>
      <c r="M2076" s="449"/>
      <c r="R2076" s="81"/>
      <c r="S2076" s="82"/>
      <c r="T2076" s="83"/>
      <c r="U2076" s="77" t="s">
        <v>630</v>
      </c>
    </row>
    <row r="2077" spans="2:23" ht="12" thickBot="1" x14ac:dyDescent="0.25">
      <c r="C2077" s="433">
        <v>45093</v>
      </c>
      <c r="D2077" s="434"/>
      <c r="E2077" s="435" t="s">
        <v>69</v>
      </c>
      <c r="F2077" s="409"/>
      <c r="G2077" s="84"/>
      <c r="H2077" s="435"/>
      <c r="I2077" s="408"/>
      <c r="J2077" s="408"/>
      <c r="K2077" s="408"/>
      <c r="L2077" s="408"/>
      <c r="M2077" s="409"/>
      <c r="U2077" s="77" t="s">
        <v>630</v>
      </c>
    </row>
    <row r="2078" spans="2:23" ht="12" thickBot="1" x14ac:dyDescent="0.25">
      <c r="C2078" s="435"/>
      <c r="D2078" s="408"/>
      <c r="E2078" s="408"/>
      <c r="F2078" s="408"/>
      <c r="G2078" s="408"/>
      <c r="H2078" s="408"/>
      <c r="I2078" s="408"/>
      <c r="J2078" s="408"/>
      <c r="K2078" s="408"/>
      <c r="L2078" s="408"/>
      <c r="M2078" s="409"/>
      <c r="U2078" s="77" t="s">
        <v>630</v>
      </c>
    </row>
    <row r="2079" spans="2:23" ht="12" thickBot="1" x14ac:dyDescent="0.25">
      <c r="C2079" s="85" t="s">
        <v>87</v>
      </c>
      <c r="D2079" s="86"/>
      <c r="E2079" s="85" t="s">
        <v>136</v>
      </c>
      <c r="F2079" s="86" t="s">
        <v>137</v>
      </c>
      <c r="G2079" s="85" t="s">
        <v>136</v>
      </c>
      <c r="H2079" s="436" t="s">
        <v>108</v>
      </c>
      <c r="I2079" s="436"/>
      <c r="J2079" s="436"/>
      <c r="K2079" s="436"/>
      <c r="L2079" s="436"/>
      <c r="M2079" s="437"/>
      <c r="U2079" s="77" t="s">
        <v>630</v>
      </c>
    </row>
    <row r="2080" spans="2:23" ht="12" thickBot="1" x14ac:dyDescent="0.25">
      <c r="C2080" s="87"/>
      <c r="D2080" s="88">
        <v>1</v>
      </c>
      <c r="E2080" s="103" t="s">
        <v>24</v>
      </c>
      <c r="F2080" s="88"/>
      <c r="G2080" s="103" t="s">
        <v>161</v>
      </c>
      <c r="H2080" s="438">
        <f>S2087</f>
        <v>3</v>
      </c>
      <c r="I2080" s="439"/>
      <c r="J2080" s="440"/>
      <c r="K2080" s="441">
        <f>T2087</f>
        <v>0</v>
      </c>
      <c r="L2080" s="442"/>
      <c r="M2080" s="443"/>
      <c r="U2080" s="77" t="str">
        <f>IF(H2080+K2080=3,"BİTTİ","DEVAM")</f>
        <v>BİTTİ</v>
      </c>
    </row>
    <row r="2081" spans="2:21" ht="12" thickBot="1" x14ac:dyDescent="0.25">
      <c r="C2081" s="91" t="s">
        <v>80</v>
      </c>
      <c r="D2081" s="92" t="s">
        <v>138</v>
      </c>
      <c r="E2081" s="91" t="s">
        <v>139</v>
      </c>
      <c r="F2081" s="92"/>
      <c r="G2081" s="91" t="s">
        <v>139</v>
      </c>
      <c r="H2081" s="408" t="s">
        <v>140</v>
      </c>
      <c r="I2081" s="409"/>
      <c r="J2081" s="408" t="s">
        <v>141</v>
      </c>
      <c r="K2081" s="409"/>
      <c r="L2081" s="410" t="s">
        <v>142</v>
      </c>
      <c r="M2081" s="411"/>
      <c r="O2081" s="412" t="s">
        <v>143</v>
      </c>
      <c r="P2081" s="413"/>
      <c r="Q2081" s="412" t="s">
        <v>144</v>
      </c>
      <c r="R2081" s="413"/>
      <c r="S2081" s="412" t="s">
        <v>138</v>
      </c>
      <c r="T2081" s="413"/>
      <c r="U2081" s="77" t="s">
        <v>630</v>
      </c>
    </row>
    <row r="2082" spans="2:21" ht="12" thickBot="1" x14ac:dyDescent="0.25">
      <c r="C2082" s="93" t="s">
        <v>152</v>
      </c>
      <c r="D2082" s="94" t="s">
        <v>145</v>
      </c>
      <c r="E2082" s="84" t="s">
        <v>497</v>
      </c>
      <c r="F2082" s="94"/>
      <c r="G2082" s="84" t="s">
        <v>1016</v>
      </c>
      <c r="H2082" s="95">
        <v>6</v>
      </c>
      <c r="I2082" s="94">
        <v>0</v>
      </c>
      <c r="J2082" s="95">
        <v>6</v>
      </c>
      <c r="K2082" s="94">
        <v>0</v>
      </c>
      <c r="L2082" s="95"/>
      <c r="M2082" s="94"/>
      <c r="O2082" s="96">
        <f t="shared" ref="O2082:O2084" si="988">H2082+J2082+L2082</f>
        <v>12</v>
      </c>
      <c r="P2082" s="96">
        <f t="shared" ref="P2082:P2084" si="989">I2082+K2082+M2082</f>
        <v>0</v>
      </c>
      <c r="Q2082" s="96">
        <f t="shared" ref="Q2082:Q2084" si="990">IF(H2082&gt;I2082,1,0)+IF(J2082&gt;K2082,1,0)+IF(L2082&gt;M2082,1,0)</f>
        <v>2</v>
      </c>
      <c r="R2082" s="97">
        <f t="shared" ref="R2082:R2084" si="991">IF(H2082&lt;I2082,1,0)+IF(J2082&lt;K2082,1,0)+IF(L2082&lt;M2082,1,0)</f>
        <v>0</v>
      </c>
      <c r="S2082" s="97">
        <f t="shared" ref="S2082:S2084" si="992">IF(Q2082&gt;R2082,1,0)</f>
        <v>1</v>
      </c>
      <c r="T2082" s="97">
        <f t="shared" ref="T2082:T2084" si="993">IF(Q2082&lt;R2082,1,0)</f>
        <v>0</v>
      </c>
      <c r="U2082" s="77" t="s">
        <v>630</v>
      </c>
    </row>
    <row r="2083" spans="2:21" ht="12" thickBot="1" x14ac:dyDescent="0.25">
      <c r="C2083" s="84"/>
      <c r="D2083" s="94" t="s">
        <v>146</v>
      </c>
      <c r="E2083" s="84" t="s">
        <v>498</v>
      </c>
      <c r="F2083" s="94"/>
      <c r="G2083" s="84" t="s">
        <v>1016</v>
      </c>
      <c r="H2083" s="95">
        <v>6</v>
      </c>
      <c r="I2083" s="94">
        <v>0</v>
      </c>
      <c r="J2083" s="95">
        <v>6</v>
      </c>
      <c r="K2083" s="94">
        <v>0</v>
      </c>
      <c r="L2083" s="95"/>
      <c r="M2083" s="94"/>
      <c r="O2083" s="29">
        <f t="shared" si="988"/>
        <v>12</v>
      </c>
      <c r="P2083" s="29">
        <f t="shared" si="989"/>
        <v>0</v>
      </c>
      <c r="Q2083" s="29">
        <f t="shared" si="990"/>
        <v>2</v>
      </c>
      <c r="R2083" s="28">
        <f t="shared" si="991"/>
        <v>0</v>
      </c>
      <c r="S2083" s="28">
        <f t="shared" si="992"/>
        <v>1</v>
      </c>
      <c r="T2083" s="28">
        <f t="shared" si="993"/>
        <v>0</v>
      </c>
      <c r="U2083" s="77" t="s">
        <v>630</v>
      </c>
    </row>
    <row r="2084" spans="2:21" ht="12" customHeight="1" thickBot="1" x14ac:dyDescent="0.25">
      <c r="C2084" s="414"/>
      <c r="D2084" s="416" t="s">
        <v>147</v>
      </c>
      <c r="E2084" s="84" t="s">
        <v>497</v>
      </c>
      <c r="F2084" s="98"/>
      <c r="G2084" s="84" t="s">
        <v>1016</v>
      </c>
      <c r="H2084" s="418">
        <v>6</v>
      </c>
      <c r="I2084" s="421">
        <v>0</v>
      </c>
      <c r="J2084" s="418">
        <v>6</v>
      </c>
      <c r="K2084" s="421">
        <v>0</v>
      </c>
      <c r="L2084" s="418"/>
      <c r="M2084" s="421"/>
      <c r="O2084" s="424">
        <f t="shared" si="988"/>
        <v>12</v>
      </c>
      <c r="P2084" s="424">
        <f t="shared" si="989"/>
        <v>0</v>
      </c>
      <c r="Q2084" s="424">
        <f t="shared" si="990"/>
        <v>2</v>
      </c>
      <c r="R2084" s="424">
        <f t="shared" si="991"/>
        <v>0</v>
      </c>
      <c r="S2084" s="424">
        <f t="shared" si="992"/>
        <v>1</v>
      </c>
      <c r="T2084" s="424">
        <f t="shared" si="993"/>
        <v>0</v>
      </c>
      <c r="U2084" s="77" t="s">
        <v>630</v>
      </c>
    </row>
    <row r="2085" spans="2:21" ht="12" thickBot="1" x14ac:dyDescent="0.25">
      <c r="C2085" s="414"/>
      <c r="D2085" s="416"/>
      <c r="E2085" s="99" t="s">
        <v>137</v>
      </c>
      <c r="F2085" s="100"/>
      <c r="G2085" s="99" t="s">
        <v>137</v>
      </c>
      <c r="H2085" s="419"/>
      <c r="I2085" s="422"/>
      <c r="J2085" s="419"/>
      <c r="K2085" s="422"/>
      <c r="L2085" s="419"/>
      <c r="M2085" s="422"/>
      <c r="O2085" s="425"/>
      <c r="P2085" s="425"/>
      <c r="Q2085" s="425"/>
      <c r="R2085" s="425"/>
      <c r="S2085" s="425"/>
      <c r="T2085" s="425"/>
      <c r="U2085" s="77" t="s">
        <v>630</v>
      </c>
    </row>
    <row r="2086" spans="2:21" ht="12" thickBot="1" x14ac:dyDescent="0.25">
      <c r="C2086" s="415"/>
      <c r="D2086" s="417"/>
      <c r="E2086" s="84" t="s">
        <v>498</v>
      </c>
      <c r="F2086" s="101"/>
      <c r="G2086" s="84" t="s">
        <v>1016</v>
      </c>
      <c r="H2086" s="420"/>
      <c r="I2086" s="423"/>
      <c r="J2086" s="420"/>
      <c r="K2086" s="423"/>
      <c r="L2086" s="420"/>
      <c r="M2086" s="423"/>
      <c r="O2086" s="426"/>
      <c r="P2086" s="426"/>
      <c r="Q2086" s="426"/>
      <c r="R2086" s="426"/>
      <c r="S2086" s="426"/>
      <c r="T2086" s="426"/>
      <c r="U2086" s="77" t="s">
        <v>630</v>
      </c>
    </row>
    <row r="2087" spans="2:21" ht="12" thickBot="1" x14ac:dyDescent="0.25">
      <c r="B2087" s="79" t="str">
        <f>E2080&amp;G2080</f>
        <v>FETHİYE TENİS AKADEMİ SPOR KULÜBÜFETHİYE TENİS SPOR KULÜBÜ</v>
      </c>
      <c r="G2087" s="102"/>
      <c r="H2087" s="102"/>
      <c r="O2087" s="28">
        <f t="shared" ref="O2087:T2087" si="994">O2082+O2083+O2084</f>
        <v>36</v>
      </c>
      <c r="P2087" s="28">
        <f t="shared" si="994"/>
        <v>0</v>
      </c>
      <c r="Q2087" s="29">
        <f t="shared" si="994"/>
        <v>6</v>
      </c>
      <c r="R2087" s="28">
        <f t="shared" si="994"/>
        <v>0</v>
      </c>
      <c r="S2087" s="28">
        <f t="shared" si="994"/>
        <v>3</v>
      </c>
      <c r="T2087" s="28">
        <f t="shared" si="994"/>
        <v>0</v>
      </c>
      <c r="U2087" s="77" t="s">
        <v>630</v>
      </c>
    </row>
    <row r="2088" spans="2:21" x14ac:dyDescent="0.2">
      <c r="C2088" s="427" t="s">
        <v>132</v>
      </c>
      <c r="D2088" s="428"/>
      <c r="E2088" s="428"/>
      <c r="F2088" s="428"/>
      <c r="G2088" s="428"/>
      <c r="H2088" s="428"/>
      <c r="I2088" s="428"/>
      <c r="J2088" s="428"/>
      <c r="K2088" s="428"/>
      <c r="L2088" s="428"/>
      <c r="M2088" s="429"/>
      <c r="U2088" s="77" t="s">
        <v>630</v>
      </c>
    </row>
    <row r="2089" spans="2:21" ht="12" thickBot="1" x14ac:dyDescent="0.25">
      <c r="C2089" s="430"/>
      <c r="D2089" s="431"/>
      <c r="E2089" s="431"/>
      <c r="F2089" s="431"/>
      <c r="G2089" s="431"/>
      <c r="H2089" s="431"/>
      <c r="I2089" s="431"/>
      <c r="J2089" s="431"/>
      <c r="K2089" s="431"/>
      <c r="L2089" s="431"/>
      <c r="M2089" s="432"/>
      <c r="U2089" s="77" t="s">
        <v>630</v>
      </c>
    </row>
    <row r="2090" spans="2:21" ht="12" thickBot="1" x14ac:dyDescent="0.25">
      <c r="C2090" s="444" t="s">
        <v>79</v>
      </c>
      <c r="D2090" s="437"/>
      <c r="E2090" s="445" t="s">
        <v>133</v>
      </c>
      <c r="F2090" s="446"/>
      <c r="G2090" s="80" t="s">
        <v>134</v>
      </c>
      <c r="H2090" s="447" t="s">
        <v>135</v>
      </c>
      <c r="I2090" s="448"/>
      <c r="J2090" s="448"/>
      <c r="K2090" s="448"/>
      <c r="L2090" s="448"/>
      <c r="M2090" s="449"/>
      <c r="R2090" s="81"/>
      <c r="S2090" s="82"/>
      <c r="T2090" s="83"/>
      <c r="U2090" s="77" t="s">
        <v>630</v>
      </c>
    </row>
    <row r="2091" spans="2:21" ht="12" thickBot="1" x14ac:dyDescent="0.25">
      <c r="C2091" s="433">
        <v>45093</v>
      </c>
      <c r="D2091" s="434"/>
      <c r="E2091" s="435" t="s">
        <v>69</v>
      </c>
      <c r="F2091" s="409"/>
      <c r="G2091" s="84"/>
      <c r="H2091" s="435"/>
      <c r="I2091" s="408"/>
      <c r="J2091" s="408"/>
      <c r="K2091" s="408"/>
      <c r="L2091" s="408"/>
      <c r="M2091" s="409"/>
      <c r="U2091" s="77" t="s">
        <v>630</v>
      </c>
    </row>
    <row r="2092" spans="2:21" ht="12" thickBot="1" x14ac:dyDescent="0.25">
      <c r="C2092" s="435"/>
      <c r="D2092" s="408"/>
      <c r="E2092" s="408"/>
      <c r="F2092" s="408"/>
      <c r="G2092" s="408"/>
      <c r="H2092" s="408"/>
      <c r="I2092" s="408"/>
      <c r="J2092" s="408"/>
      <c r="K2092" s="408"/>
      <c r="L2092" s="408"/>
      <c r="M2092" s="409"/>
      <c r="U2092" s="77" t="s">
        <v>630</v>
      </c>
    </row>
    <row r="2093" spans="2:21" ht="12" thickBot="1" x14ac:dyDescent="0.25">
      <c r="C2093" s="85" t="s">
        <v>87</v>
      </c>
      <c r="D2093" s="86"/>
      <c r="E2093" s="85" t="s">
        <v>136</v>
      </c>
      <c r="F2093" s="86" t="s">
        <v>137</v>
      </c>
      <c r="G2093" s="85" t="s">
        <v>136</v>
      </c>
      <c r="H2093" s="436" t="s">
        <v>108</v>
      </c>
      <c r="I2093" s="436"/>
      <c r="J2093" s="436"/>
      <c r="K2093" s="436"/>
      <c r="L2093" s="436"/>
      <c r="M2093" s="437"/>
      <c r="U2093" s="77" t="s">
        <v>630</v>
      </c>
    </row>
    <row r="2094" spans="2:21" ht="12" thickBot="1" x14ac:dyDescent="0.25">
      <c r="C2094" s="87"/>
      <c r="D2094" s="88">
        <v>2</v>
      </c>
      <c r="E2094" s="103" t="s">
        <v>17</v>
      </c>
      <c r="F2094" s="88"/>
      <c r="G2094" s="103" t="s">
        <v>43</v>
      </c>
      <c r="H2094" s="438">
        <f>S2101</f>
        <v>2</v>
      </c>
      <c r="I2094" s="439"/>
      <c r="J2094" s="440"/>
      <c r="K2094" s="441">
        <f>T2101</f>
        <v>1</v>
      </c>
      <c r="L2094" s="442"/>
      <c r="M2094" s="443"/>
      <c r="U2094" s="77" t="str">
        <f>IF(H2094+K2094=3,"BİTTİ","DEVAM")</f>
        <v>BİTTİ</v>
      </c>
    </row>
    <row r="2095" spans="2:21" ht="12" thickBot="1" x14ac:dyDescent="0.25">
      <c r="C2095" s="91" t="s">
        <v>80</v>
      </c>
      <c r="D2095" s="92" t="s">
        <v>138</v>
      </c>
      <c r="E2095" s="91" t="s">
        <v>139</v>
      </c>
      <c r="F2095" s="92"/>
      <c r="G2095" s="91" t="s">
        <v>139</v>
      </c>
      <c r="H2095" s="408" t="s">
        <v>140</v>
      </c>
      <c r="I2095" s="409"/>
      <c r="J2095" s="408" t="s">
        <v>141</v>
      </c>
      <c r="K2095" s="409"/>
      <c r="L2095" s="410" t="s">
        <v>142</v>
      </c>
      <c r="M2095" s="411"/>
      <c r="O2095" s="412" t="s">
        <v>143</v>
      </c>
      <c r="P2095" s="413"/>
      <c r="Q2095" s="412" t="s">
        <v>144</v>
      </c>
      <c r="R2095" s="413"/>
      <c r="S2095" s="412" t="s">
        <v>138</v>
      </c>
      <c r="T2095" s="413"/>
      <c r="U2095" s="77" t="s">
        <v>630</v>
      </c>
    </row>
    <row r="2096" spans="2:21" ht="12" thickBot="1" x14ac:dyDescent="0.25">
      <c r="C2096" s="93" t="s">
        <v>152</v>
      </c>
      <c r="D2096" s="94" t="s">
        <v>145</v>
      </c>
      <c r="E2096" s="84" t="s">
        <v>666</v>
      </c>
      <c r="F2096" s="94"/>
      <c r="G2096" s="84" t="s">
        <v>505</v>
      </c>
      <c r="H2096" s="95">
        <v>6</v>
      </c>
      <c r="I2096" s="94">
        <v>1</v>
      </c>
      <c r="J2096" s="95">
        <v>6</v>
      </c>
      <c r="K2096" s="94">
        <v>0</v>
      </c>
      <c r="L2096" s="95"/>
      <c r="M2096" s="94"/>
      <c r="O2096" s="96">
        <f t="shared" ref="O2096:O2098" si="995">H2096+J2096+L2096</f>
        <v>12</v>
      </c>
      <c r="P2096" s="96">
        <f t="shared" ref="P2096:P2098" si="996">I2096+K2096+M2096</f>
        <v>1</v>
      </c>
      <c r="Q2096" s="96">
        <f t="shared" ref="Q2096:Q2098" si="997">IF(H2096&gt;I2096,1,0)+IF(J2096&gt;K2096,1,0)+IF(L2096&gt;M2096,1,0)</f>
        <v>2</v>
      </c>
      <c r="R2096" s="97">
        <f t="shared" ref="R2096:R2098" si="998">IF(H2096&lt;I2096,1,0)+IF(J2096&lt;K2096,1,0)+IF(L2096&lt;M2096,1,0)</f>
        <v>0</v>
      </c>
      <c r="S2096" s="97">
        <f t="shared" ref="S2096:S2098" si="999">IF(Q2096&gt;R2096,1,0)</f>
        <v>1</v>
      </c>
      <c r="T2096" s="97">
        <f t="shared" ref="T2096:T2098" si="1000">IF(Q2096&lt;R2096,1,0)</f>
        <v>0</v>
      </c>
      <c r="U2096" s="77" t="s">
        <v>630</v>
      </c>
    </row>
    <row r="2097" spans="2:21" ht="12" thickBot="1" x14ac:dyDescent="0.25">
      <c r="C2097" s="84"/>
      <c r="D2097" s="94" t="s">
        <v>146</v>
      </c>
      <c r="E2097" s="84" t="s">
        <v>667</v>
      </c>
      <c r="F2097" s="94"/>
      <c r="G2097" s="84" t="s">
        <v>506</v>
      </c>
      <c r="H2097" s="95">
        <v>6</v>
      </c>
      <c r="I2097" s="94">
        <v>1</v>
      </c>
      <c r="J2097" s="95">
        <v>6</v>
      </c>
      <c r="K2097" s="94">
        <v>0</v>
      </c>
      <c r="L2097" s="95"/>
      <c r="M2097" s="94"/>
      <c r="O2097" s="29">
        <f t="shared" si="995"/>
        <v>12</v>
      </c>
      <c r="P2097" s="29">
        <f t="shared" si="996"/>
        <v>1</v>
      </c>
      <c r="Q2097" s="29">
        <f t="shared" si="997"/>
        <v>2</v>
      </c>
      <c r="R2097" s="28">
        <f t="shared" si="998"/>
        <v>0</v>
      </c>
      <c r="S2097" s="28">
        <f t="shared" si="999"/>
        <v>1</v>
      </c>
      <c r="T2097" s="28">
        <f t="shared" si="1000"/>
        <v>0</v>
      </c>
      <c r="U2097" s="77" t="s">
        <v>630</v>
      </c>
    </row>
    <row r="2098" spans="2:21" ht="12" customHeight="1" thickBot="1" x14ac:dyDescent="0.25">
      <c r="C2098" s="414"/>
      <c r="D2098" s="416" t="s">
        <v>147</v>
      </c>
      <c r="E2098" s="84" t="s">
        <v>667</v>
      </c>
      <c r="F2098" s="98"/>
      <c r="G2098" s="84" t="s">
        <v>669</v>
      </c>
      <c r="H2098" s="418">
        <v>0</v>
      </c>
      <c r="I2098" s="421">
        <v>6</v>
      </c>
      <c r="J2098" s="418">
        <v>0</v>
      </c>
      <c r="K2098" s="421">
        <v>6</v>
      </c>
      <c r="L2098" s="418"/>
      <c r="M2098" s="421"/>
      <c r="O2098" s="424">
        <f t="shared" si="995"/>
        <v>0</v>
      </c>
      <c r="P2098" s="424">
        <f t="shared" si="996"/>
        <v>12</v>
      </c>
      <c r="Q2098" s="424">
        <f t="shared" si="997"/>
        <v>0</v>
      </c>
      <c r="R2098" s="424">
        <f t="shared" si="998"/>
        <v>2</v>
      </c>
      <c r="S2098" s="424">
        <f t="shared" si="999"/>
        <v>0</v>
      </c>
      <c r="T2098" s="424">
        <f t="shared" si="1000"/>
        <v>1</v>
      </c>
      <c r="U2098" s="77" t="s">
        <v>630</v>
      </c>
    </row>
    <row r="2099" spans="2:21" ht="12" thickBot="1" x14ac:dyDescent="0.25">
      <c r="C2099" s="414"/>
      <c r="D2099" s="416"/>
      <c r="E2099" s="99" t="s">
        <v>137</v>
      </c>
      <c r="F2099" s="100"/>
      <c r="G2099" s="99" t="s">
        <v>137</v>
      </c>
      <c r="H2099" s="419"/>
      <c r="I2099" s="422"/>
      <c r="J2099" s="419"/>
      <c r="K2099" s="422"/>
      <c r="L2099" s="419"/>
      <c r="M2099" s="422"/>
      <c r="O2099" s="425"/>
      <c r="P2099" s="425"/>
      <c r="Q2099" s="425"/>
      <c r="R2099" s="425"/>
      <c r="S2099" s="425"/>
      <c r="T2099" s="425"/>
      <c r="U2099" s="77" t="s">
        <v>630</v>
      </c>
    </row>
    <row r="2100" spans="2:21" ht="12" thickBot="1" x14ac:dyDescent="0.25">
      <c r="C2100" s="415"/>
      <c r="D2100" s="417"/>
      <c r="E2100" s="84" t="s">
        <v>666</v>
      </c>
      <c r="F2100" s="101"/>
      <c r="G2100" s="84" t="s">
        <v>1015</v>
      </c>
      <c r="H2100" s="420"/>
      <c r="I2100" s="423"/>
      <c r="J2100" s="420"/>
      <c r="K2100" s="423"/>
      <c r="L2100" s="420"/>
      <c r="M2100" s="423"/>
      <c r="O2100" s="426"/>
      <c r="P2100" s="426"/>
      <c r="Q2100" s="426"/>
      <c r="R2100" s="426"/>
      <c r="S2100" s="426"/>
      <c r="T2100" s="426"/>
      <c r="U2100" s="77" t="s">
        <v>630</v>
      </c>
    </row>
    <row r="2101" spans="2:21" ht="12" thickBot="1" x14ac:dyDescent="0.25">
      <c r="B2101" s="79" t="str">
        <f>E2094&amp;G2094</f>
        <v>DALAMAN TENİS SPOR KULÜBÜORTACA TENİS SPOR KULÜBÜ</v>
      </c>
      <c r="G2101" s="102"/>
      <c r="H2101" s="102"/>
      <c r="O2101" s="28">
        <f t="shared" ref="O2101:T2101" si="1001">O2096+O2097+O2098</f>
        <v>24</v>
      </c>
      <c r="P2101" s="28">
        <f t="shared" si="1001"/>
        <v>14</v>
      </c>
      <c r="Q2101" s="29">
        <f t="shared" si="1001"/>
        <v>4</v>
      </c>
      <c r="R2101" s="28">
        <f t="shared" si="1001"/>
        <v>2</v>
      </c>
      <c r="S2101" s="28">
        <f t="shared" si="1001"/>
        <v>2</v>
      </c>
      <c r="T2101" s="28">
        <f t="shared" si="1001"/>
        <v>1</v>
      </c>
      <c r="U2101" s="77" t="s">
        <v>630</v>
      </c>
    </row>
    <row r="2102" spans="2:21" x14ac:dyDescent="0.2">
      <c r="C2102" s="427" t="s">
        <v>132</v>
      </c>
      <c r="D2102" s="428"/>
      <c r="E2102" s="428"/>
      <c r="F2102" s="428"/>
      <c r="G2102" s="428"/>
      <c r="H2102" s="428"/>
      <c r="I2102" s="428"/>
      <c r="J2102" s="428"/>
      <c r="K2102" s="428"/>
      <c r="L2102" s="428"/>
      <c r="M2102" s="429"/>
      <c r="U2102" s="77" t="s">
        <v>630</v>
      </c>
    </row>
    <row r="2103" spans="2:21" ht="12" thickBot="1" x14ac:dyDescent="0.25">
      <c r="C2103" s="430"/>
      <c r="D2103" s="431"/>
      <c r="E2103" s="431"/>
      <c r="F2103" s="431"/>
      <c r="G2103" s="431"/>
      <c r="H2103" s="431"/>
      <c r="I2103" s="431"/>
      <c r="J2103" s="431"/>
      <c r="K2103" s="431"/>
      <c r="L2103" s="431"/>
      <c r="M2103" s="432"/>
      <c r="U2103" s="77" t="s">
        <v>630</v>
      </c>
    </row>
    <row r="2104" spans="2:21" ht="12" thickBot="1" x14ac:dyDescent="0.25">
      <c r="C2104" s="444" t="s">
        <v>79</v>
      </c>
      <c r="D2104" s="437"/>
      <c r="E2104" s="445" t="s">
        <v>133</v>
      </c>
      <c r="F2104" s="446"/>
      <c r="G2104" s="80" t="s">
        <v>134</v>
      </c>
      <c r="H2104" s="447" t="s">
        <v>135</v>
      </c>
      <c r="I2104" s="448"/>
      <c r="J2104" s="448"/>
      <c r="K2104" s="448"/>
      <c r="L2104" s="448"/>
      <c r="M2104" s="449"/>
      <c r="R2104" s="81"/>
      <c r="S2104" s="82"/>
      <c r="T2104" s="83"/>
      <c r="U2104" s="77" t="s">
        <v>630</v>
      </c>
    </row>
    <row r="2105" spans="2:21" ht="12" thickBot="1" x14ac:dyDescent="0.25">
      <c r="C2105" s="433">
        <v>45093</v>
      </c>
      <c r="D2105" s="434"/>
      <c r="E2105" s="435" t="s">
        <v>69</v>
      </c>
      <c r="F2105" s="409"/>
      <c r="G2105" s="84"/>
      <c r="H2105" s="435"/>
      <c r="I2105" s="408"/>
      <c r="J2105" s="408"/>
      <c r="K2105" s="408"/>
      <c r="L2105" s="408"/>
      <c r="M2105" s="409"/>
      <c r="U2105" s="77" t="s">
        <v>630</v>
      </c>
    </row>
    <row r="2106" spans="2:21" ht="12" thickBot="1" x14ac:dyDescent="0.25">
      <c r="C2106" s="435"/>
      <c r="D2106" s="408"/>
      <c r="E2106" s="408"/>
      <c r="F2106" s="408"/>
      <c r="G2106" s="408"/>
      <c r="H2106" s="408"/>
      <c r="I2106" s="408"/>
      <c r="J2106" s="408"/>
      <c r="K2106" s="408"/>
      <c r="L2106" s="408"/>
      <c r="M2106" s="409"/>
      <c r="U2106" s="77" t="s">
        <v>630</v>
      </c>
    </row>
    <row r="2107" spans="2:21" ht="12" thickBot="1" x14ac:dyDescent="0.25">
      <c r="C2107" s="85" t="s">
        <v>87</v>
      </c>
      <c r="D2107" s="86"/>
      <c r="E2107" s="85" t="s">
        <v>136</v>
      </c>
      <c r="F2107" s="86" t="s">
        <v>137</v>
      </c>
      <c r="G2107" s="85" t="s">
        <v>136</v>
      </c>
      <c r="H2107" s="436" t="s">
        <v>108</v>
      </c>
      <c r="I2107" s="436"/>
      <c r="J2107" s="436"/>
      <c r="K2107" s="436"/>
      <c r="L2107" s="436"/>
      <c r="M2107" s="437"/>
      <c r="U2107" s="77" t="s">
        <v>630</v>
      </c>
    </row>
    <row r="2108" spans="2:21" ht="12" thickBot="1" x14ac:dyDescent="0.25">
      <c r="C2108" s="87"/>
      <c r="D2108" s="88">
        <v>3</v>
      </c>
      <c r="E2108" s="103" t="s">
        <v>162</v>
      </c>
      <c r="F2108" s="88"/>
      <c r="G2108" s="103" t="s">
        <v>42</v>
      </c>
      <c r="H2108" s="438">
        <f>S2115</f>
        <v>0</v>
      </c>
      <c r="I2108" s="439"/>
      <c r="J2108" s="440"/>
      <c r="K2108" s="441">
        <f>T2115</f>
        <v>3</v>
      </c>
      <c r="L2108" s="442"/>
      <c r="M2108" s="443"/>
      <c r="U2108" s="77" t="str">
        <f>IF(H2108+K2108=3,"BİTTİ","DEVAM")</f>
        <v>BİTTİ</v>
      </c>
    </row>
    <row r="2109" spans="2:21" ht="12" thickBot="1" x14ac:dyDescent="0.25">
      <c r="C2109" s="91" t="s">
        <v>80</v>
      </c>
      <c r="D2109" s="92" t="s">
        <v>138</v>
      </c>
      <c r="E2109" s="91" t="s">
        <v>139</v>
      </c>
      <c r="F2109" s="92"/>
      <c r="G2109" s="91" t="s">
        <v>139</v>
      </c>
      <c r="H2109" s="408" t="s">
        <v>140</v>
      </c>
      <c r="I2109" s="409"/>
      <c r="J2109" s="408" t="s">
        <v>141</v>
      </c>
      <c r="K2109" s="409"/>
      <c r="L2109" s="410" t="s">
        <v>142</v>
      </c>
      <c r="M2109" s="411"/>
      <c r="O2109" s="412" t="s">
        <v>143</v>
      </c>
      <c r="P2109" s="413"/>
      <c r="Q2109" s="412" t="s">
        <v>144</v>
      </c>
      <c r="R2109" s="413"/>
      <c r="S2109" s="412" t="s">
        <v>138</v>
      </c>
      <c r="T2109" s="413"/>
      <c r="U2109" s="77" t="s">
        <v>630</v>
      </c>
    </row>
    <row r="2110" spans="2:21" ht="12" thickBot="1" x14ac:dyDescent="0.25">
      <c r="C2110" s="93" t="s">
        <v>152</v>
      </c>
      <c r="D2110" s="94" t="s">
        <v>145</v>
      </c>
      <c r="E2110" s="84" t="s">
        <v>668</v>
      </c>
      <c r="F2110" s="94"/>
      <c r="G2110" s="84" t="s">
        <v>1017</v>
      </c>
      <c r="H2110" s="95">
        <v>0</v>
      </c>
      <c r="I2110" s="94">
        <v>6</v>
      </c>
      <c r="J2110" s="95">
        <v>0</v>
      </c>
      <c r="K2110" s="94">
        <v>6</v>
      </c>
      <c r="L2110" s="95"/>
      <c r="M2110" s="94"/>
      <c r="O2110" s="96">
        <f t="shared" ref="O2110:O2112" si="1002">H2110+J2110+L2110</f>
        <v>0</v>
      </c>
      <c r="P2110" s="96">
        <f t="shared" ref="P2110:P2112" si="1003">I2110+K2110+M2110</f>
        <v>12</v>
      </c>
      <c r="Q2110" s="96">
        <f t="shared" ref="Q2110:Q2112" si="1004">IF(H2110&gt;I2110,1,0)+IF(J2110&gt;K2110,1,0)+IF(L2110&gt;M2110,1,0)</f>
        <v>0</v>
      </c>
      <c r="R2110" s="97">
        <f t="shared" ref="R2110:R2112" si="1005">IF(H2110&lt;I2110,1,0)+IF(J2110&lt;K2110,1,0)+IF(L2110&lt;M2110,1,0)</f>
        <v>2</v>
      </c>
      <c r="S2110" s="97">
        <f t="shared" ref="S2110:S2112" si="1006">IF(Q2110&gt;R2110,1,0)</f>
        <v>0</v>
      </c>
      <c r="T2110" s="97">
        <f t="shared" ref="T2110:T2112" si="1007">IF(Q2110&lt;R2110,1,0)</f>
        <v>1</v>
      </c>
      <c r="U2110" s="77" t="s">
        <v>630</v>
      </c>
    </row>
    <row r="2111" spans="2:21" ht="12" thickBot="1" x14ac:dyDescent="0.25">
      <c r="C2111" s="84"/>
      <c r="D2111" s="94" t="s">
        <v>146</v>
      </c>
      <c r="E2111" s="84" t="s">
        <v>668</v>
      </c>
      <c r="F2111" s="94"/>
      <c r="G2111" s="84" t="s">
        <v>486</v>
      </c>
      <c r="H2111" s="95">
        <v>0</v>
      </c>
      <c r="I2111" s="94">
        <v>6</v>
      </c>
      <c r="J2111" s="95">
        <v>0</v>
      </c>
      <c r="K2111" s="94">
        <v>6</v>
      </c>
      <c r="L2111" s="95"/>
      <c r="M2111" s="94"/>
      <c r="O2111" s="29">
        <f t="shared" si="1002"/>
        <v>0</v>
      </c>
      <c r="P2111" s="29">
        <f t="shared" si="1003"/>
        <v>12</v>
      </c>
      <c r="Q2111" s="29">
        <f t="shared" si="1004"/>
        <v>0</v>
      </c>
      <c r="R2111" s="28">
        <f t="shared" si="1005"/>
        <v>2</v>
      </c>
      <c r="S2111" s="28">
        <f t="shared" si="1006"/>
        <v>0</v>
      </c>
      <c r="T2111" s="28">
        <f t="shared" si="1007"/>
        <v>1</v>
      </c>
      <c r="U2111" s="77" t="s">
        <v>630</v>
      </c>
    </row>
    <row r="2112" spans="2:21" ht="12" customHeight="1" thickBot="1" x14ac:dyDescent="0.25">
      <c r="C2112" s="414"/>
      <c r="D2112" s="416" t="s">
        <v>147</v>
      </c>
      <c r="E2112" s="84" t="s">
        <v>668</v>
      </c>
      <c r="F2112" s="98"/>
      <c r="G2112" s="84" t="s">
        <v>1017</v>
      </c>
      <c r="H2112" s="418">
        <v>0</v>
      </c>
      <c r="I2112" s="421">
        <v>6</v>
      </c>
      <c r="J2112" s="418">
        <v>0</v>
      </c>
      <c r="K2112" s="421">
        <v>6</v>
      </c>
      <c r="L2112" s="418"/>
      <c r="M2112" s="421"/>
      <c r="O2112" s="424">
        <f t="shared" si="1002"/>
        <v>0</v>
      </c>
      <c r="P2112" s="424">
        <f t="shared" si="1003"/>
        <v>12</v>
      </c>
      <c r="Q2112" s="424">
        <f t="shared" si="1004"/>
        <v>0</v>
      </c>
      <c r="R2112" s="424">
        <f t="shared" si="1005"/>
        <v>2</v>
      </c>
      <c r="S2112" s="424">
        <f t="shared" si="1006"/>
        <v>0</v>
      </c>
      <c r="T2112" s="424">
        <f t="shared" si="1007"/>
        <v>1</v>
      </c>
      <c r="U2112" s="77" t="s">
        <v>630</v>
      </c>
    </row>
    <row r="2113" spans="2:21" ht="12" thickBot="1" x14ac:dyDescent="0.25">
      <c r="C2113" s="414"/>
      <c r="D2113" s="416"/>
      <c r="E2113" s="99" t="s">
        <v>137</v>
      </c>
      <c r="F2113" s="100"/>
      <c r="G2113" s="99" t="s">
        <v>137</v>
      </c>
      <c r="H2113" s="419"/>
      <c r="I2113" s="422"/>
      <c r="J2113" s="419"/>
      <c r="K2113" s="422"/>
      <c r="L2113" s="419"/>
      <c r="M2113" s="422"/>
      <c r="O2113" s="425"/>
      <c r="P2113" s="425"/>
      <c r="Q2113" s="425"/>
      <c r="R2113" s="425"/>
      <c r="S2113" s="425"/>
      <c r="T2113" s="425"/>
      <c r="U2113" s="77" t="s">
        <v>630</v>
      </c>
    </row>
    <row r="2114" spans="2:21" ht="12" thickBot="1" x14ac:dyDescent="0.25">
      <c r="C2114" s="415"/>
      <c r="D2114" s="417"/>
      <c r="E2114" s="84" t="s">
        <v>668</v>
      </c>
      <c r="F2114" s="101"/>
      <c r="G2114" s="84" t="s">
        <v>486</v>
      </c>
      <c r="H2114" s="420"/>
      <c r="I2114" s="423"/>
      <c r="J2114" s="420"/>
      <c r="K2114" s="423"/>
      <c r="L2114" s="420"/>
      <c r="M2114" s="423"/>
      <c r="O2114" s="426"/>
      <c r="P2114" s="426"/>
      <c r="Q2114" s="426"/>
      <c r="R2114" s="426"/>
      <c r="S2114" s="426"/>
      <c r="T2114" s="426"/>
      <c r="U2114" s="77" t="s">
        <v>630</v>
      </c>
    </row>
    <row r="2115" spans="2:21" ht="12" thickBot="1" x14ac:dyDescent="0.25">
      <c r="B2115" s="79" t="str">
        <f>E2108&amp;G2108</f>
        <v>MARMARİS TENİS AKADEMİSİMUĞLA TENİS KULÜBÜ</v>
      </c>
      <c r="G2115" s="102"/>
      <c r="H2115" s="102"/>
      <c r="O2115" s="28">
        <f t="shared" ref="O2115:T2115" si="1008">O2110+O2111+O2112</f>
        <v>0</v>
      </c>
      <c r="P2115" s="28">
        <f t="shared" si="1008"/>
        <v>36</v>
      </c>
      <c r="Q2115" s="29">
        <f t="shared" si="1008"/>
        <v>0</v>
      </c>
      <c r="R2115" s="28">
        <f t="shared" si="1008"/>
        <v>6</v>
      </c>
      <c r="S2115" s="28">
        <f t="shared" si="1008"/>
        <v>0</v>
      </c>
      <c r="T2115" s="28">
        <f t="shared" si="1008"/>
        <v>3</v>
      </c>
      <c r="U2115" s="77" t="s">
        <v>630</v>
      </c>
    </row>
    <row r="2116" spans="2:21" x14ac:dyDescent="0.2">
      <c r="C2116" s="427" t="s">
        <v>132</v>
      </c>
      <c r="D2116" s="428"/>
      <c r="E2116" s="428"/>
      <c r="F2116" s="428"/>
      <c r="G2116" s="428"/>
      <c r="H2116" s="428"/>
      <c r="I2116" s="428"/>
      <c r="J2116" s="428"/>
      <c r="K2116" s="428"/>
      <c r="L2116" s="428"/>
      <c r="M2116" s="429"/>
      <c r="U2116" s="77" t="s">
        <v>630</v>
      </c>
    </row>
    <row r="2117" spans="2:21" ht="12" thickBot="1" x14ac:dyDescent="0.25">
      <c r="C2117" s="430"/>
      <c r="D2117" s="431"/>
      <c r="E2117" s="431"/>
      <c r="F2117" s="431"/>
      <c r="G2117" s="431"/>
      <c r="H2117" s="431"/>
      <c r="I2117" s="431"/>
      <c r="J2117" s="431"/>
      <c r="K2117" s="431"/>
      <c r="L2117" s="431"/>
      <c r="M2117" s="432"/>
      <c r="U2117" s="77" t="s">
        <v>630</v>
      </c>
    </row>
    <row r="2118" spans="2:21" ht="12" thickBot="1" x14ac:dyDescent="0.25">
      <c r="C2118" s="444" t="s">
        <v>79</v>
      </c>
      <c r="D2118" s="437"/>
      <c r="E2118" s="445" t="s">
        <v>133</v>
      </c>
      <c r="F2118" s="446"/>
      <c r="G2118" s="80" t="s">
        <v>134</v>
      </c>
      <c r="H2118" s="447" t="s">
        <v>135</v>
      </c>
      <c r="I2118" s="448"/>
      <c r="J2118" s="448"/>
      <c r="K2118" s="448"/>
      <c r="L2118" s="448"/>
      <c r="M2118" s="449"/>
      <c r="R2118" s="81"/>
      <c r="S2118" s="82"/>
      <c r="T2118" s="83"/>
      <c r="U2118" s="77" t="s">
        <v>630</v>
      </c>
    </row>
    <row r="2119" spans="2:21" ht="12" thickBot="1" x14ac:dyDescent="0.25">
      <c r="C2119" s="433">
        <v>45093</v>
      </c>
      <c r="D2119" s="434"/>
      <c r="E2119" s="435" t="s">
        <v>52</v>
      </c>
      <c r="F2119" s="409"/>
      <c r="G2119" s="84"/>
      <c r="H2119" s="435"/>
      <c r="I2119" s="408"/>
      <c r="J2119" s="408"/>
      <c r="K2119" s="408"/>
      <c r="L2119" s="408"/>
      <c r="M2119" s="409"/>
      <c r="U2119" s="77" t="s">
        <v>630</v>
      </c>
    </row>
    <row r="2120" spans="2:21" ht="12" thickBot="1" x14ac:dyDescent="0.25">
      <c r="C2120" s="435"/>
      <c r="D2120" s="408"/>
      <c r="E2120" s="408"/>
      <c r="F2120" s="408"/>
      <c r="G2120" s="408"/>
      <c r="H2120" s="408"/>
      <c r="I2120" s="408"/>
      <c r="J2120" s="408"/>
      <c r="K2120" s="408"/>
      <c r="L2120" s="408"/>
      <c r="M2120" s="409"/>
      <c r="U2120" s="77" t="s">
        <v>630</v>
      </c>
    </row>
    <row r="2121" spans="2:21" ht="12" thickBot="1" x14ac:dyDescent="0.25">
      <c r="C2121" s="85" t="s">
        <v>87</v>
      </c>
      <c r="D2121" s="86"/>
      <c r="E2121" s="85" t="s">
        <v>136</v>
      </c>
      <c r="F2121" s="86" t="s">
        <v>137</v>
      </c>
      <c r="G2121" s="85" t="s">
        <v>136</v>
      </c>
      <c r="H2121" s="436" t="s">
        <v>108</v>
      </c>
      <c r="I2121" s="436"/>
      <c r="J2121" s="436"/>
      <c r="K2121" s="436"/>
      <c r="L2121" s="436"/>
      <c r="M2121" s="437"/>
      <c r="U2121" s="77" t="s">
        <v>630</v>
      </c>
    </row>
    <row r="2122" spans="2:21" ht="12" thickBot="1" x14ac:dyDescent="0.25">
      <c r="C2122" s="87"/>
      <c r="D2122" s="88">
        <v>4</v>
      </c>
      <c r="E2122" s="103" t="s">
        <v>2</v>
      </c>
      <c r="F2122" s="88"/>
      <c r="G2122" s="103" t="s">
        <v>1</v>
      </c>
      <c r="H2122" s="438">
        <f>S2129</f>
        <v>1</v>
      </c>
      <c r="I2122" s="439"/>
      <c r="J2122" s="440"/>
      <c r="K2122" s="441">
        <f>T2129</f>
        <v>2</v>
      </c>
      <c r="L2122" s="442"/>
      <c r="M2122" s="443"/>
      <c r="U2122" s="77" t="str">
        <f>IF(H2122+K2122=3,"BİTTİ","DEVAM")</f>
        <v>BİTTİ</v>
      </c>
    </row>
    <row r="2123" spans="2:21" ht="12" thickBot="1" x14ac:dyDescent="0.25">
      <c r="C2123" s="91" t="s">
        <v>80</v>
      </c>
      <c r="D2123" s="92" t="s">
        <v>138</v>
      </c>
      <c r="E2123" s="91" t="s">
        <v>139</v>
      </c>
      <c r="F2123" s="92"/>
      <c r="G2123" s="91" t="s">
        <v>139</v>
      </c>
      <c r="H2123" s="408" t="s">
        <v>140</v>
      </c>
      <c r="I2123" s="409"/>
      <c r="J2123" s="408" t="s">
        <v>141</v>
      </c>
      <c r="K2123" s="409"/>
      <c r="L2123" s="410" t="s">
        <v>142</v>
      </c>
      <c r="M2123" s="411"/>
      <c r="O2123" s="412" t="s">
        <v>143</v>
      </c>
      <c r="P2123" s="413"/>
      <c r="Q2123" s="412" t="s">
        <v>144</v>
      </c>
      <c r="R2123" s="413"/>
      <c r="S2123" s="412" t="s">
        <v>138</v>
      </c>
      <c r="T2123" s="413"/>
      <c r="U2123" s="77" t="s">
        <v>630</v>
      </c>
    </row>
    <row r="2124" spans="2:21" ht="12" thickBot="1" x14ac:dyDescent="0.25">
      <c r="C2124" s="93" t="s">
        <v>152</v>
      </c>
      <c r="D2124" s="94" t="s">
        <v>145</v>
      </c>
      <c r="E2124" s="84" t="s">
        <v>316</v>
      </c>
      <c r="F2124" s="94"/>
      <c r="G2124" s="84" t="s">
        <v>306</v>
      </c>
      <c r="H2124" s="95">
        <v>2</v>
      </c>
      <c r="I2124" s="94">
        <v>6</v>
      </c>
      <c r="J2124" s="95">
        <v>4</v>
      </c>
      <c r="K2124" s="94">
        <v>6</v>
      </c>
      <c r="L2124" s="95"/>
      <c r="M2124" s="94"/>
      <c r="O2124" s="96">
        <f t="shared" ref="O2124:O2126" si="1009">H2124+J2124+L2124</f>
        <v>6</v>
      </c>
      <c r="P2124" s="96">
        <f t="shared" ref="P2124:P2126" si="1010">I2124+K2124+M2124</f>
        <v>12</v>
      </c>
      <c r="Q2124" s="96">
        <f t="shared" ref="Q2124:Q2126" si="1011">IF(H2124&gt;I2124,1,0)+IF(J2124&gt;K2124,1,0)+IF(L2124&gt;M2124,1,0)</f>
        <v>0</v>
      </c>
      <c r="R2124" s="97">
        <f t="shared" ref="R2124:R2126" si="1012">IF(H2124&lt;I2124,1,0)+IF(J2124&lt;K2124,1,0)+IF(L2124&lt;M2124,1,0)</f>
        <v>2</v>
      </c>
      <c r="S2124" s="97">
        <f t="shared" ref="S2124:S2126" si="1013">IF(Q2124&gt;R2124,1,0)</f>
        <v>0</v>
      </c>
      <c r="T2124" s="97">
        <f t="shared" ref="T2124:T2126" si="1014">IF(Q2124&lt;R2124,1,0)</f>
        <v>1</v>
      </c>
      <c r="U2124" s="77" t="s">
        <v>630</v>
      </c>
    </row>
    <row r="2125" spans="2:21" ht="12" thickBot="1" x14ac:dyDescent="0.25">
      <c r="C2125" s="84"/>
      <c r="D2125" s="94" t="s">
        <v>146</v>
      </c>
      <c r="E2125" s="84" t="s">
        <v>317</v>
      </c>
      <c r="F2125" s="94"/>
      <c r="G2125" s="84" t="s">
        <v>307</v>
      </c>
      <c r="H2125" s="95">
        <v>5</v>
      </c>
      <c r="I2125" s="94">
        <v>7</v>
      </c>
      <c r="J2125" s="95">
        <v>5</v>
      </c>
      <c r="K2125" s="94">
        <v>7</v>
      </c>
      <c r="L2125" s="95"/>
      <c r="M2125" s="94"/>
      <c r="O2125" s="29">
        <f t="shared" si="1009"/>
        <v>10</v>
      </c>
      <c r="P2125" s="29">
        <f t="shared" si="1010"/>
        <v>14</v>
      </c>
      <c r="Q2125" s="29">
        <f t="shared" si="1011"/>
        <v>0</v>
      </c>
      <c r="R2125" s="28">
        <f t="shared" si="1012"/>
        <v>2</v>
      </c>
      <c r="S2125" s="28">
        <f t="shared" si="1013"/>
        <v>0</v>
      </c>
      <c r="T2125" s="28">
        <f t="shared" si="1014"/>
        <v>1</v>
      </c>
      <c r="U2125" s="77" t="s">
        <v>630</v>
      </c>
    </row>
    <row r="2126" spans="2:21" ht="12" customHeight="1" thickBot="1" x14ac:dyDescent="0.25">
      <c r="C2126" s="414"/>
      <c r="D2126" s="416" t="s">
        <v>147</v>
      </c>
      <c r="E2126" s="84" t="s">
        <v>316</v>
      </c>
      <c r="F2126" s="98"/>
      <c r="G2126" s="84" t="s">
        <v>306</v>
      </c>
      <c r="H2126" s="418">
        <v>6</v>
      </c>
      <c r="I2126" s="421">
        <v>0</v>
      </c>
      <c r="J2126" s="418">
        <v>6</v>
      </c>
      <c r="K2126" s="421">
        <v>0</v>
      </c>
      <c r="L2126" s="418"/>
      <c r="M2126" s="421"/>
      <c r="O2126" s="424">
        <f t="shared" si="1009"/>
        <v>12</v>
      </c>
      <c r="P2126" s="424">
        <f t="shared" si="1010"/>
        <v>0</v>
      </c>
      <c r="Q2126" s="424">
        <f t="shared" si="1011"/>
        <v>2</v>
      </c>
      <c r="R2126" s="424">
        <f t="shared" si="1012"/>
        <v>0</v>
      </c>
      <c r="S2126" s="424">
        <f t="shared" si="1013"/>
        <v>1</v>
      </c>
      <c r="T2126" s="424">
        <f t="shared" si="1014"/>
        <v>0</v>
      </c>
      <c r="U2126" s="77" t="s">
        <v>630</v>
      </c>
    </row>
    <row r="2127" spans="2:21" ht="12" thickBot="1" x14ac:dyDescent="0.25">
      <c r="C2127" s="414"/>
      <c r="D2127" s="416"/>
      <c r="E2127" s="99" t="s">
        <v>137</v>
      </c>
      <c r="F2127" s="100"/>
      <c r="G2127" s="99" t="s">
        <v>137</v>
      </c>
      <c r="H2127" s="419"/>
      <c r="I2127" s="422"/>
      <c r="J2127" s="419"/>
      <c r="K2127" s="422"/>
      <c r="L2127" s="419"/>
      <c r="M2127" s="422"/>
      <c r="O2127" s="425"/>
      <c r="P2127" s="425"/>
      <c r="Q2127" s="425"/>
      <c r="R2127" s="425"/>
      <c r="S2127" s="425"/>
      <c r="T2127" s="425"/>
      <c r="U2127" s="77" t="s">
        <v>630</v>
      </c>
    </row>
    <row r="2128" spans="2:21" ht="12" thickBot="1" x14ac:dyDescent="0.25">
      <c r="C2128" s="415"/>
      <c r="D2128" s="417"/>
      <c r="E2128" s="84" t="s">
        <v>317</v>
      </c>
      <c r="F2128" s="101"/>
      <c r="G2128" s="84" t="s">
        <v>307</v>
      </c>
      <c r="H2128" s="420"/>
      <c r="I2128" s="423"/>
      <c r="J2128" s="420"/>
      <c r="K2128" s="423"/>
      <c r="L2128" s="420"/>
      <c r="M2128" s="423"/>
      <c r="O2128" s="426"/>
      <c r="P2128" s="426"/>
      <c r="Q2128" s="426"/>
      <c r="R2128" s="426"/>
      <c r="S2128" s="426"/>
      <c r="T2128" s="426"/>
      <c r="U2128" s="77" t="s">
        <v>630</v>
      </c>
    </row>
    <row r="2129" spans="2:21" ht="12" thickBot="1" x14ac:dyDescent="0.25">
      <c r="B2129" s="79" t="str">
        <f>E2122&amp;G2122</f>
        <v>ADIYAMAN TENİS VE HENTBOL SPOR KULÜBÜADIYAMAN GENÇLİK SPOR KULÜBÜ</v>
      </c>
      <c r="G2129" s="102"/>
      <c r="H2129" s="102"/>
      <c r="O2129" s="28">
        <f t="shared" ref="O2129:T2129" si="1015">O2124+O2125+O2126</f>
        <v>28</v>
      </c>
      <c r="P2129" s="28">
        <f t="shared" si="1015"/>
        <v>26</v>
      </c>
      <c r="Q2129" s="29">
        <f t="shared" si="1015"/>
        <v>2</v>
      </c>
      <c r="R2129" s="28">
        <f t="shared" si="1015"/>
        <v>4</v>
      </c>
      <c r="S2129" s="28">
        <f t="shared" si="1015"/>
        <v>1</v>
      </c>
      <c r="T2129" s="28">
        <f t="shared" si="1015"/>
        <v>2</v>
      </c>
      <c r="U2129" s="77" t="s">
        <v>630</v>
      </c>
    </row>
    <row r="2130" spans="2:21" x14ac:dyDescent="0.2">
      <c r="C2130" s="427" t="s">
        <v>132</v>
      </c>
      <c r="D2130" s="428"/>
      <c r="E2130" s="428"/>
      <c r="F2130" s="428"/>
      <c r="G2130" s="428"/>
      <c r="H2130" s="428"/>
      <c r="I2130" s="428"/>
      <c r="J2130" s="428"/>
      <c r="K2130" s="428"/>
      <c r="L2130" s="428"/>
      <c r="M2130" s="429"/>
      <c r="U2130" s="77" t="s">
        <v>630</v>
      </c>
    </row>
    <row r="2131" spans="2:21" ht="12" thickBot="1" x14ac:dyDescent="0.25">
      <c r="C2131" s="430"/>
      <c r="D2131" s="431"/>
      <c r="E2131" s="431"/>
      <c r="F2131" s="431"/>
      <c r="G2131" s="431"/>
      <c r="H2131" s="431"/>
      <c r="I2131" s="431"/>
      <c r="J2131" s="431"/>
      <c r="K2131" s="431"/>
      <c r="L2131" s="431"/>
      <c r="M2131" s="432"/>
      <c r="U2131" s="77" t="s">
        <v>630</v>
      </c>
    </row>
    <row r="2132" spans="2:21" ht="12" thickBot="1" x14ac:dyDescent="0.25">
      <c r="C2132" s="444" t="s">
        <v>79</v>
      </c>
      <c r="D2132" s="437"/>
      <c r="E2132" s="445" t="s">
        <v>133</v>
      </c>
      <c r="F2132" s="446"/>
      <c r="G2132" s="80" t="s">
        <v>134</v>
      </c>
      <c r="H2132" s="447" t="s">
        <v>135</v>
      </c>
      <c r="I2132" s="448"/>
      <c r="J2132" s="448"/>
      <c r="K2132" s="448"/>
      <c r="L2132" s="448"/>
      <c r="M2132" s="449"/>
      <c r="R2132" s="81"/>
      <c r="S2132" s="82"/>
      <c r="T2132" s="83"/>
      <c r="U2132" s="77" t="s">
        <v>630</v>
      </c>
    </row>
    <row r="2133" spans="2:21" ht="12" thickBot="1" x14ac:dyDescent="0.25">
      <c r="C2133" s="433">
        <v>45093</v>
      </c>
      <c r="D2133" s="434"/>
      <c r="E2133" s="435" t="s">
        <v>52</v>
      </c>
      <c r="F2133" s="409"/>
      <c r="G2133" s="84"/>
      <c r="H2133" s="435"/>
      <c r="I2133" s="408"/>
      <c r="J2133" s="408"/>
      <c r="K2133" s="408"/>
      <c r="L2133" s="408"/>
      <c r="M2133" s="409"/>
      <c r="U2133" s="77" t="s">
        <v>630</v>
      </c>
    </row>
    <row r="2134" spans="2:21" ht="12" thickBot="1" x14ac:dyDescent="0.25">
      <c r="C2134" s="435"/>
      <c r="D2134" s="408"/>
      <c r="E2134" s="408"/>
      <c r="F2134" s="408"/>
      <c r="G2134" s="408"/>
      <c r="H2134" s="408"/>
      <c r="I2134" s="408"/>
      <c r="J2134" s="408"/>
      <c r="K2134" s="408"/>
      <c r="L2134" s="408"/>
      <c r="M2134" s="409"/>
      <c r="U2134" s="77" t="s">
        <v>630</v>
      </c>
    </row>
    <row r="2135" spans="2:21" ht="12" thickBot="1" x14ac:dyDescent="0.25">
      <c r="C2135" s="85" t="s">
        <v>87</v>
      </c>
      <c r="D2135" s="86"/>
      <c r="E2135" s="85" t="s">
        <v>136</v>
      </c>
      <c r="F2135" s="86" t="s">
        <v>137</v>
      </c>
      <c r="G2135" s="85" t="s">
        <v>136</v>
      </c>
      <c r="H2135" s="436" t="s">
        <v>108</v>
      </c>
      <c r="I2135" s="436"/>
      <c r="J2135" s="436"/>
      <c r="K2135" s="436"/>
      <c r="L2135" s="436"/>
      <c r="M2135" s="437"/>
      <c r="U2135" s="77" t="s">
        <v>630</v>
      </c>
    </row>
    <row r="2136" spans="2:21" ht="12" thickBot="1" x14ac:dyDescent="0.25">
      <c r="C2136" s="87"/>
      <c r="D2136" s="88">
        <v>5</v>
      </c>
      <c r="E2136" s="103" t="s">
        <v>163</v>
      </c>
      <c r="F2136" s="88"/>
      <c r="G2136" s="103" t="s">
        <v>165</v>
      </c>
      <c r="H2136" s="438">
        <f>S2143</f>
        <v>2</v>
      </c>
      <c r="I2136" s="439"/>
      <c r="J2136" s="440"/>
      <c r="K2136" s="441">
        <f>T2143</f>
        <v>1</v>
      </c>
      <c r="L2136" s="442"/>
      <c r="M2136" s="443"/>
      <c r="U2136" s="77" t="str">
        <f>IF(H2136+K2136=3,"BİTTİ","DEVAM")</f>
        <v>BİTTİ</v>
      </c>
    </row>
    <row r="2137" spans="2:21" ht="12" thickBot="1" x14ac:dyDescent="0.25">
      <c r="C2137" s="91" t="s">
        <v>80</v>
      </c>
      <c r="D2137" s="92" t="s">
        <v>138</v>
      </c>
      <c r="E2137" s="91" t="s">
        <v>139</v>
      </c>
      <c r="F2137" s="92"/>
      <c r="G2137" s="91" t="s">
        <v>139</v>
      </c>
      <c r="H2137" s="408" t="s">
        <v>140</v>
      </c>
      <c r="I2137" s="409"/>
      <c r="J2137" s="408" t="s">
        <v>141</v>
      </c>
      <c r="K2137" s="409"/>
      <c r="L2137" s="410" t="s">
        <v>142</v>
      </c>
      <c r="M2137" s="411"/>
      <c r="O2137" s="412" t="s">
        <v>143</v>
      </c>
      <c r="P2137" s="413"/>
      <c r="Q2137" s="412" t="s">
        <v>144</v>
      </c>
      <c r="R2137" s="413"/>
      <c r="S2137" s="412" t="s">
        <v>138</v>
      </c>
      <c r="T2137" s="413"/>
      <c r="U2137" s="77" t="s">
        <v>630</v>
      </c>
    </row>
    <row r="2138" spans="2:21" ht="12" thickBot="1" x14ac:dyDescent="0.25">
      <c r="C2138" s="93" t="s">
        <v>152</v>
      </c>
      <c r="D2138" s="94" t="s">
        <v>145</v>
      </c>
      <c r="E2138" s="84" t="s">
        <v>302</v>
      </c>
      <c r="F2138" s="94"/>
      <c r="G2138" s="84" t="s">
        <v>318</v>
      </c>
      <c r="H2138" s="95">
        <v>6</v>
      </c>
      <c r="I2138" s="94">
        <v>2</v>
      </c>
      <c r="J2138" s="95">
        <v>6</v>
      </c>
      <c r="K2138" s="94">
        <v>4</v>
      </c>
      <c r="L2138" s="95"/>
      <c r="M2138" s="94"/>
      <c r="O2138" s="96">
        <f t="shared" ref="O2138:O2140" si="1016">H2138+J2138+L2138</f>
        <v>12</v>
      </c>
      <c r="P2138" s="96">
        <f t="shared" ref="P2138:P2140" si="1017">I2138+K2138+M2138</f>
        <v>6</v>
      </c>
      <c r="Q2138" s="96">
        <f t="shared" ref="Q2138:Q2140" si="1018">IF(H2138&gt;I2138,1,0)+IF(J2138&gt;K2138,1,0)+IF(L2138&gt;M2138,1,0)</f>
        <v>2</v>
      </c>
      <c r="R2138" s="97">
        <f t="shared" ref="R2138:R2140" si="1019">IF(H2138&lt;I2138,1,0)+IF(J2138&lt;K2138,1,0)+IF(L2138&lt;M2138,1,0)</f>
        <v>0</v>
      </c>
      <c r="S2138" s="97">
        <f t="shared" ref="S2138:S2140" si="1020">IF(Q2138&gt;R2138,1,0)</f>
        <v>1</v>
      </c>
      <c r="T2138" s="97">
        <f t="shared" ref="T2138:T2140" si="1021">IF(Q2138&lt;R2138,1,0)</f>
        <v>0</v>
      </c>
      <c r="U2138" s="77" t="s">
        <v>630</v>
      </c>
    </row>
    <row r="2139" spans="2:21" ht="12" thickBot="1" x14ac:dyDescent="0.25">
      <c r="C2139" s="84"/>
      <c r="D2139" s="94" t="s">
        <v>146</v>
      </c>
      <c r="E2139" s="84" t="s">
        <v>743</v>
      </c>
      <c r="F2139" s="94"/>
      <c r="G2139" s="84" t="s">
        <v>745</v>
      </c>
      <c r="H2139" s="95">
        <v>6</v>
      </c>
      <c r="I2139" s="94">
        <v>4</v>
      </c>
      <c r="J2139" s="95">
        <v>6</v>
      </c>
      <c r="K2139" s="94">
        <v>4</v>
      </c>
      <c r="L2139" s="95"/>
      <c r="M2139" s="94"/>
      <c r="O2139" s="29">
        <f t="shared" si="1016"/>
        <v>12</v>
      </c>
      <c r="P2139" s="29">
        <f t="shared" si="1017"/>
        <v>8</v>
      </c>
      <c r="Q2139" s="29">
        <f t="shared" si="1018"/>
        <v>2</v>
      </c>
      <c r="R2139" s="28">
        <f t="shared" si="1019"/>
        <v>0</v>
      </c>
      <c r="S2139" s="28">
        <f t="shared" si="1020"/>
        <v>1</v>
      </c>
      <c r="T2139" s="28">
        <f t="shared" si="1021"/>
        <v>0</v>
      </c>
      <c r="U2139" s="77" t="s">
        <v>630</v>
      </c>
    </row>
    <row r="2140" spans="2:21" ht="12" customHeight="1" thickBot="1" x14ac:dyDescent="0.25">
      <c r="C2140" s="414"/>
      <c r="D2140" s="416" t="s">
        <v>147</v>
      </c>
      <c r="E2140" s="84" t="s">
        <v>302</v>
      </c>
      <c r="F2140" s="98"/>
      <c r="G2140" s="84" t="s">
        <v>318</v>
      </c>
      <c r="H2140" s="418">
        <v>0</v>
      </c>
      <c r="I2140" s="421">
        <v>6</v>
      </c>
      <c r="J2140" s="418">
        <v>0</v>
      </c>
      <c r="K2140" s="421">
        <v>6</v>
      </c>
      <c r="L2140" s="418"/>
      <c r="M2140" s="421"/>
      <c r="O2140" s="424">
        <f t="shared" si="1016"/>
        <v>0</v>
      </c>
      <c r="P2140" s="424">
        <f t="shared" si="1017"/>
        <v>12</v>
      </c>
      <c r="Q2140" s="424">
        <f t="shared" si="1018"/>
        <v>0</v>
      </c>
      <c r="R2140" s="424">
        <f t="shared" si="1019"/>
        <v>2</v>
      </c>
      <c r="S2140" s="424">
        <f t="shared" si="1020"/>
        <v>0</v>
      </c>
      <c r="T2140" s="424">
        <f t="shared" si="1021"/>
        <v>1</v>
      </c>
      <c r="U2140" s="77" t="s">
        <v>630</v>
      </c>
    </row>
    <row r="2141" spans="2:21" ht="12" thickBot="1" x14ac:dyDescent="0.25">
      <c r="C2141" s="414"/>
      <c r="D2141" s="416"/>
      <c r="E2141" s="99" t="s">
        <v>137</v>
      </c>
      <c r="F2141" s="100"/>
      <c r="G2141" s="99" t="s">
        <v>137</v>
      </c>
      <c r="H2141" s="419"/>
      <c r="I2141" s="422"/>
      <c r="J2141" s="419"/>
      <c r="K2141" s="422"/>
      <c r="L2141" s="419"/>
      <c r="M2141" s="422"/>
      <c r="O2141" s="425"/>
      <c r="P2141" s="425"/>
      <c r="Q2141" s="425"/>
      <c r="R2141" s="425"/>
      <c r="S2141" s="425"/>
      <c r="T2141" s="425"/>
      <c r="U2141" s="77" t="s">
        <v>630</v>
      </c>
    </row>
    <row r="2142" spans="2:21" ht="12" thickBot="1" x14ac:dyDescent="0.25">
      <c r="C2142" s="415"/>
      <c r="D2142" s="417"/>
      <c r="E2142" s="84" t="s">
        <v>743</v>
      </c>
      <c r="F2142" s="101"/>
      <c r="G2142" s="84" t="s">
        <v>745</v>
      </c>
      <c r="H2142" s="420"/>
      <c r="I2142" s="423"/>
      <c r="J2142" s="420"/>
      <c r="K2142" s="423"/>
      <c r="L2142" s="420"/>
      <c r="M2142" s="423"/>
      <c r="O2142" s="426"/>
      <c r="P2142" s="426"/>
      <c r="Q2142" s="426"/>
      <c r="R2142" s="426"/>
      <c r="S2142" s="426"/>
      <c r="T2142" s="426"/>
      <c r="U2142" s="77" t="s">
        <v>630</v>
      </c>
    </row>
    <row r="2143" spans="2:21" ht="12" thickBot="1" x14ac:dyDescent="0.25">
      <c r="B2143" s="79" t="str">
        <f>E2136&amp;G2136</f>
        <v>ADIYAMAN DOĞA ATICILIK VE A.SPOR KULÜBÜADIYAMAN G.MS.K. SPOR KULÜBÜ</v>
      </c>
      <c r="G2143" s="102"/>
      <c r="H2143" s="102"/>
      <c r="O2143" s="28">
        <f t="shared" ref="O2143:T2143" si="1022">O2138+O2139+O2140</f>
        <v>24</v>
      </c>
      <c r="P2143" s="28">
        <f t="shared" si="1022"/>
        <v>26</v>
      </c>
      <c r="Q2143" s="29">
        <f t="shared" si="1022"/>
        <v>4</v>
      </c>
      <c r="R2143" s="28">
        <f t="shared" si="1022"/>
        <v>2</v>
      </c>
      <c r="S2143" s="28">
        <f t="shared" si="1022"/>
        <v>2</v>
      </c>
      <c r="T2143" s="28">
        <f t="shared" si="1022"/>
        <v>1</v>
      </c>
      <c r="U2143" s="77" t="s">
        <v>630</v>
      </c>
    </row>
    <row r="2144" spans="2:21" x14ac:dyDescent="0.2">
      <c r="C2144" s="427" t="s">
        <v>132</v>
      </c>
      <c r="D2144" s="428"/>
      <c r="E2144" s="428"/>
      <c r="F2144" s="428"/>
      <c r="G2144" s="428"/>
      <c r="H2144" s="428"/>
      <c r="I2144" s="428"/>
      <c r="J2144" s="428"/>
      <c r="K2144" s="428"/>
      <c r="L2144" s="428"/>
      <c r="M2144" s="429"/>
      <c r="U2144" s="77" t="s">
        <v>630</v>
      </c>
    </row>
    <row r="2145" spans="2:21" ht="12" thickBot="1" x14ac:dyDescent="0.25">
      <c r="C2145" s="430"/>
      <c r="D2145" s="431"/>
      <c r="E2145" s="431"/>
      <c r="F2145" s="431"/>
      <c r="G2145" s="431"/>
      <c r="H2145" s="431"/>
      <c r="I2145" s="431"/>
      <c r="J2145" s="431"/>
      <c r="K2145" s="431"/>
      <c r="L2145" s="431"/>
      <c r="M2145" s="432"/>
      <c r="U2145" s="77" t="s">
        <v>630</v>
      </c>
    </row>
    <row r="2146" spans="2:21" ht="12" thickBot="1" x14ac:dyDescent="0.25">
      <c r="C2146" s="444" t="s">
        <v>79</v>
      </c>
      <c r="D2146" s="437"/>
      <c r="E2146" s="445" t="s">
        <v>133</v>
      </c>
      <c r="F2146" s="446"/>
      <c r="G2146" s="80" t="s">
        <v>134</v>
      </c>
      <c r="H2146" s="447" t="s">
        <v>135</v>
      </c>
      <c r="I2146" s="448"/>
      <c r="J2146" s="448"/>
      <c r="K2146" s="448"/>
      <c r="L2146" s="448"/>
      <c r="M2146" s="449"/>
      <c r="R2146" s="81"/>
      <c r="S2146" s="82"/>
      <c r="T2146" s="83"/>
      <c r="U2146" s="77" t="s">
        <v>630</v>
      </c>
    </row>
    <row r="2147" spans="2:21" ht="12" thickBot="1" x14ac:dyDescent="0.25">
      <c r="C2147" s="433">
        <v>45093</v>
      </c>
      <c r="D2147" s="434"/>
      <c r="E2147" s="435" t="s">
        <v>52</v>
      </c>
      <c r="F2147" s="409"/>
      <c r="G2147" s="84"/>
      <c r="H2147" s="435"/>
      <c r="I2147" s="408"/>
      <c r="J2147" s="408"/>
      <c r="K2147" s="408"/>
      <c r="L2147" s="408"/>
      <c r="M2147" s="409"/>
      <c r="U2147" s="77" t="s">
        <v>630</v>
      </c>
    </row>
    <row r="2148" spans="2:21" ht="12" thickBot="1" x14ac:dyDescent="0.25">
      <c r="C2148" s="435"/>
      <c r="D2148" s="408"/>
      <c r="E2148" s="408"/>
      <c r="F2148" s="408"/>
      <c r="G2148" s="408"/>
      <c r="H2148" s="408"/>
      <c r="I2148" s="408"/>
      <c r="J2148" s="408"/>
      <c r="K2148" s="408"/>
      <c r="L2148" s="408"/>
      <c r="M2148" s="409"/>
      <c r="U2148" s="77" t="s">
        <v>630</v>
      </c>
    </row>
    <row r="2149" spans="2:21" ht="12" thickBot="1" x14ac:dyDescent="0.25">
      <c r="C2149" s="85" t="s">
        <v>87</v>
      </c>
      <c r="D2149" s="86"/>
      <c r="E2149" s="85" t="s">
        <v>136</v>
      </c>
      <c r="F2149" s="86" t="s">
        <v>137</v>
      </c>
      <c r="G2149" s="85" t="s">
        <v>136</v>
      </c>
      <c r="H2149" s="436" t="s">
        <v>108</v>
      </c>
      <c r="I2149" s="436"/>
      <c r="J2149" s="436"/>
      <c r="K2149" s="436"/>
      <c r="L2149" s="436"/>
      <c r="M2149" s="437"/>
      <c r="U2149" s="77" t="s">
        <v>630</v>
      </c>
    </row>
    <row r="2150" spans="2:21" ht="12" thickBot="1" x14ac:dyDescent="0.25">
      <c r="C2150" s="87"/>
      <c r="D2150" s="88">
        <v>6</v>
      </c>
      <c r="E2150" s="103" t="s">
        <v>164</v>
      </c>
      <c r="F2150" s="88"/>
      <c r="G2150" s="331" t="s">
        <v>3</v>
      </c>
      <c r="H2150" s="438">
        <f>S2157</f>
        <v>0</v>
      </c>
      <c r="I2150" s="439"/>
      <c r="J2150" s="440"/>
      <c r="K2150" s="441">
        <f>T2157</f>
        <v>3</v>
      </c>
      <c r="L2150" s="442"/>
      <c r="M2150" s="443"/>
      <c r="U2150" s="77" t="str">
        <f>IF(H2150+K2150=3,"BİTTİ","DEVAM")</f>
        <v>BİTTİ</v>
      </c>
    </row>
    <row r="2151" spans="2:21" ht="12" thickBot="1" x14ac:dyDescent="0.25">
      <c r="C2151" s="91" t="s">
        <v>80</v>
      </c>
      <c r="D2151" s="92" t="s">
        <v>138</v>
      </c>
      <c r="E2151" s="91" t="s">
        <v>139</v>
      </c>
      <c r="F2151" s="92"/>
      <c r="G2151" s="91" t="s">
        <v>139</v>
      </c>
      <c r="H2151" s="408" t="s">
        <v>140</v>
      </c>
      <c r="I2151" s="409"/>
      <c r="J2151" s="408" t="s">
        <v>141</v>
      </c>
      <c r="K2151" s="409"/>
      <c r="L2151" s="410" t="s">
        <v>142</v>
      </c>
      <c r="M2151" s="411"/>
      <c r="O2151" s="412" t="s">
        <v>143</v>
      </c>
      <c r="P2151" s="413"/>
      <c r="Q2151" s="412" t="s">
        <v>144</v>
      </c>
      <c r="R2151" s="413"/>
      <c r="S2151" s="412" t="s">
        <v>138</v>
      </c>
      <c r="T2151" s="413"/>
      <c r="U2151" s="77" t="s">
        <v>630</v>
      </c>
    </row>
    <row r="2152" spans="2:21" ht="12" thickBot="1" x14ac:dyDescent="0.25">
      <c r="C2152" s="93" t="s">
        <v>152</v>
      </c>
      <c r="D2152" s="94" t="s">
        <v>145</v>
      </c>
      <c r="E2152" s="84" t="s">
        <v>304</v>
      </c>
      <c r="F2152" s="94"/>
      <c r="G2152" s="84" t="s">
        <v>308</v>
      </c>
      <c r="H2152" s="95">
        <v>0</v>
      </c>
      <c r="I2152" s="94">
        <v>6</v>
      </c>
      <c r="J2152" s="95">
        <v>0</v>
      </c>
      <c r="K2152" s="94">
        <v>6</v>
      </c>
      <c r="L2152" s="95"/>
      <c r="M2152" s="94"/>
      <c r="O2152" s="96">
        <f t="shared" ref="O2152:O2154" si="1023">H2152+J2152+L2152</f>
        <v>0</v>
      </c>
      <c r="P2152" s="96">
        <f t="shared" ref="P2152:P2154" si="1024">I2152+K2152+M2152</f>
        <v>12</v>
      </c>
      <c r="Q2152" s="96">
        <f t="shared" ref="Q2152:Q2154" si="1025">IF(H2152&gt;I2152,1,0)+IF(J2152&gt;K2152,1,0)+IF(L2152&gt;M2152,1,0)</f>
        <v>0</v>
      </c>
      <c r="R2152" s="97">
        <f t="shared" ref="R2152:R2154" si="1026">IF(H2152&lt;I2152,1,0)+IF(J2152&lt;K2152,1,0)+IF(L2152&lt;M2152,1,0)</f>
        <v>2</v>
      </c>
      <c r="S2152" s="97">
        <f t="shared" ref="S2152:S2154" si="1027">IF(Q2152&gt;R2152,1,0)</f>
        <v>0</v>
      </c>
      <c r="T2152" s="97">
        <f t="shared" ref="T2152:T2154" si="1028">IF(Q2152&lt;R2152,1,0)</f>
        <v>1</v>
      </c>
      <c r="U2152" s="77" t="s">
        <v>630</v>
      </c>
    </row>
    <row r="2153" spans="2:21" ht="12" thickBot="1" x14ac:dyDescent="0.25">
      <c r="C2153" s="84"/>
      <c r="D2153" s="94" t="s">
        <v>146</v>
      </c>
      <c r="E2153" s="84" t="s">
        <v>305</v>
      </c>
      <c r="F2153" s="94"/>
      <c r="G2153" s="84" t="s">
        <v>309</v>
      </c>
      <c r="H2153" s="95">
        <v>0</v>
      </c>
      <c r="I2153" s="94">
        <v>6</v>
      </c>
      <c r="J2153" s="95">
        <v>0</v>
      </c>
      <c r="K2153" s="94">
        <v>6</v>
      </c>
      <c r="L2153" s="95"/>
      <c r="M2153" s="94"/>
      <c r="O2153" s="29">
        <f t="shared" si="1023"/>
        <v>0</v>
      </c>
      <c r="P2153" s="29">
        <f t="shared" si="1024"/>
        <v>12</v>
      </c>
      <c r="Q2153" s="29">
        <f t="shared" si="1025"/>
        <v>0</v>
      </c>
      <c r="R2153" s="28">
        <f t="shared" si="1026"/>
        <v>2</v>
      </c>
      <c r="S2153" s="28">
        <f t="shared" si="1027"/>
        <v>0</v>
      </c>
      <c r="T2153" s="28">
        <f t="shared" si="1028"/>
        <v>1</v>
      </c>
      <c r="U2153" s="77" t="s">
        <v>630</v>
      </c>
    </row>
    <row r="2154" spans="2:21" ht="12" customHeight="1" thickBot="1" x14ac:dyDescent="0.25">
      <c r="C2154" s="414"/>
      <c r="D2154" s="416" t="s">
        <v>147</v>
      </c>
      <c r="E2154" s="84" t="s">
        <v>304</v>
      </c>
      <c r="F2154" s="98"/>
      <c r="G2154" s="84" t="s">
        <v>308</v>
      </c>
      <c r="H2154" s="418">
        <v>0</v>
      </c>
      <c r="I2154" s="421">
        <v>6</v>
      </c>
      <c r="J2154" s="418">
        <v>0</v>
      </c>
      <c r="K2154" s="421">
        <v>6</v>
      </c>
      <c r="L2154" s="418"/>
      <c r="M2154" s="421"/>
      <c r="O2154" s="424">
        <f t="shared" si="1023"/>
        <v>0</v>
      </c>
      <c r="P2154" s="424">
        <f t="shared" si="1024"/>
        <v>12</v>
      </c>
      <c r="Q2154" s="424">
        <f t="shared" si="1025"/>
        <v>0</v>
      </c>
      <c r="R2154" s="424">
        <f t="shared" si="1026"/>
        <v>2</v>
      </c>
      <c r="S2154" s="424">
        <f t="shared" si="1027"/>
        <v>0</v>
      </c>
      <c r="T2154" s="424">
        <f t="shared" si="1028"/>
        <v>1</v>
      </c>
      <c r="U2154" s="77" t="s">
        <v>630</v>
      </c>
    </row>
    <row r="2155" spans="2:21" ht="12" thickBot="1" x14ac:dyDescent="0.25">
      <c r="C2155" s="414"/>
      <c r="D2155" s="416"/>
      <c r="E2155" s="99" t="s">
        <v>137</v>
      </c>
      <c r="F2155" s="100"/>
      <c r="G2155" s="99" t="s">
        <v>137</v>
      </c>
      <c r="H2155" s="419"/>
      <c r="I2155" s="422"/>
      <c r="J2155" s="419"/>
      <c r="K2155" s="422"/>
      <c r="L2155" s="419"/>
      <c r="M2155" s="422"/>
      <c r="O2155" s="425"/>
      <c r="P2155" s="425"/>
      <c r="Q2155" s="425"/>
      <c r="R2155" s="425"/>
      <c r="S2155" s="425"/>
      <c r="T2155" s="425"/>
      <c r="U2155" s="77" t="s">
        <v>630</v>
      </c>
    </row>
    <row r="2156" spans="2:21" ht="12" thickBot="1" x14ac:dyDescent="0.25">
      <c r="C2156" s="415"/>
      <c r="D2156" s="417"/>
      <c r="E2156" s="84" t="s">
        <v>305</v>
      </c>
      <c r="F2156" s="101"/>
      <c r="G2156" s="84" t="s">
        <v>309</v>
      </c>
      <c r="H2156" s="420"/>
      <c r="I2156" s="423"/>
      <c r="J2156" s="420"/>
      <c r="K2156" s="423"/>
      <c r="L2156" s="420"/>
      <c r="M2156" s="423"/>
      <c r="O2156" s="426"/>
      <c r="P2156" s="426"/>
      <c r="Q2156" s="426"/>
      <c r="R2156" s="426"/>
      <c r="S2156" s="426"/>
      <c r="T2156" s="426"/>
      <c r="U2156" s="77" t="s">
        <v>630</v>
      </c>
    </row>
    <row r="2157" spans="2:21" ht="12" thickBot="1" x14ac:dyDescent="0.25">
      <c r="B2157" s="79" t="str">
        <f>E2150&amp;G2150</f>
        <v>ADIYAMAN TENİS DAĞCILIK SPOR KULÜBÜADIYAMAN YURDUM GENÇLİK VE SPOR KULÜBÜ</v>
      </c>
      <c r="G2157" s="102"/>
      <c r="H2157" s="102"/>
      <c r="O2157" s="28">
        <f t="shared" ref="O2157:T2157" si="1029">O2152+O2153+O2154</f>
        <v>0</v>
      </c>
      <c r="P2157" s="28">
        <f t="shared" si="1029"/>
        <v>36</v>
      </c>
      <c r="Q2157" s="29">
        <f t="shared" si="1029"/>
        <v>0</v>
      </c>
      <c r="R2157" s="28">
        <f t="shared" si="1029"/>
        <v>6</v>
      </c>
      <c r="S2157" s="28">
        <f t="shared" si="1029"/>
        <v>0</v>
      </c>
      <c r="T2157" s="28">
        <f t="shared" si="1029"/>
        <v>3</v>
      </c>
      <c r="U2157" s="77" t="s">
        <v>630</v>
      </c>
    </row>
    <row r="2158" spans="2:21" x14ac:dyDescent="0.2">
      <c r="C2158" s="427" t="s">
        <v>132</v>
      </c>
      <c r="D2158" s="428"/>
      <c r="E2158" s="428"/>
      <c r="F2158" s="428"/>
      <c r="G2158" s="428"/>
      <c r="H2158" s="428"/>
      <c r="I2158" s="428"/>
      <c r="J2158" s="428"/>
      <c r="K2158" s="428"/>
      <c r="L2158" s="428"/>
      <c r="M2158" s="429"/>
      <c r="U2158" s="77" t="s">
        <v>630</v>
      </c>
    </row>
    <row r="2159" spans="2:21" ht="12" thickBot="1" x14ac:dyDescent="0.25">
      <c r="C2159" s="430"/>
      <c r="D2159" s="431"/>
      <c r="E2159" s="431"/>
      <c r="F2159" s="431"/>
      <c r="G2159" s="431"/>
      <c r="H2159" s="431"/>
      <c r="I2159" s="431"/>
      <c r="J2159" s="431"/>
      <c r="K2159" s="431"/>
      <c r="L2159" s="431"/>
      <c r="M2159" s="432"/>
      <c r="U2159" s="77" t="s">
        <v>630</v>
      </c>
    </row>
    <row r="2160" spans="2:21" ht="12" thickBot="1" x14ac:dyDescent="0.25">
      <c r="C2160" s="444" t="s">
        <v>79</v>
      </c>
      <c r="D2160" s="437"/>
      <c r="E2160" s="445" t="s">
        <v>133</v>
      </c>
      <c r="F2160" s="446"/>
      <c r="G2160" s="80" t="s">
        <v>134</v>
      </c>
      <c r="H2160" s="447" t="s">
        <v>135</v>
      </c>
      <c r="I2160" s="448"/>
      <c r="J2160" s="448"/>
      <c r="K2160" s="448"/>
      <c r="L2160" s="448"/>
      <c r="M2160" s="449"/>
      <c r="R2160" s="81"/>
      <c r="S2160" s="82"/>
      <c r="T2160" s="83"/>
      <c r="U2160" s="77" t="s">
        <v>630</v>
      </c>
    </row>
    <row r="2161" spans="2:21" ht="12" thickBot="1" x14ac:dyDescent="0.25">
      <c r="C2161" s="433">
        <v>45093</v>
      </c>
      <c r="D2161" s="434"/>
      <c r="E2161" s="435" t="s">
        <v>62</v>
      </c>
      <c r="F2161" s="409"/>
      <c r="G2161" s="84"/>
      <c r="H2161" s="435"/>
      <c r="I2161" s="408"/>
      <c r="J2161" s="408"/>
      <c r="K2161" s="408"/>
      <c r="L2161" s="408"/>
      <c r="M2161" s="409"/>
      <c r="U2161" s="77" t="s">
        <v>630</v>
      </c>
    </row>
    <row r="2162" spans="2:21" ht="12" thickBot="1" x14ac:dyDescent="0.25">
      <c r="C2162" s="435"/>
      <c r="D2162" s="408"/>
      <c r="E2162" s="408"/>
      <c r="F2162" s="408"/>
      <c r="G2162" s="408"/>
      <c r="H2162" s="408"/>
      <c r="I2162" s="408"/>
      <c r="J2162" s="408"/>
      <c r="K2162" s="408"/>
      <c r="L2162" s="408"/>
      <c r="M2162" s="409"/>
      <c r="U2162" s="77" t="s">
        <v>630</v>
      </c>
    </row>
    <row r="2163" spans="2:21" ht="12" thickBot="1" x14ac:dyDescent="0.25">
      <c r="C2163" s="85" t="s">
        <v>87</v>
      </c>
      <c r="D2163" s="86"/>
      <c r="E2163" s="85" t="s">
        <v>136</v>
      </c>
      <c r="F2163" s="86" t="s">
        <v>137</v>
      </c>
      <c r="G2163" s="85" t="s">
        <v>136</v>
      </c>
      <c r="H2163" s="436" t="s">
        <v>108</v>
      </c>
      <c r="I2163" s="436"/>
      <c r="J2163" s="436"/>
      <c r="K2163" s="436"/>
      <c r="L2163" s="436"/>
      <c r="M2163" s="437"/>
      <c r="U2163" s="77" t="s">
        <v>630</v>
      </c>
    </row>
    <row r="2164" spans="2:21" ht="12" thickBot="1" x14ac:dyDescent="0.25">
      <c r="C2164" s="87"/>
      <c r="D2164" s="88">
        <v>7</v>
      </c>
      <c r="E2164" s="103" t="s">
        <v>22</v>
      </c>
      <c r="F2164" s="88"/>
      <c r="G2164" s="103" t="s">
        <v>21</v>
      </c>
      <c r="H2164" s="438">
        <f>S2171</f>
        <v>3</v>
      </c>
      <c r="I2164" s="439"/>
      <c r="J2164" s="440"/>
      <c r="K2164" s="441">
        <f>T2171</f>
        <v>0</v>
      </c>
      <c r="L2164" s="442"/>
      <c r="M2164" s="443"/>
      <c r="U2164" s="77" t="str">
        <f>IF(H2164+K2164=3,"BİTTİ","DEVAM")</f>
        <v>BİTTİ</v>
      </c>
    </row>
    <row r="2165" spans="2:21" ht="12" thickBot="1" x14ac:dyDescent="0.25">
      <c r="C2165" s="91" t="s">
        <v>80</v>
      </c>
      <c r="D2165" s="92" t="s">
        <v>138</v>
      </c>
      <c r="E2165" s="91" t="s">
        <v>139</v>
      </c>
      <c r="F2165" s="92"/>
      <c r="G2165" s="91" t="s">
        <v>139</v>
      </c>
      <c r="H2165" s="408" t="s">
        <v>140</v>
      </c>
      <c r="I2165" s="409"/>
      <c r="J2165" s="408" t="s">
        <v>141</v>
      </c>
      <c r="K2165" s="409"/>
      <c r="L2165" s="410" t="s">
        <v>142</v>
      </c>
      <c r="M2165" s="411"/>
      <c r="O2165" s="412" t="s">
        <v>143</v>
      </c>
      <c r="P2165" s="413"/>
      <c r="Q2165" s="412" t="s">
        <v>144</v>
      </c>
      <c r="R2165" s="413"/>
      <c r="S2165" s="412" t="s">
        <v>138</v>
      </c>
      <c r="T2165" s="413"/>
      <c r="U2165" s="77" t="s">
        <v>630</v>
      </c>
    </row>
    <row r="2166" spans="2:21" ht="12" thickBot="1" x14ac:dyDescent="0.25">
      <c r="C2166" s="93" t="s">
        <v>152</v>
      </c>
      <c r="D2166" s="94" t="s">
        <v>145</v>
      </c>
      <c r="E2166" s="84" t="s">
        <v>1045</v>
      </c>
      <c r="F2166" s="94"/>
      <c r="G2166" s="84"/>
      <c r="H2166" s="95">
        <v>6</v>
      </c>
      <c r="I2166" s="94">
        <v>0</v>
      </c>
      <c r="J2166" s="95">
        <v>6</v>
      </c>
      <c r="K2166" s="94">
        <v>0</v>
      </c>
      <c r="L2166" s="95"/>
      <c r="M2166" s="94"/>
      <c r="O2166" s="96">
        <f t="shared" ref="O2166:O2168" si="1030">H2166+J2166+L2166</f>
        <v>12</v>
      </c>
      <c r="P2166" s="96">
        <f t="shared" ref="P2166:P2168" si="1031">I2166+K2166+M2166</f>
        <v>0</v>
      </c>
      <c r="Q2166" s="96">
        <f t="shared" ref="Q2166:Q2168" si="1032">IF(H2166&gt;I2166,1,0)+IF(J2166&gt;K2166,1,0)+IF(L2166&gt;M2166,1,0)</f>
        <v>2</v>
      </c>
      <c r="R2166" s="97">
        <f t="shared" ref="R2166:R2168" si="1033">IF(H2166&lt;I2166,1,0)+IF(J2166&lt;K2166,1,0)+IF(L2166&lt;M2166,1,0)</f>
        <v>0</v>
      </c>
      <c r="S2166" s="97">
        <f t="shared" ref="S2166:S2168" si="1034">IF(Q2166&gt;R2166,1,0)</f>
        <v>1</v>
      </c>
      <c r="T2166" s="97">
        <f t="shared" ref="T2166:T2168" si="1035">IF(Q2166&lt;R2166,1,0)</f>
        <v>0</v>
      </c>
      <c r="U2166" s="77" t="s">
        <v>630</v>
      </c>
    </row>
    <row r="2167" spans="2:21" ht="12" thickBot="1" x14ac:dyDescent="0.25">
      <c r="C2167" s="84"/>
      <c r="D2167" s="94" t="s">
        <v>146</v>
      </c>
      <c r="E2167" s="84" t="s">
        <v>932</v>
      </c>
      <c r="F2167" s="94"/>
      <c r="G2167" s="84"/>
      <c r="H2167" s="95">
        <v>6</v>
      </c>
      <c r="I2167" s="94">
        <v>0</v>
      </c>
      <c r="J2167" s="95">
        <v>6</v>
      </c>
      <c r="K2167" s="94">
        <v>0</v>
      </c>
      <c r="L2167" s="95"/>
      <c r="M2167" s="94"/>
      <c r="O2167" s="29">
        <f t="shared" si="1030"/>
        <v>12</v>
      </c>
      <c r="P2167" s="29">
        <f t="shared" si="1031"/>
        <v>0</v>
      </c>
      <c r="Q2167" s="29">
        <f t="shared" si="1032"/>
        <v>2</v>
      </c>
      <c r="R2167" s="28">
        <f t="shared" si="1033"/>
        <v>0</v>
      </c>
      <c r="S2167" s="28">
        <f t="shared" si="1034"/>
        <v>1</v>
      </c>
      <c r="T2167" s="28">
        <f t="shared" si="1035"/>
        <v>0</v>
      </c>
      <c r="U2167" s="77" t="s">
        <v>630</v>
      </c>
    </row>
    <row r="2168" spans="2:21" ht="12" customHeight="1" thickBot="1" x14ac:dyDescent="0.25">
      <c r="C2168" s="414"/>
      <c r="D2168" s="416" t="s">
        <v>147</v>
      </c>
      <c r="E2168" s="84" t="s">
        <v>1046</v>
      </c>
      <c r="F2168" s="98"/>
      <c r="G2168" s="84"/>
      <c r="H2168" s="418">
        <v>6</v>
      </c>
      <c r="I2168" s="421">
        <v>0</v>
      </c>
      <c r="J2168" s="418">
        <v>6</v>
      </c>
      <c r="K2168" s="421">
        <v>0</v>
      </c>
      <c r="L2168" s="418"/>
      <c r="M2168" s="421"/>
      <c r="O2168" s="424">
        <f t="shared" si="1030"/>
        <v>12</v>
      </c>
      <c r="P2168" s="424">
        <f t="shared" si="1031"/>
        <v>0</v>
      </c>
      <c r="Q2168" s="424">
        <f t="shared" si="1032"/>
        <v>2</v>
      </c>
      <c r="R2168" s="424">
        <f t="shared" si="1033"/>
        <v>0</v>
      </c>
      <c r="S2168" s="424">
        <f t="shared" si="1034"/>
        <v>1</v>
      </c>
      <c r="T2168" s="424">
        <f t="shared" si="1035"/>
        <v>0</v>
      </c>
      <c r="U2168" s="77" t="s">
        <v>630</v>
      </c>
    </row>
    <row r="2169" spans="2:21" ht="12" thickBot="1" x14ac:dyDescent="0.25">
      <c r="C2169" s="414"/>
      <c r="D2169" s="416"/>
      <c r="E2169" s="99" t="s">
        <v>137</v>
      </c>
      <c r="F2169" s="100"/>
      <c r="G2169" s="99" t="s">
        <v>137</v>
      </c>
      <c r="H2169" s="419"/>
      <c r="I2169" s="422"/>
      <c r="J2169" s="419"/>
      <c r="K2169" s="422"/>
      <c r="L2169" s="419"/>
      <c r="M2169" s="422"/>
      <c r="O2169" s="425"/>
      <c r="P2169" s="425"/>
      <c r="Q2169" s="425"/>
      <c r="R2169" s="425"/>
      <c r="S2169" s="425"/>
      <c r="T2169" s="425"/>
      <c r="U2169" s="77" t="s">
        <v>630</v>
      </c>
    </row>
    <row r="2170" spans="2:21" ht="12" thickBot="1" x14ac:dyDescent="0.25">
      <c r="C2170" s="415"/>
      <c r="D2170" s="417"/>
      <c r="E2170" s="84" t="s">
        <v>932</v>
      </c>
      <c r="F2170" s="101"/>
      <c r="G2170" s="84"/>
      <c r="H2170" s="420"/>
      <c r="I2170" s="423"/>
      <c r="J2170" s="420"/>
      <c r="K2170" s="423"/>
      <c r="L2170" s="420"/>
      <c r="M2170" s="423"/>
      <c r="O2170" s="426"/>
      <c r="P2170" s="426"/>
      <c r="Q2170" s="426"/>
      <c r="R2170" s="426"/>
      <c r="S2170" s="426"/>
      <c r="T2170" s="426"/>
      <c r="U2170" s="77" t="s">
        <v>630</v>
      </c>
    </row>
    <row r="2171" spans="2:21" ht="12" thickBot="1" x14ac:dyDescent="0.25">
      <c r="B2171" s="79" t="str">
        <f>E2164&amp;G2164</f>
        <v>ERZURUM TENİS İHTİSAS SPOR KULÜBÜERZURUM GENÇLİK SPOR KULÜBÜ</v>
      </c>
      <c r="G2171" s="102"/>
      <c r="H2171" s="102"/>
      <c r="O2171" s="28">
        <f t="shared" ref="O2171:T2171" si="1036">O2166+O2167+O2168</f>
        <v>36</v>
      </c>
      <c r="P2171" s="28">
        <f t="shared" si="1036"/>
        <v>0</v>
      </c>
      <c r="Q2171" s="29">
        <f t="shared" si="1036"/>
        <v>6</v>
      </c>
      <c r="R2171" s="28">
        <f t="shared" si="1036"/>
        <v>0</v>
      </c>
      <c r="S2171" s="28">
        <f t="shared" si="1036"/>
        <v>3</v>
      </c>
      <c r="T2171" s="28">
        <f t="shared" si="1036"/>
        <v>0</v>
      </c>
      <c r="U2171" s="77" t="s">
        <v>630</v>
      </c>
    </row>
    <row r="2172" spans="2:21" x14ac:dyDescent="0.2">
      <c r="C2172" s="427" t="s">
        <v>132</v>
      </c>
      <c r="D2172" s="428"/>
      <c r="E2172" s="428"/>
      <c r="F2172" s="428"/>
      <c r="G2172" s="428"/>
      <c r="H2172" s="428"/>
      <c r="I2172" s="428"/>
      <c r="J2172" s="428"/>
      <c r="K2172" s="428"/>
      <c r="L2172" s="428"/>
      <c r="M2172" s="429"/>
      <c r="U2172" s="77" t="s">
        <v>630</v>
      </c>
    </row>
    <row r="2173" spans="2:21" ht="12" thickBot="1" x14ac:dyDescent="0.25">
      <c r="C2173" s="430"/>
      <c r="D2173" s="431"/>
      <c r="E2173" s="431"/>
      <c r="F2173" s="431"/>
      <c r="G2173" s="431"/>
      <c r="H2173" s="431"/>
      <c r="I2173" s="431"/>
      <c r="J2173" s="431"/>
      <c r="K2173" s="431"/>
      <c r="L2173" s="431"/>
      <c r="M2173" s="432"/>
      <c r="U2173" s="77" t="s">
        <v>630</v>
      </c>
    </row>
    <row r="2174" spans="2:21" ht="12" thickBot="1" x14ac:dyDescent="0.25">
      <c r="C2174" s="444" t="s">
        <v>79</v>
      </c>
      <c r="D2174" s="437"/>
      <c r="E2174" s="445" t="s">
        <v>133</v>
      </c>
      <c r="F2174" s="446"/>
      <c r="G2174" s="80" t="s">
        <v>134</v>
      </c>
      <c r="H2174" s="447" t="s">
        <v>135</v>
      </c>
      <c r="I2174" s="448"/>
      <c r="J2174" s="448"/>
      <c r="K2174" s="448"/>
      <c r="L2174" s="448"/>
      <c r="M2174" s="449"/>
      <c r="R2174" s="81"/>
      <c r="S2174" s="82"/>
      <c r="T2174" s="83"/>
      <c r="U2174" s="77" t="s">
        <v>630</v>
      </c>
    </row>
    <row r="2175" spans="2:21" ht="12" thickBot="1" x14ac:dyDescent="0.25">
      <c r="C2175" s="433">
        <v>45093</v>
      </c>
      <c r="D2175" s="434"/>
      <c r="E2175" s="435" t="s">
        <v>62</v>
      </c>
      <c r="F2175" s="409"/>
      <c r="G2175" s="84"/>
      <c r="H2175" s="435"/>
      <c r="I2175" s="408"/>
      <c r="J2175" s="408"/>
      <c r="K2175" s="408"/>
      <c r="L2175" s="408"/>
      <c r="M2175" s="409"/>
      <c r="U2175" s="77" t="s">
        <v>630</v>
      </c>
    </row>
    <row r="2176" spans="2:21" ht="12" thickBot="1" x14ac:dyDescent="0.25">
      <c r="C2176" s="435"/>
      <c r="D2176" s="408"/>
      <c r="E2176" s="408"/>
      <c r="F2176" s="408"/>
      <c r="G2176" s="408"/>
      <c r="H2176" s="408"/>
      <c r="I2176" s="408"/>
      <c r="J2176" s="408"/>
      <c r="K2176" s="408"/>
      <c r="L2176" s="408"/>
      <c r="M2176" s="409"/>
      <c r="U2176" s="77" t="s">
        <v>630</v>
      </c>
    </row>
    <row r="2177" spans="2:21" ht="12" thickBot="1" x14ac:dyDescent="0.25">
      <c r="C2177" s="85" t="s">
        <v>87</v>
      </c>
      <c r="D2177" s="86"/>
      <c r="E2177" s="85" t="s">
        <v>136</v>
      </c>
      <c r="F2177" s="86" t="s">
        <v>137</v>
      </c>
      <c r="G2177" s="85" t="s">
        <v>136</v>
      </c>
      <c r="H2177" s="436" t="s">
        <v>108</v>
      </c>
      <c r="I2177" s="436"/>
      <c r="J2177" s="436"/>
      <c r="K2177" s="436"/>
      <c r="L2177" s="436"/>
      <c r="M2177" s="437"/>
      <c r="U2177" s="77" t="s">
        <v>630</v>
      </c>
    </row>
    <row r="2178" spans="2:21" ht="12" thickBot="1" x14ac:dyDescent="0.25">
      <c r="C2178" s="87"/>
      <c r="D2178" s="88">
        <v>8</v>
      </c>
      <c r="E2178" s="103" t="s">
        <v>23</v>
      </c>
      <c r="F2178" s="88"/>
      <c r="G2178" s="103" t="s">
        <v>179</v>
      </c>
      <c r="H2178" s="438">
        <f>S2185</f>
        <v>3</v>
      </c>
      <c r="I2178" s="439"/>
      <c r="J2178" s="440"/>
      <c r="K2178" s="441">
        <f>T2185</f>
        <v>0</v>
      </c>
      <c r="L2178" s="442"/>
      <c r="M2178" s="443"/>
      <c r="U2178" s="77" t="str">
        <f>IF(H2178+K2178=3,"BİTTİ","DEVAM")</f>
        <v>BİTTİ</v>
      </c>
    </row>
    <row r="2179" spans="2:21" ht="12" thickBot="1" x14ac:dyDescent="0.25">
      <c r="C2179" s="91" t="s">
        <v>80</v>
      </c>
      <c r="D2179" s="92" t="s">
        <v>138</v>
      </c>
      <c r="E2179" s="91" t="s">
        <v>139</v>
      </c>
      <c r="F2179" s="92"/>
      <c r="G2179" s="91" t="s">
        <v>139</v>
      </c>
      <c r="H2179" s="408" t="s">
        <v>140</v>
      </c>
      <c r="I2179" s="409"/>
      <c r="J2179" s="408" t="s">
        <v>141</v>
      </c>
      <c r="K2179" s="409"/>
      <c r="L2179" s="410" t="s">
        <v>142</v>
      </c>
      <c r="M2179" s="411"/>
      <c r="O2179" s="412" t="s">
        <v>143</v>
      </c>
      <c r="P2179" s="413"/>
      <c r="Q2179" s="412" t="s">
        <v>144</v>
      </c>
      <c r="R2179" s="413"/>
      <c r="S2179" s="412" t="s">
        <v>138</v>
      </c>
      <c r="T2179" s="413"/>
      <c r="U2179" s="77" t="s">
        <v>630</v>
      </c>
    </row>
    <row r="2180" spans="2:21" ht="12" thickBot="1" x14ac:dyDescent="0.25">
      <c r="C2180" s="93" t="s">
        <v>152</v>
      </c>
      <c r="D2180" s="94" t="s">
        <v>145</v>
      </c>
      <c r="E2180" s="84" t="s">
        <v>938</v>
      </c>
      <c r="F2180" s="94"/>
      <c r="G2180" s="84"/>
      <c r="H2180" s="95">
        <v>6</v>
      </c>
      <c r="I2180" s="94">
        <v>0</v>
      </c>
      <c r="J2180" s="95">
        <v>6</v>
      </c>
      <c r="K2180" s="94">
        <v>0</v>
      </c>
      <c r="L2180" s="95"/>
      <c r="M2180" s="94"/>
      <c r="O2180" s="96">
        <f t="shared" ref="O2180:O2182" si="1037">H2180+J2180+L2180</f>
        <v>12</v>
      </c>
      <c r="P2180" s="96">
        <f t="shared" ref="P2180:P2182" si="1038">I2180+K2180+M2180</f>
        <v>0</v>
      </c>
      <c r="Q2180" s="96">
        <f t="shared" ref="Q2180:Q2182" si="1039">IF(H2180&gt;I2180,1,0)+IF(J2180&gt;K2180,1,0)+IF(L2180&gt;M2180,1,0)</f>
        <v>2</v>
      </c>
      <c r="R2180" s="97">
        <f t="shared" ref="R2180:R2182" si="1040">IF(H2180&lt;I2180,1,0)+IF(J2180&lt;K2180,1,0)+IF(L2180&lt;M2180,1,0)</f>
        <v>0</v>
      </c>
      <c r="S2180" s="97">
        <f t="shared" ref="S2180:S2182" si="1041">IF(Q2180&gt;R2180,1,0)</f>
        <v>1</v>
      </c>
      <c r="T2180" s="97">
        <f t="shared" ref="T2180:T2182" si="1042">IF(Q2180&lt;R2180,1,0)</f>
        <v>0</v>
      </c>
      <c r="U2180" s="77" t="s">
        <v>630</v>
      </c>
    </row>
    <row r="2181" spans="2:21" ht="12" thickBot="1" x14ac:dyDescent="0.25">
      <c r="C2181" s="84"/>
      <c r="D2181" s="94" t="s">
        <v>146</v>
      </c>
      <c r="E2181" s="84" t="s">
        <v>1005</v>
      </c>
      <c r="F2181" s="94"/>
      <c r="G2181" s="84"/>
      <c r="H2181" s="95">
        <v>6</v>
      </c>
      <c r="I2181" s="94">
        <v>0</v>
      </c>
      <c r="J2181" s="95">
        <v>6</v>
      </c>
      <c r="K2181" s="94">
        <v>0</v>
      </c>
      <c r="L2181" s="95"/>
      <c r="M2181" s="94"/>
      <c r="O2181" s="29">
        <f t="shared" si="1037"/>
        <v>12</v>
      </c>
      <c r="P2181" s="29">
        <f t="shared" si="1038"/>
        <v>0</v>
      </c>
      <c r="Q2181" s="29">
        <f t="shared" si="1039"/>
        <v>2</v>
      </c>
      <c r="R2181" s="28">
        <f t="shared" si="1040"/>
        <v>0</v>
      </c>
      <c r="S2181" s="28">
        <f t="shared" si="1041"/>
        <v>1</v>
      </c>
      <c r="T2181" s="28">
        <f t="shared" si="1042"/>
        <v>0</v>
      </c>
      <c r="U2181" s="77" t="s">
        <v>630</v>
      </c>
    </row>
    <row r="2182" spans="2:21" ht="12" customHeight="1" thickBot="1" x14ac:dyDescent="0.25">
      <c r="C2182" s="414"/>
      <c r="D2182" s="416" t="s">
        <v>147</v>
      </c>
      <c r="E2182" s="84" t="s">
        <v>938</v>
      </c>
      <c r="F2182" s="98"/>
      <c r="G2182" s="84"/>
      <c r="H2182" s="418">
        <v>6</v>
      </c>
      <c r="I2182" s="421">
        <v>0</v>
      </c>
      <c r="J2182" s="418">
        <v>6</v>
      </c>
      <c r="K2182" s="421">
        <v>0</v>
      </c>
      <c r="L2182" s="418"/>
      <c r="M2182" s="421"/>
      <c r="O2182" s="424">
        <f t="shared" si="1037"/>
        <v>12</v>
      </c>
      <c r="P2182" s="424">
        <f t="shared" si="1038"/>
        <v>0</v>
      </c>
      <c r="Q2182" s="424">
        <f t="shared" si="1039"/>
        <v>2</v>
      </c>
      <c r="R2182" s="424">
        <f t="shared" si="1040"/>
        <v>0</v>
      </c>
      <c r="S2182" s="424">
        <f t="shared" si="1041"/>
        <v>1</v>
      </c>
      <c r="T2182" s="424">
        <f t="shared" si="1042"/>
        <v>0</v>
      </c>
      <c r="U2182" s="77" t="s">
        <v>630</v>
      </c>
    </row>
    <row r="2183" spans="2:21" ht="12" thickBot="1" x14ac:dyDescent="0.25">
      <c r="C2183" s="414"/>
      <c r="D2183" s="416"/>
      <c r="E2183" s="99" t="s">
        <v>137</v>
      </c>
      <c r="F2183" s="100"/>
      <c r="G2183" s="99" t="s">
        <v>137</v>
      </c>
      <c r="H2183" s="419"/>
      <c r="I2183" s="422"/>
      <c r="J2183" s="419"/>
      <c r="K2183" s="422"/>
      <c r="L2183" s="419"/>
      <c r="M2183" s="422"/>
      <c r="O2183" s="425"/>
      <c r="P2183" s="425"/>
      <c r="Q2183" s="425"/>
      <c r="R2183" s="425"/>
      <c r="S2183" s="425"/>
      <c r="T2183" s="425"/>
      <c r="U2183" s="77" t="s">
        <v>630</v>
      </c>
    </row>
    <row r="2184" spans="2:21" ht="12" thickBot="1" x14ac:dyDescent="0.25">
      <c r="C2184" s="415"/>
      <c r="D2184" s="417"/>
      <c r="E2184" s="84" t="s">
        <v>1005</v>
      </c>
      <c r="F2184" s="101"/>
      <c r="G2184" s="84"/>
      <c r="H2184" s="420"/>
      <c r="I2184" s="423"/>
      <c r="J2184" s="420"/>
      <c r="K2184" s="423"/>
      <c r="L2184" s="420"/>
      <c r="M2184" s="423"/>
      <c r="O2184" s="426"/>
      <c r="P2184" s="426"/>
      <c r="Q2184" s="426"/>
      <c r="R2184" s="426"/>
      <c r="S2184" s="426"/>
      <c r="T2184" s="426"/>
      <c r="U2184" s="77" t="s">
        <v>630</v>
      </c>
    </row>
    <row r="2185" spans="2:21" ht="12" thickBot="1" x14ac:dyDescent="0.25">
      <c r="B2185" s="79" t="str">
        <f>E2178&amp;G2178</f>
        <v>ERZURUM TENİS VE KAYAK SPOR KULÜBÜEKSİ 25 GENÇLİK SPOR KULÜBÜ</v>
      </c>
      <c r="G2185" s="102"/>
      <c r="H2185" s="102"/>
      <c r="O2185" s="28">
        <f t="shared" ref="O2185:T2185" si="1043">O2180+O2181+O2182</f>
        <v>36</v>
      </c>
      <c r="P2185" s="28">
        <f t="shared" si="1043"/>
        <v>0</v>
      </c>
      <c r="Q2185" s="29">
        <f t="shared" si="1043"/>
        <v>6</v>
      </c>
      <c r="R2185" s="28">
        <f t="shared" si="1043"/>
        <v>0</v>
      </c>
      <c r="S2185" s="28">
        <f t="shared" si="1043"/>
        <v>3</v>
      </c>
      <c r="T2185" s="28">
        <f t="shared" si="1043"/>
        <v>0</v>
      </c>
      <c r="U2185" s="77" t="s">
        <v>630</v>
      </c>
    </row>
    <row r="2186" spans="2:21" x14ac:dyDescent="0.2">
      <c r="C2186" s="427" t="s">
        <v>132</v>
      </c>
      <c r="D2186" s="428"/>
      <c r="E2186" s="428"/>
      <c r="F2186" s="428"/>
      <c r="G2186" s="428"/>
      <c r="H2186" s="428"/>
      <c r="I2186" s="428"/>
      <c r="J2186" s="428"/>
      <c r="K2186" s="428"/>
      <c r="L2186" s="428"/>
      <c r="M2186" s="429"/>
      <c r="U2186" s="77" t="s">
        <v>630</v>
      </c>
    </row>
    <row r="2187" spans="2:21" ht="12" thickBot="1" x14ac:dyDescent="0.25">
      <c r="C2187" s="430"/>
      <c r="D2187" s="431"/>
      <c r="E2187" s="431"/>
      <c r="F2187" s="431"/>
      <c r="G2187" s="431"/>
      <c r="H2187" s="431"/>
      <c r="I2187" s="431"/>
      <c r="J2187" s="431"/>
      <c r="K2187" s="431"/>
      <c r="L2187" s="431"/>
      <c r="M2187" s="432"/>
      <c r="U2187" s="77" t="s">
        <v>630</v>
      </c>
    </row>
    <row r="2188" spans="2:21" ht="12" thickBot="1" x14ac:dyDescent="0.25">
      <c r="C2188" s="444" t="s">
        <v>79</v>
      </c>
      <c r="D2188" s="437"/>
      <c r="E2188" s="445" t="s">
        <v>133</v>
      </c>
      <c r="F2188" s="446"/>
      <c r="G2188" s="80" t="s">
        <v>134</v>
      </c>
      <c r="H2188" s="447" t="s">
        <v>135</v>
      </c>
      <c r="I2188" s="448"/>
      <c r="J2188" s="448"/>
      <c r="K2188" s="448"/>
      <c r="L2188" s="448"/>
      <c r="M2188" s="449"/>
      <c r="R2188" s="81"/>
      <c r="S2188" s="82"/>
      <c r="T2188" s="83"/>
      <c r="U2188" s="77" t="s">
        <v>630</v>
      </c>
    </row>
    <row r="2189" spans="2:21" ht="12" thickBot="1" x14ac:dyDescent="0.25">
      <c r="C2189" s="433">
        <v>45093</v>
      </c>
      <c r="D2189" s="434"/>
      <c r="E2189" s="435" t="s">
        <v>62</v>
      </c>
      <c r="F2189" s="409"/>
      <c r="G2189" s="84"/>
      <c r="H2189" s="435"/>
      <c r="I2189" s="408"/>
      <c r="J2189" s="408"/>
      <c r="K2189" s="408"/>
      <c r="L2189" s="408"/>
      <c r="M2189" s="409"/>
      <c r="U2189" s="77" t="s">
        <v>630</v>
      </c>
    </row>
    <row r="2190" spans="2:21" ht="12" thickBot="1" x14ac:dyDescent="0.25">
      <c r="C2190" s="435"/>
      <c r="D2190" s="408"/>
      <c r="E2190" s="408"/>
      <c r="F2190" s="408"/>
      <c r="G2190" s="408"/>
      <c r="H2190" s="408"/>
      <c r="I2190" s="408"/>
      <c r="J2190" s="408"/>
      <c r="K2190" s="408"/>
      <c r="L2190" s="408"/>
      <c r="M2190" s="409"/>
      <c r="U2190" s="77" t="s">
        <v>630</v>
      </c>
    </row>
    <row r="2191" spans="2:21" ht="12" thickBot="1" x14ac:dyDescent="0.25">
      <c r="C2191" s="85" t="s">
        <v>87</v>
      </c>
      <c r="D2191" s="86"/>
      <c r="E2191" s="85" t="s">
        <v>136</v>
      </c>
      <c r="F2191" s="86" t="s">
        <v>137</v>
      </c>
      <c r="G2191" s="85" t="s">
        <v>136</v>
      </c>
      <c r="H2191" s="436" t="s">
        <v>108</v>
      </c>
      <c r="I2191" s="436"/>
      <c r="J2191" s="436"/>
      <c r="K2191" s="436"/>
      <c r="L2191" s="436"/>
      <c r="M2191" s="437"/>
      <c r="U2191" s="77" t="s">
        <v>630</v>
      </c>
    </row>
    <row r="2192" spans="2:21" ht="12" thickBot="1" x14ac:dyDescent="0.25">
      <c r="C2192" s="87"/>
      <c r="D2192" s="88">
        <v>9</v>
      </c>
      <c r="E2192" s="103" t="s">
        <v>180</v>
      </c>
      <c r="F2192" s="88"/>
      <c r="G2192" s="103" t="s">
        <v>178</v>
      </c>
      <c r="H2192" s="438">
        <f>S2199</f>
        <v>1</v>
      </c>
      <c r="I2192" s="439"/>
      <c r="J2192" s="440"/>
      <c r="K2192" s="441">
        <f>T2199</f>
        <v>2</v>
      </c>
      <c r="L2192" s="442"/>
      <c r="M2192" s="443"/>
      <c r="U2192" s="77" t="str">
        <f>IF(H2192+K2192=3,"BİTTİ","DEVAM")</f>
        <v>BİTTİ</v>
      </c>
    </row>
    <row r="2193" spans="2:21" ht="12" thickBot="1" x14ac:dyDescent="0.25">
      <c r="C2193" s="91" t="s">
        <v>80</v>
      </c>
      <c r="D2193" s="92" t="s">
        <v>138</v>
      </c>
      <c r="E2193" s="91" t="s">
        <v>139</v>
      </c>
      <c r="F2193" s="92"/>
      <c r="G2193" s="91" t="s">
        <v>139</v>
      </c>
      <c r="H2193" s="408" t="s">
        <v>140</v>
      </c>
      <c r="I2193" s="409"/>
      <c r="J2193" s="408" t="s">
        <v>141</v>
      </c>
      <c r="K2193" s="409"/>
      <c r="L2193" s="410" t="s">
        <v>142</v>
      </c>
      <c r="M2193" s="411"/>
      <c r="O2193" s="412" t="s">
        <v>143</v>
      </c>
      <c r="P2193" s="413"/>
      <c r="Q2193" s="412" t="s">
        <v>144</v>
      </c>
      <c r="R2193" s="413"/>
      <c r="S2193" s="412" t="s">
        <v>138</v>
      </c>
      <c r="T2193" s="413"/>
      <c r="U2193" s="77" t="s">
        <v>630</v>
      </c>
    </row>
    <row r="2194" spans="2:21" ht="12" thickBot="1" x14ac:dyDescent="0.25">
      <c r="C2194" s="93" t="s">
        <v>152</v>
      </c>
      <c r="D2194" s="94" t="s">
        <v>145</v>
      </c>
      <c r="E2194" s="84" t="s">
        <v>1047</v>
      </c>
      <c r="F2194" s="94"/>
      <c r="G2194" s="84" t="s">
        <v>1048</v>
      </c>
      <c r="H2194" s="95">
        <v>6</v>
      </c>
      <c r="I2194" s="94">
        <v>4</v>
      </c>
      <c r="J2194" s="95">
        <v>6</v>
      </c>
      <c r="K2194" s="94">
        <v>4</v>
      </c>
      <c r="L2194" s="95"/>
      <c r="M2194" s="94"/>
      <c r="O2194" s="96">
        <f t="shared" ref="O2194:O2196" si="1044">H2194+J2194+L2194</f>
        <v>12</v>
      </c>
      <c r="P2194" s="96">
        <f t="shared" ref="P2194:P2196" si="1045">I2194+K2194+M2194</f>
        <v>8</v>
      </c>
      <c r="Q2194" s="96">
        <f t="shared" ref="Q2194:Q2196" si="1046">IF(H2194&gt;I2194,1,0)+IF(J2194&gt;K2194,1,0)+IF(L2194&gt;M2194,1,0)</f>
        <v>2</v>
      </c>
      <c r="R2194" s="97">
        <f t="shared" ref="R2194:R2196" si="1047">IF(H2194&lt;I2194,1,0)+IF(J2194&lt;K2194,1,0)+IF(L2194&lt;M2194,1,0)</f>
        <v>0</v>
      </c>
      <c r="S2194" s="97">
        <f t="shared" ref="S2194:S2196" si="1048">IF(Q2194&gt;R2194,1,0)</f>
        <v>1</v>
      </c>
      <c r="T2194" s="97">
        <f t="shared" ref="T2194:T2196" si="1049">IF(Q2194&lt;R2194,1,0)</f>
        <v>0</v>
      </c>
      <c r="U2194" s="77" t="s">
        <v>630</v>
      </c>
    </row>
    <row r="2195" spans="2:21" ht="12" thickBot="1" x14ac:dyDescent="0.25">
      <c r="C2195" s="84"/>
      <c r="D2195" s="94" t="s">
        <v>146</v>
      </c>
      <c r="E2195" s="84" t="s">
        <v>935</v>
      </c>
      <c r="F2195" s="94"/>
      <c r="G2195" s="84" t="s">
        <v>940</v>
      </c>
      <c r="H2195" s="95">
        <v>1</v>
      </c>
      <c r="I2195" s="94">
        <v>6</v>
      </c>
      <c r="J2195" s="95">
        <v>1</v>
      </c>
      <c r="K2195" s="94">
        <v>6</v>
      </c>
      <c r="L2195" s="95"/>
      <c r="M2195" s="94"/>
      <c r="O2195" s="29">
        <f t="shared" si="1044"/>
        <v>2</v>
      </c>
      <c r="P2195" s="29">
        <f t="shared" si="1045"/>
        <v>12</v>
      </c>
      <c r="Q2195" s="29">
        <f t="shared" si="1046"/>
        <v>0</v>
      </c>
      <c r="R2195" s="28">
        <f t="shared" si="1047"/>
        <v>2</v>
      </c>
      <c r="S2195" s="28">
        <f t="shared" si="1048"/>
        <v>0</v>
      </c>
      <c r="T2195" s="28">
        <f t="shared" si="1049"/>
        <v>1</v>
      </c>
      <c r="U2195" s="77" t="s">
        <v>630</v>
      </c>
    </row>
    <row r="2196" spans="2:21" ht="12" customHeight="1" thickBot="1" x14ac:dyDescent="0.25">
      <c r="C2196" s="414"/>
      <c r="D2196" s="416" t="s">
        <v>147</v>
      </c>
      <c r="E2196" s="84" t="s">
        <v>937</v>
      </c>
      <c r="F2196" s="98"/>
      <c r="G2196" s="84" t="s">
        <v>940</v>
      </c>
      <c r="H2196" s="418">
        <v>2</v>
      </c>
      <c r="I2196" s="421">
        <v>6</v>
      </c>
      <c r="J2196" s="418">
        <v>2</v>
      </c>
      <c r="K2196" s="421">
        <v>6</v>
      </c>
      <c r="L2196" s="418"/>
      <c r="M2196" s="421"/>
      <c r="O2196" s="424">
        <f t="shared" si="1044"/>
        <v>4</v>
      </c>
      <c r="P2196" s="424">
        <f t="shared" si="1045"/>
        <v>12</v>
      </c>
      <c r="Q2196" s="424">
        <f t="shared" si="1046"/>
        <v>0</v>
      </c>
      <c r="R2196" s="424">
        <f t="shared" si="1047"/>
        <v>2</v>
      </c>
      <c r="S2196" s="424">
        <f t="shared" si="1048"/>
        <v>0</v>
      </c>
      <c r="T2196" s="424">
        <f t="shared" si="1049"/>
        <v>1</v>
      </c>
      <c r="U2196" s="77" t="s">
        <v>630</v>
      </c>
    </row>
    <row r="2197" spans="2:21" ht="12" thickBot="1" x14ac:dyDescent="0.25">
      <c r="C2197" s="414"/>
      <c r="D2197" s="416"/>
      <c r="E2197" s="99" t="s">
        <v>137</v>
      </c>
      <c r="F2197" s="100"/>
      <c r="G2197" s="99" t="s">
        <v>137</v>
      </c>
      <c r="H2197" s="419"/>
      <c r="I2197" s="422"/>
      <c r="J2197" s="419"/>
      <c r="K2197" s="422"/>
      <c r="L2197" s="419"/>
      <c r="M2197" s="422"/>
      <c r="O2197" s="425"/>
      <c r="P2197" s="425"/>
      <c r="Q2197" s="425"/>
      <c r="R2197" s="425"/>
      <c r="S2197" s="425"/>
      <c r="T2197" s="425"/>
      <c r="U2197" s="77" t="s">
        <v>630</v>
      </c>
    </row>
    <row r="2198" spans="2:21" ht="12" thickBot="1" x14ac:dyDescent="0.25">
      <c r="C2198" s="415"/>
      <c r="D2198" s="417"/>
      <c r="E2198" s="84" t="s">
        <v>1010</v>
      </c>
      <c r="F2198" s="101"/>
      <c r="G2198" s="84" t="s">
        <v>942</v>
      </c>
      <c r="H2198" s="420"/>
      <c r="I2198" s="423"/>
      <c r="J2198" s="420"/>
      <c r="K2198" s="423"/>
      <c r="L2198" s="420"/>
      <c r="M2198" s="423"/>
      <c r="O2198" s="426"/>
      <c r="P2198" s="426"/>
      <c r="Q2198" s="426"/>
      <c r="R2198" s="426"/>
      <c r="S2198" s="426"/>
      <c r="T2198" s="426"/>
      <c r="U2198" s="77" t="s">
        <v>630</v>
      </c>
    </row>
    <row r="2199" spans="2:21" ht="12" thickBot="1" x14ac:dyDescent="0.25">
      <c r="B2199" s="79" t="str">
        <f>E2192&amp;G2192</f>
        <v>TOZOĞLU TENİS KULÜBÜATLETİKO SPORTİF FAALİYETLER SP.K.</v>
      </c>
      <c r="G2199" s="102"/>
      <c r="H2199" s="102"/>
      <c r="O2199" s="28">
        <f t="shared" ref="O2199:T2199" si="1050">O2194+O2195+O2196</f>
        <v>18</v>
      </c>
      <c r="P2199" s="28">
        <f t="shared" si="1050"/>
        <v>32</v>
      </c>
      <c r="Q2199" s="29">
        <f t="shared" si="1050"/>
        <v>2</v>
      </c>
      <c r="R2199" s="28">
        <f t="shared" si="1050"/>
        <v>4</v>
      </c>
      <c r="S2199" s="28">
        <f t="shared" si="1050"/>
        <v>1</v>
      </c>
      <c r="T2199" s="28">
        <f t="shared" si="1050"/>
        <v>2</v>
      </c>
      <c r="U2199" s="77" t="s">
        <v>630</v>
      </c>
    </row>
    <row r="2200" spans="2:21" x14ac:dyDescent="0.2">
      <c r="C2200" s="427" t="s">
        <v>132</v>
      </c>
      <c r="D2200" s="428"/>
      <c r="E2200" s="428"/>
      <c r="F2200" s="428"/>
      <c r="G2200" s="428"/>
      <c r="H2200" s="428"/>
      <c r="I2200" s="428"/>
      <c r="J2200" s="428"/>
      <c r="K2200" s="428"/>
      <c r="L2200" s="428"/>
      <c r="M2200" s="429"/>
      <c r="U2200" s="77" t="s">
        <v>630</v>
      </c>
    </row>
    <row r="2201" spans="2:21" ht="12" thickBot="1" x14ac:dyDescent="0.25">
      <c r="C2201" s="430"/>
      <c r="D2201" s="431"/>
      <c r="E2201" s="431"/>
      <c r="F2201" s="431"/>
      <c r="G2201" s="431"/>
      <c r="H2201" s="431"/>
      <c r="I2201" s="431"/>
      <c r="J2201" s="431"/>
      <c r="K2201" s="431"/>
      <c r="L2201" s="431"/>
      <c r="M2201" s="432"/>
      <c r="U2201" s="77" t="s">
        <v>630</v>
      </c>
    </row>
    <row r="2202" spans="2:21" ht="12" thickBot="1" x14ac:dyDescent="0.25">
      <c r="C2202" s="444" t="s">
        <v>79</v>
      </c>
      <c r="D2202" s="437"/>
      <c r="E2202" s="445" t="s">
        <v>133</v>
      </c>
      <c r="F2202" s="446"/>
      <c r="G2202" s="80" t="s">
        <v>134</v>
      </c>
      <c r="H2202" s="447" t="s">
        <v>135</v>
      </c>
      <c r="I2202" s="448"/>
      <c r="J2202" s="448"/>
      <c r="K2202" s="448"/>
      <c r="L2202" s="448"/>
      <c r="M2202" s="449"/>
      <c r="R2202" s="81"/>
      <c r="S2202" s="82"/>
      <c r="T2202" s="83"/>
      <c r="U2202" s="77" t="s">
        <v>630</v>
      </c>
    </row>
    <row r="2203" spans="2:21" ht="12" thickBot="1" x14ac:dyDescent="0.25">
      <c r="C2203" s="433">
        <v>45093</v>
      </c>
      <c r="D2203" s="434"/>
      <c r="E2203" s="435" t="s">
        <v>260</v>
      </c>
      <c r="F2203" s="409"/>
      <c r="G2203" s="84"/>
      <c r="H2203" s="435"/>
      <c r="I2203" s="408"/>
      <c r="J2203" s="408"/>
      <c r="K2203" s="408"/>
      <c r="L2203" s="408"/>
      <c r="M2203" s="409"/>
      <c r="U2203" s="77" t="s">
        <v>630</v>
      </c>
    </row>
    <row r="2204" spans="2:21" ht="12" thickBot="1" x14ac:dyDescent="0.25">
      <c r="C2204" s="435"/>
      <c r="D2204" s="408"/>
      <c r="E2204" s="408"/>
      <c r="F2204" s="408"/>
      <c r="G2204" s="408"/>
      <c r="H2204" s="408"/>
      <c r="I2204" s="408"/>
      <c r="J2204" s="408"/>
      <c r="K2204" s="408"/>
      <c r="L2204" s="408"/>
      <c r="M2204" s="409"/>
      <c r="U2204" s="77" t="s">
        <v>630</v>
      </c>
    </row>
    <row r="2205" spans="2:21" ht="12" thickBot="1" x14ac:dyDescent="0.25">
      <c r="C2205" s="85" t="s">
        <v>87</v>
      </c>
      <c r="D2205" s="86"/>
      <c r="E2205" s="85" t="s">
        <v>136</v>
      </c>
      <c r="F2205" s="86" t="s">
        <v>137</v>
      </c>
      <c r="G2205" s="85" t="s">
        <v>136</v>
      </c>
      <c r="H2205" s="436" t="s">
        <v>108</v>
      </c>
      <c r="I2205" s="436"/>
      <c r="J2205" s="436"/>
      <c r="K2205" s="436"/>
      <c r="L2205" s="436"/>
      <c r="M2205" s="437"/>
      <c r="U2205" s="77" t="s">
        <v>630</v>
      </c>
    </row>
    <row r="2206" spans="2:21" ht="12" thickBot="1" x14ac:dyDescent="0.25">
      <c r="C2206" s="87"/>
      <c r="D2206" s="88">
        <v>10</v>
      </c>
      <c r="E2206" s="103" t="s">
        <v>96</v>
      </c>
      <c r="F2206" s="88"/>
      <c r="G2206" s="103" t="s">
        <v>25</v>
      </c>
      <c r="H2206" s="438">
        <f>S2213</f>
        <v>3</v>
      </c>
      <c r="I2206" s="439"/>
      <c r="J2206" s="440"/>
      <c r="K2206" s="441">
        <f>T2213</f>
        <v>0</v>
      </c>
      <c r="L2206" s="442"/>
      <c r="M2206" s="443"/>
      <c r="U2206" s="77" t="str">
        <f>IF(H2206+K2206=3,"BİTTİ","DEVAM")</f>
        <v>BİTTİ</v>
      </c>
    </row>
    <row r="2207" spans="2:21" ht="12" thickBot="1" x14ac:dyDescent="0.25">
      <c r="C2207" s="91" t="s">
        <v>80</v>
      </c>
      <c r="D2207" s="92" t="s">
        <v>138</v>
      </c>
      <c r="E2207" s="91" t="s">
        <v>139</v>
      </c>
      <c r="F2207" s="92"/>
      <c r="G2207" s="91" t="s">
        <v>139</v>
      </c>
      <c r="H2207" s="408" t="s">
        <v>140</v>
      </c>
      <c r="I2207" s="409"/>
      <c r="J2207" s="408" t="s">
        <v>141</v>
      </c>
      <c r="K2207" s="409"/>
      <c r="L2207" s="410" t="s">
        <v>142</v>
      </c>
      <c r="M2207" s="411"/>
      <c r="O2207" s="412" t="s">
        <v>143</v>
      </c>
      <c r="P2207" s="413"/>
      <c r="Q2207" s="412" t="s">
        <v>144</v>
      </c>
      <c r="R2207" s="413"/>
      <c r="S2207" s="412" t="s">
        <v>138</v>
      </c>
      <c r="T2207" s="413"/>
      <c r="U2207" s="77" t="s">
        <v>630</v>
      </c>
    </row>
    <row r="2208" spans="2:21" ht="12" thickBot="1" x14ac:dyDescent="0.25">
      <c r="C2208" s="93" t="s">
        <v>152</v>
      </c>
      <c r="D2208" s="94" t="s">
        <v>145</v>
      </c>
      <c r="E2208" s="84" t="s">
        <v>778</v>
      </c>
      <c r="F2208" s="94"/>
      <c r="G2208" s="84" t="s">
        <v>387</v>
      </c>
      <c r="H2208" s="95">
        <v>6</v>
      </c>
      <c r="I2208" s="94">
        <v>3</v>
      </c>
      <c r="J2208" s="95">
        <v>6</v>
      </c>
      <c r="K2208" s="94">
        <v>4</v>
      </c>
      <c r="L2208" s="95"/>
      <c r="M2208" s="94"/>
      <c r="O2208" s="96">
        <f t="shared" ref="O2208:O2210" si="1051">H2208+J2208+L2208</f>
        <v>12</v>
      </c>
      <c r="P2208" s="96">
        <f t="shared" ref="P2208:P2210" si="1052">I2208+K2208+M2208</f>
        <v>7</v>
      </c>
      <c r="Q2208" s="96">
        <f t="shared" ref="Q2208:Q2210" si="1053">IF(H2208&gt;I2208,1,0)+IF(J2208&gt;K2208,1,0)+IF(L2208&gt;M2208,1,0)</f>
        <v>2</v>
      </c>
      <c r="R2208" s="97">
        <f t="shared" ref="R2208:R2210" si="1054">IF(H2208&lt;I2208,1,0)+IF(J2208&lt;K2208,1,0)+IF(L2208&lt;M2208,1,0)</f>
        <v>0</v>
      </c>
      <c r="S2208" s="97">
        <f t="shared" ref="S2208:S2210" si="1055">IF(Q2208&gt;R2208,1,0)</f>
        <v>1</v>
      </c>
      <c r="T2208" s="97">
        <f t="shared" ref="T2208:T2210" si="1056">IF(Q2208&lt;R2208,1,0)</f>
        <v>0</v>
      </c>
      <c r="U2208" s="77" t="s">
        <v>630</v>
      </c>
    </row>
    <row r="2209" spans="2:21" ht="12" thickBot="1" x14ac:dyDescent="0.25">
      <c r="C2209" s="84"/>
      <c r="D2209" s="94" t="s">
        <v>146</v>
      </c>
      <c r="E2209" s="84" t="s">
        <v>779</v>
      </c>
      <c r="F2209" s="94"/>
      <c r="G2209" s="84" t="s">
        <v>388</v>
      </c>
      <c r="H2209" s="95">
        <v>6</v>
      </c>
      <c r="I2209" s="94">
        <v>2</v>
      </c>
      <c r="J2209" s="95">
        <v>6</v>
      </c>
      <c r="K2209" s="94">
        <v>2</v>
      </c>
      <c r="L2209" s="95"/>
      <c r="M2209" s="94"/>
      <c r="O2209" s="29">
        <f t="shared" si="1051"/>
        <v>12</v>
      </c>
      <c r="P2209" s="29">
        <f t="shared" si="1052"/>
        <v>4</v>
      </c>
      <c r="Q2209" s="29">
        <f t="shared" si="1053"/>
        <v>2</v>
      </c>
      <c r="R2209" s="28">
        <f t="shared" si="1054"/>
        <v>0</v>
      </c>
      <c r="S2209" s="28">
        <f t="shared" si="1055"/>
        <v>1</v>
      </c>
      <c r="T2209" s="28">
        <f t="shared" si="1056"/>
        <v>0</v>
      </c>
      <c r="U2209" s="77" t="s">
        <v>630</v>
      </c>
    </row>
    <row r="2210" spans="2:21" ht="12" customHeight="1" thickBot="1" x14ac:dyDescent="0.25">
      <c r="C2210" s="414"/>
      <c r="D2210" s="416" t="s">
        <v>147</v>
      </c>
      <c r="E2210" s="84" t="s">
        <v>781</v>
      </c>
      <c r="F2210" s="98"/>
      <c r="G2210" s="84" t="s">
        <v>389</v>
      </c>
      <c r="H2210" s="418">
        <v>7</v>
      </c>
      <c r="I2210" s="421">
        <v>5</v>
      </c>
      <c r="J2210" s="418">
        <v>7</v>
      </c>
      <c r="K2210" s="421">
        <v>5</v>
      </c>
      <c r="L2210" s="418"/>
      <c r="M2210" s="421"/>
      <c r="O2210" s="424">
        <f t="shared" si="1051"/>
        <v>14</v>
      </c>
      <c r="P2210" s="424">
        <f t="shared" si="1052"/>
        <v>10</v>
      </c>
      <c r="Q2210" s="424">
        <f t="shared" si="1053"/>
        <v>2</v>
      </c>
      <c r="R2210" s="424">
        <f t="shared" si="1054"/>
        <v>0</v>
      </c>
      <c r="S2210" s="424">
        <f t="shared" si="1055"/>
        <v>1</v>
      </c>
      <c r="T2210" s="424">
        <f t="shared" si="1056"/>
        <v>0</v>
      </c>
      <c r="U2210" s="77" t="s">
        <v>630</v>
      </c>
    </row>
    <row r="2211" spans="2:21" ht="12" thickBot="1" x14ac:dyDescent="0.25">
      <c r="C2211" s="414"/>
      <c r="D2211" s="416"/>
      <c r="E2211" s="99" t="s">
        <v>137</v>
      </c>
      <c r="F2211" s="100"/>
      <c r="G2211" s="99" t="s">
        <v>137</v>
      </c>
      <c r="H2211" s="419"/>
      <c r="I2211" s="422"/>
      <c r="J2211" s="419"/>
      <c r="K2211" s="422"/>
      <c r="L2211" s="419"/>
      <c r="M2211" s="422"/>
      <c r="O2211" s="425"/>
      <c r="P2211" s="425"/>
      <c r="Q2211" s="425"/>
      <c r="R2211" s="425"/>
      <c r="S2211" s="425"/>
      <c r="T2211" s="425"/>
      <c r="U2211" s="77" t="s">
        <v>630</v>
      </c>
    </row>
    <row r="2212" spans="2:21" ht="12" thickBot="1" x14ac:dyDescent="0.25">
      <c r="C2212" s="415"/>
      <c r="D2212" s="417"/>
      <c r="E2212" s="84" t="s">
        <v>778</v>
      </c>
      <c r="F2212" s="101"/>
      <c r="G2212" s="84" t="s">
        <v>387</v>
      </c>
      <c r="H2212" s="420"/>
      <c r="I2212" s="423"/>
      <c r="J2212" s="420"/>
      <c r="K2212" s="423"/>
      <c r="L2212" s="420"/>
      <c r="M2212" s="423"/>
      <c r="O2212" s="426"/>
      <c r="P2212" s="426"/>
      <c r="Q2212" s="426"/>
      <c r="R2212" s="426"/>
      <c r="S2212" s="426"/>
      <c r="T2212" s="426"/>
      <c r="U2212" s="77" t="s">
        <v>630</v>
      </c>
    </row>
    <row r="2213" spans="2:21" ht="12" thickBot="1" x14ac:dyDescent="0.25">
      <c r="B2213" s="79" t="str">
        <f>E2206&amp;G2206</f>
        <v>YÜKSEKOVA AKADEMİ SPOR KULÜBÜHAKKARİ AMATÖR GENÇLİK VE SPOR KULÜBÜ</v>
      </c>
      <c r="G2213" s="102"/>
      <c r="H2213" s="102"/>
      <c r="O2213" s="28">
        <f t="shared" ref="O2213:T2213" si="1057">O2208+O2209+O2210</f>
        <v>38</v>
      </c>
      <c r="P2213" s="28">
        <f t="shared" si="1057"/>
        <v>21</v>
      </c>
      <c r="Q2213" s="29">
        <f t="shared" si="1057"/>
        <v>6</v>
      </c>
      <c r="R2213" s="28">
        <f t="shared" si="1057"/>
        <v>0</v>
      </c>
      <c r="S2213" s="28">
        <f t="shared" si="1057"/>
        <v>3</v>
      </c>
      <c r="T2213" s="28">
        <f t="shared" si="1057"/>
        <v>0</v>
      </c>
      <c r="U2213" s="77" t="s">
        <v>630</v>
      </c>
    </row>
    <row r="2214" spans="2:21" x14ac:dyDescent="0.2">
      <c r="C2214" s="427" t="s">
        <v>132</v>
      </c>
      <c r="D2214" s="428"/>
      <c r="E2214" s="428"/>
      <c r="F2214" s="428"/>
      <c r="G2214" s="428"/>
      <c r="H2214" s="428"/>
      <c r="I2214" s="428"/>
      <c r="J2214" s="428"/>
      <c r="K2214" s="428"/>
      <c r="L2214" s="428"/>
      <c r="M2214" s="429"/>
      <c r="U2214" s="77" t="s">
        <v>630</v>
      </c>
    </row>
    <row r="2215" spans="2:21" ht="12" thickBot="1" x14ac:dyDescent="0.25">
      <c r="C2215" s="430"/>
      <c r="D2215" s="431"/>
      <c r="E2215" s="431"/>
      <c r="F2215" s="431"/>
      <c r="G2215" s="431"/>
      <c r="H2215" s="431"/>
      <c r="I2215" s="431"/>
      <c r="J2215" s="431"/>
      <c r="K2215" s="431"/>
      <c r="L2215" s="431"/>
      <c r="M2215" s="432"/>
      <c r="U2215" s="77" t="s">
        <v>630</v>
      </c>
    </row>
    <row r="2216" spans="2:21" ht="12" thickBot="1" x14ac:dyDescent="0.25">
      <c r="C2216" s="444" t="s">
        <v>79</v>
      </c>
      <c r="D2216" s="437"/>
      <c r="E2216" s="445" t="s">
        <v>133</v>
      </c>
      <c r="F2216" s="446"/>
      <c r="G2216" s="80" t="s">
        <v>134</v>
      </c>
      <c r="H2216" s="447" t="s">
        <v>135</v>
      </c>
      <c r="I2216" s="448"/>
      <c r="J2216" s="448"/>
      <c r="K2216" s="448"/>
      <c r="L2216" s="448"/>
      <c r="M2216" s="449"/>
      <c r="R2216" s="81"/>
      <c r="S2216" s="82"/>
      <c r="T2216" s="83"/>
      <c r="U2216" s="77" t="s">
        <v>630</v>
      </c>
    </row>
    <row r="2217" spans="2:21" ht="12" thickBot="1" x14ac:dyDescent="0.25">
      <c r="C2217" s="433">
        <v>45093</v>
      </c>
      <c r="D2217" s="434"/>
      <c r="E2217" s="435" t="s">
        <v>260</v>
      </c>
      <c r="F2217" s="409"/>
      <c r="G2217" s="84"/>
      <c r="H2217" s="435"/>
      <c r="I2217" s="408"/>
      <c r="J2217" s="408"/>
      <c r="K2217" s="408"/>
      <c r="L2217" s="408"/>
      <c r="M2217" s="409"/>
      <c r="U2217" s="77" t="s">
        <v>630</v>
      </c>
    </row>
    <row r="2218" spans="2:21" ht="12" thickBot="1" x14ac:dyDescent="0.25">
      <c r="C2218" s="435"/>
      <c r="D2218" s="408"/>
      <c r="E2218" s="408"/>
      <c r="F2218" s="408"/>
      <c r="G2218" s="408"/>
      <c r="H2218" s="408"/>
      <c r="I2218" s="408"/>
      <c r="J2218" s="408"/>
      <c r="K2218" s="408"/>
      <c r="L2218" s="408"/>
      <c r="M2218" s="409"/>
      <c r="U2218" s="77" t="s">
        <v>630</v>
      </c>
    </row>
    <row r="2219" spans="2:21" ht="12" thickBot="1" x14ac:dyDescent="0.25">
      <c r="C2219" s="85" t="s">
        <v>87</v>
      </c>
      <c r="D2219" s="86"/>
      <c r="E2219" s="85" t="s">
        <v>136</v>
      </c>
      <c r="F2219" s="86" t="s">
        <v>137</v>
      </c>
      <c r="G2219" s="85" t="s">
        <v>136</v>
      </c>
      <c r="H2219" s="436" t="s">
        <v>108</v>
      </c>
      <c r="I2219" s="436"/>
      <c r="J2219" s="436"/>
      <c r="K2219" s="436"/>
      <c r="L2219" s="436"/>
      <c r="M2219" s="437"/>
      <c r="U2219" s="77" t="s">
        <v>630</v>
      </c>
    </row>
    <row r="2220" spans="2:21" ht="12" thickBot="1" x14ac:dyDescent="0.25">
      <c r="C2220" s="87"/>
      <c r="D2220" s="88">
        <v>11</v>
      </c>
      <c r="E2220" s="103" t="s">
        <v>26</v>
      </c>
      <c r="F2220" s="88"/>
      <c r="G2220" s="103" t="s">
        <v>200</v>
      </c>
      <c r="H2220" s="438">
        <f>S2227</f>
        <v>3</v>
      </c>
      <c r="I2220" s="439"/>
      <c r="J2220" s="440"/>
      <c r="K2220" s="441">
        <f>T2227</f>
        <v>0</v>
      </c>
      <c r="L2220" s="442"/>
      <c r="M2220" s="443"/>
      <c r="U2220" s="77" t="str">
        <f>IF(H2220+K2220=3,"BİTTİ","DEVAM")</f>
        <v>BİTTİ</v>
      </c>
    </row>
    <row r="2221" spans="2:21" ht="12" thickBot="1" x14ac:dyDescent="0.25">
      <c r="C2221" s="91" t="s">
        <v>80</v>
      </c>
      <c r="D2221" s="92" t="s">
        <v>138</v>
      </c>
      <c r="E2221" s="91" t="s">
        <v>139</v>
      </c>
      <c r="F2221" s="92"/>
      <c r="G2221" s="91" t="s">
        <v>139</v>
      </c>
      <c r="H2221" s="408" t="s">
        <v>140</v>
      </c>
      <c r="I2221" s="409"/>
      <c r="J2221" s="408" t="s">
        <v>141</v>
      </c>
      <c r="K2221" s="409"/>
      <c r="L2221" s="410" t="s">
        <v>142</v>
      </c>
      <c r="M2221" s="411"/>
      <c r="O2221" s="412" t="s">
        <v>143</v>
      </c>
      <c r="P2221" s="413"/>
      <c r="Q2221" s="412" t="s">
        <v>144</v>
      </c>
      <c r="R2221" s="413"/>
      <c r="S2221" s="412" t="s">
        <v>138</v>
      </c>
      <c r="T2221" s="413"/>
      <c r="U2221" s="77" t="s">
        <v>630</v>
      </c>
    </row>
    <row r="2222" spans="2:21" ht="12" thickBot="1" x14ac:dyDescent="0.25">
      <c r="C2222" s="93" t="s">
        <v>152</v>
      </c>
      <c r="D2222" s="94" t="s">
        <v>145</v>
      </c>
      <c r="E2222" s="84" t="s">
        <v>378</v>
      </c>
      <c r="F2222" s="94"/>
      <c r="G2222" s="84" t="s">
        <v>384</v>
      </c>
      <c r="H2222" s="95">
        <v>6</v>
      </c>
      <c r="I2222" s="94">
        <v>1</v>
      </c>
      <c r="J2222" s="95">
        <v>6</v>
      </c>
      <c r="K2222" s="94">
        <v>2</v>
      </c>
      <c r="L2222" s="95"/>
      <c r="M2222" s="94"/>
      <c r="O2222" s="96">
        <f t="shared" ref="O2222:O2224" si="1058">H2222+J2222+L2222</f>
        <v>12</v>
      </c>
      <c r="P2222" s="96">
        <f t="shared" ref="P2222:P2224" si="1059">I2222+K2222+M2222</f>
        <v>3</v>
      </c>
      <c r="Q2222" s="96">
        <f t="shared" ref="Q2222:Q2224" si="1060">IF(H2222&gt;I2222,1,0)+IF(J2222&gt;K2222,1,0)+IF(L2222&gt;M2222,1,0)</f>
        <v>2</v>
      </c>
      <c r="R2222" s="97">
        <f t="shared" ref="R2222:R2224" si="1061">IF(H2222&lt;I2222,1,0)+IF(J2222&lt;K2222,1,0)+IF(L2222&lt;M2222,1,0)</f>
        <v>0</v>
      </c>
      <c r="S2222" s="97">
        <f t="shared" ref="S2222:S2224" si="1062">IF(Q2222&gt;R2222,1,0)</f>
        <v>1</v>
      </c>
      <c r="T2222" s="97">
        <f t="shared" ref="T2222:T2224" si="1063">IF(Q2222&lt;R2222,1,0)</f>
        <v>0</v>
      </c>
      <c r="U2222" s="77" t="s">
        <v>630</v>
      </c>
    </row>
    <row r="2223" spans="2:21" ht="12" thickBot="1" x14ac:dyDescent="0.25">
      <c r="C2223" s="84"/>
      <c r="D2223" s="94" t="s">
        <v>146</v>
      </c>
      <c r="E2223" s="84" t="s">
        <v>379</v>
      </c>
      <c r="F2223" s="94"/>
      <c r="G2223" s="84" t="s">
        <v>780</v>
      </c>
      <c r="H2223" s="95">
        <v>6</v>
      </c>
      <c r="I2223" s="94">
        <v>0</v>
      </c>
      <c r="J2223" s="95">
        <v>6</v>
      </c>
      <c r="K2223" s="94">
        <v>1</v>
      </c>
      <c r="L2223" s="95"/>
      <c r="M2223" s="94"/>
      <c r="O2223" s="29">
        <f t="shared" si="1058"/>
        <v>12</v>
      </c>
      <c r="P2223" s="29">
        <f t="shared" si="1059"/>
        <v>1</v>
      </c>
      <c r="Q2223" s="29">
        <f t="shared" si="1060"/>
        <v>2</v>
      </c>
      <c r="R2223" s="28">
        <f t="shared" si="1061"/>
        <v>0</v>
      </c>
      <c r="S2223" s="28">
        <f t="shared" si="1062"/>
        <v>1</v>
      </c>
      <c r="T2223" s="28">
        <f t="shared" si="1063"/>
        <v>0</v>
      </c>
      <c r="U2223" s="77" t="s">
        <v>630</v>
      </c>
    </row>
    <row r="2224" spans="2:21" ht="12" customHeight="1" thickBot="1" x14ac:dyDescent="0.25">
      <c r="C2224" s="414"/>
      <c r="D2224" s="416" t="s">
        <v>147</v>
      </c>
      <c r="E2224" s="84" t="s">
        <v>1025</v>
      </c>
      <c r="F2224" s="98"/>
      <c r="G2224" s="84" t="s">
        <v>782</v>
      </c>
      <c r="H2224" s="418">
        <v>6</v>
      </c>
      <c r="I2224" s="421">
        <v>0</v>
      </c>
      <c r="J2224" s="418">
        <v>6</v>
      </c>
      <c r="K2224" s="421">
        <v>2</v>
      </c>
      <c r="L2224" s="418"/>
      <c r="M2224" s="421"/>
      <c r="O2224" s="424">
        <f t="shared" si="1058"/>
        <v>12</v>
      </c>
      <c r="P2224" s="424">
        <f t="shared" si="1059"/>
        <v>2</v>
      </c>
      <c r="Q2224" s="424">
        <f t="shared" si="1060"/>
        <v>2</v>
      </c>
      <c r="R2224" s="424">
        <f t="shared" si="1061"/>
        <v>0</v>
      </c>
      <c r="S2224" s="424">
        <f t="shared" si="1062"/>
        <v>1</v>
      </c>
      <c r="T2224" s="424">
        <f t="shared" si="1063"/>
        <v>0</v>
      </c>
      <c r="U2224" s="77" t="s">
        <v>630</v>
      </c>
    </row>
    <row r="2225" spans="2:21" ht="12" thickBot="1" x14ac:dyDescent="0.25">
      <c r="C2225" s="414"/>
      <c r="D2225" s="416"/>
      <c r="E2225" s="99" t="s">
        <v>137</v>
      </c>
      <c r="F2225" s="100"/>
      <c r="G2225" s="99" t="s">
        <v>137</v>
      </c>
      <c r="H2225" s="419"/>
      <c r="I2225" s="422"/>
      <c r="J2225" s="419"/>
      <c r="K2225" s="422"/>
      <c r="L2225" s="419"/>
      <c r="M2225" s="422"/>
      <c r="O2225" s="425"/>
      <c r="P2225" s="425"/>
      <c r="Q2225" s="425"/>
      <c r="R2225" s="425"/>
      <c r="S2225" s="425"/>
      <c r="T2225" s="425"/>
      <c r="U2225" s="77" t="s">
        <v>630</v>
      </c>
    </row>
    <row r="2226" spans="2:21" ht="12" thickBot="1" x14ac:dyDescent="0.25">
      <c r="C2226" s="415"/>
      <c r="D2226" s="417"/>
      <c r="E2226" s="84" t="s">
        <v>379</v>
      </c>
      <c r="F2226" s="101"/>
      <c r="G2226" s="84" t="s">
        <v>780</v>
      </c>
      <c r="H2226" s="420"/>
      <c r="I2226" s="423"/>
      <c r="J2226" s="420"/>
      <c r="K2226" s="423"/>
      <c r="L2226" s="420"/>
      <c r="M2226" s="423"/>
      <c r="O2226" s="426"/>
      <c r="P2226" s="426"/>
      <c r="Q2226" s="426"/>
      <c r="R2226" s="426"/>
      <c r="S2226" s="426"/>
      <c r="T2226" s="426"/>
      <c r="U2226" s="77" t="s">
        <v>630</v>
      </c>
    </row>
    <row r="2227" spans="2:21" ht="12" thickBot="1" x14ac:dyDescent="0.25">
      <c r="B2227" s="79" t="str">
        <f>E2220&amp;G2220</f>
        <v>HAKKARİ TENİS SPOR KULÜBÜATİK AKADEMİ GENÇLİK SPOR KULÜBÜ</v>
      </c>
      <c r="G2227" s="102"/>
      <c r="H2227" s="102"/>
      <c r="O2227" s="28">
        <f t="shared" ref="O2227:T2227" si="1064">O2222+O2223+O2224</f>
        <v>36</v>
      </c>
      <c r="P2227" s="28">
        <f t="shared" si="1064"/>
        <v>6</v>
      </c>
      <c r="Q2227" s="29">
        <f t="shared" si="1064"/>
        <v>6</v>
      </c>
      <c r="R2227" s="28">
        <f t="shared" si="1064"/>
        <v>0</v>
      </c>
      <c r="S2227" s="28">
        <f t="shared" si="1064"/>
        <v>3</v>
      </c>
      <c r="T2227" s="28">
        <f t="shared" si="1064"/>
        <v>0</v>
      </c>
      <c r="U2227" s="77" t="s">
        <v>630</v>
      </c>
    </row>
    <row r="2228" spans="2:21" x14ac:dyDescent="0.2">
      <c r="C2228" s="427" t="s">
        <v>132</v>
      </c>
      <c r="D2228" s="428"/>
      <c r="E2228" s="428"/>
      <c r="F2228" s="428"/>
      <c r="G2228" s="428"/>
      <c r="H2228" s="428"/>
      <c r="I2228" s="428"/>
      <c r="J2228" s="428"/>
      <c r="K2228" s="428"/>
      <c r="L2228" s="428"/>
      <c r="M2228" s="429"/>
      <c r="U2228" s="77" t="s">
        <v>630</v>
      </c>
    </row>
    <row r="2229" spans="2:21" ht="12" thickBot="1" x14ac:dyDescent="0.25">
      <c r="C2229" s="430"/>
      <c r="D2229" s="431"/>
      <c r="E2229" s="431"/>
      <c r="F2229" s="431"/>
      <c r="G2229" s="431"/>
      <c r="H2229" s="431"/>
      <c r="I2229" s="431"/>
      <c r="J2229" s="431"/>
      <c r="K2229" s="431"/>
      <c r="L2229" s="431"/>
      <c r="M2229" s="432"/>
      <c r="U2229" s="77" t="s">
        <v>630</v>
      </c>
    </row>
    <row r="2230" spans="2:21" ht="12" thickBot="1" x14ac:dyDescent="0.25">
      <c r="C2230" s="444" t="s">
        <v>79</v>
      </c>
      <c r="D2230" s="437"/>
      <c r="E2230" s="445" t="s">
        <v>133</v>
      </c>
      <c r="F2230" s="446"/>
      <c r="G2230" s="80" t="s">
        <v>134</v>
      </c>
      <c r="H2230" s="447" t="s">
        <v>135</v>
      </c>
      <c r="I2230" s="448"/>
      <c r="J2230" s="448"/>
      <c r="K2230" s="448"/>
      <c r="L2230" s="448"/>
      <c r="M2230" s="449"/>
      <c r="R2230" s="81"/>
      <c r="S2230" s="82"/>
      <c r="T2230" s="83"/>
      <c r="U2230" s="77" t="s">
        <v>630</v>
      </c>
    </row>
    <row r="2231" spans="2:21" ht="12" thickBot="1" x14ac:dyDescent="0.25">
      <c r="C2231" s="433">
        <v>45093</v>
      </c>
      <c r="D2231" s="434"/>
      <c r="E2231" s="435" t="s">
        <v>262</v>
      </c>
      <c r="F2231" s="409"/>
      <c r="G2231" s="84"/>
      <c r="H2231" s="435"/>
      <c r="I2231" s="408"/>
      <c r="J2231" s="408"/>
      <c r="K2231" s="408"/>
      <c r="L2231" s="408"/>
      <c r="M2231" s="409"/>
      <c r="U2231" s="77" t="s">
        <v>630</v>
      </c>
    </row>
    <row r="2232" spans="2:21" ht="12" thickBot="1" x14ac:dyDescent="0.25">
      <c r="C2232" s="435"/>
      <c r="D2232" s="408"/>
      <c r="E2232" s="408"/>
      <c r="F2232" s="408"/>
      <c r="G2232" s="408"/>
      <c r="H2232" s="408"/>
      <c r="I2232" s="408"/>
      <c r="J2232" s="408"/>
      <c r="K2232" s="408"/>
      <c r="L2232" s="408"/>
      <c r="M2232" s="409"/>
      <c r="U2232" s="77" t="s">
        <v>630</v>
      </c>
    </row>
    <row r="2233" spans="2:21" ht="12" thickBot="1" x14ac:dyDescent="0.25">
      <c r="C2233" s="85" t="s">
        <v>87</v>
      </c>
      <c r="D2233" s="86"/>
      <c r="E2233" s="85" t="s">
        <v>136</v>
      </c>
      <c r="F2233" s="86" t="s">
        <v>137</v>
      </c>
      <c r="G2233" s="85" t="s">
        <v>136</v>
      </c>
      <c r="H2233" s="436" t="s">
        <v>108</v>
      </c>
      <c r="I2233" s="436"/>
      <c r="J2233" s="436"/>
      <c r="K2233" s="436"/>
      <c r="L2233" s="436"/>
      <c r="M2233" s="437"/>
      <c r="U2233" s="77" t="s">
        <v>630</v>
      </c>
    </row>
    <row r="2234" spans="2:21" ht="12" thickBot="1" x14ac:dyDescent="0.25">
      <c r="C2234" s="87"/>
      <c r="D2234" s="88">
        <v>12</v>
      </c>
      <c r="E2234" s="103" t="s">
        <v>215</v>
      </c>
      <c r="F2234" s="88"/>
      <c r="G2234" s="103" t="s">
        <v>217</v>
      </c>
      <c r="H2234" s="438">
        <f>S2241</f>
        <v>3</v>
      </c>
      <c r="I2234" s="439"/>
      <c r="J2234" s="440"/>
      <c r="K2234" s="441">
        <f>T2241</f>
        <v>0</v>
      </c>
      <c r="L2234" s="442"/>
      <c r="M2234" s="443"/>
      <c r="U2234" s="77" t="str">
        <f>IF(H2234+K2234=3,"BİTTİ","DEVAM")</f>
        <v>BİTTİ</v>
      </c>
    </row>
    <row r="2235" spans="2:21" ht="12" thickBot="1" x14ac:dyDescent="0.25">
      <c r="C2235" s="91" t="s">
        <v>80</v>
      </c>
      <c r="D2235" s="92" t="s">
        <v>138</v>
      </c>
      <c r="E2235" s="91" t="s">
        <v>139</v>
      </c>
      <c r="F2235" s="92"/>
      <c r="G2235" s="91" t="s">
        <v>139</v>
      </c>
      <c r="H2235" s="408" t="s">
        <v>140</v>
      </c>
      <c r="I2235" s="409"/>
      <c r="J2235" s="408" t="s">
        <v>141</v>
      </c>
      <c r="K2235" s="409"/>
      <c r="L2235" s="410" t="s">
        <v>142</v>
      </c>
      <c r="M2235" s="411"/>
      <c r="O2235" s="412" t="s">
        <v>143</v>
      </c>
      <c r="P2235" s="413"/>
      <c r="Q2235" s="412" t="s">
        <v>144</v>
      </c>
      <c r="R2235" s="413"/>
      <c r="S2235" s="412" t="s">
        <v>138</v>
      </c>
      <c r="T2235" s="413"/>
      <c r="U2235" s="77" t="s">
        <v>630</v>
      </c>
    </row>
    <row r="2236" spans="2:21" ht="12" thickBot="1" x14ac:dyDescent="0.25">
      <c r="C2236" s="93" t="s">
        <v>152</v>
      </c>
      <c r="D2236" s="94" t="s">
        <v>145</v>
      </c>
      <c r="E2236" s="84" t="s">
        <v>649</v>
      </c>
      <c r="F2236" s="94"/>
      <c r="G2236" s="84" t="s">
        <v>384</v>
      </c>
      <c r="H2236" s="95">
        <v>6</v>
      </c>
      <c r="I2236" s="94">
        <v>0</v>
      </c>
      <c r="J2236" s="95">
        <v>6</v>
      </c>
      <c r="K2236" s="94">
        <v>0</v>
      </c>
      <c r="L2236" s="95"/>
      <c r="M2236" s="94"/>
      <c r="O2236" s="96">
        <f t="shared" ref="O2236:O2238" si="1065">H2236+J2236+L2236</f>
        <v>12</v>
      </c>
      <c r="P2236" s="96">
        <f t="shared" ref="P2236:P2238" si="1066">I2236+K2236+M2236</f>
        <v>0</v>
      </c>
      <c r="Q2236" s="96">
        <f t="shared" ref="Q2236:Q2238" si="1067">IF(H2236&gt;I2236,1,0)+IF(J2236&gt;K2236,1,0)+IF(L2236&gt;M2236,1,0)</f>
        <v>2</v>
      </c>
      <c r="R2236" s="97">
        <f t="shared" ref="R2236:R2238" si="1068">IF(H2236&lt;I2236,1,0)+IF(J2236&lt;K2236,1,0)+IF(L2236&lt;M2236,1,0)</f>
        <v>0</v>
      </c>
      <c r="S2236" s="97">
        <f t="shared" ref="S2236:S2238" si="1069">IF(Q2236&gt;R2236,1,0)</f>
        <v>1</v>
      </c>
      <c r="T2236" s="97">
        <f t="shared" ref="T2236:T2238" si="1070">IF(Q2236&lt;R2236,1,0)</f>
        <v>0</v>
      </c>
      <c r="U2236" s="77" t="s">
        <v>630</v>
      </c>
    </row>
    <row r="2237" spans="2:21" ht="12" thickBot="1" x14ac:dyDescent="0.25">
      <c r="C2237" s="84"/>
      <c r="D2237" s="94" t="s">
        <v>146</v>
      </c>
      <c r="E2237" s="84" t="s">
        <v>650</v>
      </c>
      <c r="F2237" s="94"/>
      <c r="G2237" s="84" t="s">
        <v>657</v>
      </c>
      <c r="H2237" s="95">
        <v>6</v>
      </c>
      <c r="I2237" s="94">
        <v>0</v>
      </c>
      <c r="J2237" s="95">
        <v>6</v>
      </c>
      <c r="K2237" s="94">
        <v>0</v>
      </c>
      <c r="L2237" s="95"/>
      <c r="M2237" s="94"/>
      <c r="O2237" s="29">
        <f t="shared" si="1065"/>
        <v>12</v>
      </c>
      <c r="P2237" s="29">
        <f t="shared" si="1066"/>
        <v>0</v>
      </c>
      <c r="Q2237" s="29">
        <f t="shared" si="1067"/>
        <v>2</v>
      </c>
      <c r="R2237" s="28">
        <f t="shared" si="1068"/>
        <v>0</v>
      </c>
      <c r="S2237" s="28">
        <f t="shared" si="1069"/>
        <v>1</v>
      </c>
      <c r="T2237" s="28">
        <f t="shared" si="1070"/>
        <v>0</v>
      </c>
      <c r="U2237" s="77" t="s">
        <v>630</v>
      </c>
    </row>
    <row r="2238" spans="2:21" ht="12" customHeight="1" thickBot="1" x14ac:dyDescent="0.25">
      <c r="C2238" s="414"/>
      <c r="D2238" s="416" t="s">
        <v>147</v>
      </c>
      <c r="E2238" s="84" t="s">
        <v>649</v>
      </c>
      <c r="F2238" s="98"/>
      <c r="G2238" s="84" t="s">
        <v>384</v>
      </c>
      <c r="H2238" s="418">
        <v>6</v>
      </c>
      <c r="I2238" s="421">
        <v>0</v>
      </c>
      <c r="J2238" s="418">
        <v>6</v>
      </c>
      <c r="K2238" s="421">
        <v>0</v>
      </c>
      <c r="L2238" s="418"/>
      <c r="M2238" s="421"/>
      <c r="O2238" s="424">
        <f t="shared" si="1065"/>
        <v>12</v>
      </c>
      <c r="P2238" s="424">
        <f t="shared" si="1066"/>
        <v>0</v>
      </c>
      <c r="Q2238" s="424">
        <f t="shared" si="1067"/>
        <v>2</v>
      </c>
      <c r="R2238" s="424">
        <f t="shared" si="1068"/>
        <v>0</v>
      </c>
      <c r="S2238" s="424">
        <f t="shared" si="1069"/>
        <v>1</v>
      </c>
      <c r="T2238" s="424">
        <f t="shared" si="1070"/>
        <v>0</v>
      </c>
      <c r="U2238" s="77" t="s">
        <v>630</v>
      </c>
    </row>
    <row r="2239" spans="2:21" ht="12" thickBot="1" x14ac:dyDescent="0.25">
      <c r="C2239" s="414"/>
      <c r="D2239" s="416"/>
      <c r="E2239" s="99" t="s">
        <v>137</v>
      </c>
      <c r="F2239" s="100"/>
      <c r="G2239" s="99" t="s">
        <v>137</v>
      </c>
      <c r="H2239" s="419"/>
      <c r="I2239" s="422"/>
      <c r="J2239" s="419"/>
      <c r="K2239" s="422"/>
      <c r="L2239" s="419"/>
      <c r="M2239" s="422"/>
      <c r="O2239" s="425"/>
      <c r="P2239" s="425"/>
      <c r="Q2239" s="425"/>
      <c r="R2239" s="425"/>
      <c r="S2239" s="425"/>
      <c r="T2239" s="425"/>
      <c r="U2239" s="77" t="s">
        <v>630</v>
      </c>
    </row>
    <row r="2240" spans="2:21" ht="12" thickBot="1" x14ac:dyDescent="0.25">
      <c r="C2240" s="415"/>
      <c r="D2240" s="417"/>
      <c r="E2240" s="84" t="s">
        <v>650</v>
      </c>
      <c r="F2240" s="101"/>
      <c r="G2240" s="84" t="s">
        <v>657</v>
      </c>
      <c r="H2240" s="420"/>
      <c r="I2240" s="423"/>
      <c r="J2240" s="420"/>
      <c r="K2240" s="423"/>
      <c r="L2240" s="420"/>
      <c r="M2240" s="423"/>
      <c r="O2240" s="426"/>
      <c r="P2240" s="426"/>
      <c r="Q2240" s="426"/>
      <c r="R2240" s="426"/>
      <c r="S2240" s="426"/>
      <c r="T2240" s="426"/>
      <c r="U2240" s="77" t="s">
        <v>630</v>
      </c>
    </row>
    <row r="2241" spans="2:21" ht="12" thickBot="1" x14ac:dyDescent="0.25">
      <c r="B2241" s="79" t="str">
        <f>E2234&amp;G2234</f>
        <v>MİDYAT BELEDİYESİ SPOR KULÜBÜARTUKLU TENİS SPOR KULÜBÜ</v>
      </c>
      <c r="G2241" s="102"/>
      <c r="H2241" s="102"/>
      <c r="O2241" s="28">
        <f t="shared" ref="O2241:T2241" si="1071">O2236+O2237+O2238</f>
        <v>36</v>
      </c>
      <c r="P2241" s="28">
        <f t="shared" si="1071"/>
        <v>0</v>
      </c>
      <c r="Q2241" s="29">
        <f t="shared" si="1071"/>
        <v>6</v>
      </c>
      <c r="R2241" s="28">
        <f t="shared" si="1071"/>
        <v>0</v>
      </c>
      <c r="S2241" s="28">
        <f t="shared" si="1071"/>
        <v>3</v>
      </c>
      <c r="T2241" s="28">
        <f t="shared" si="1071"/>
        <v>0</v>
      </c>
      <c r="U2241" s="77" t="s">
        <v>630</v>
      </c>
    </row>
    <row r="2242" spans="2:21" x14ac:dyDescent="0.2">
      <c r="C2242" s="427" t="s">
        <v>132</v>
      </c>
      <c r="D2242" s="428"/>
      <c r="E2242" s="428"/>
      <c r="F2242" s="428"/>
      <c r="G2242" s="428"/>
      <c r="H2242" s="428"/>
      <c r="I2242" s="428"/>
      <c r="J2242" s="428"/>
      <c r="K2242" s="428"/>
      <c r="L2242" s="428"/>
      <c r="M2242" s="429"/>
      <c r="U2242" s="77" t="s">
        <v>630</v>
      </c>
    </row>
    <row r="2243" spans="2:21" ht="12" thickBot="1" x14ac:dyDescent="0.25">
      <c r="C2243" s="430"/>
      <c r="D2243" s="431"/>
      <c r="E2243" s="431"/>
      <c r="F2243" s="431"/>
      <c r="G2243" s="431"/>
      <c r="H2243" s="431"/>
      <c r="I2243" s="431"/>
      <c r="J2243" s="431"/>
      <c r="K2243" s="431"/>
      <c r="L2243" s="431"/>
      <c r="M2243" s="432"/>
      <c r="U2243" s="77" t="s">
        <v>630</v>
      </c>
    </row>
    <row r="2244" spans="2:21" ht="12" thickBot="1" x14ac:dyDescent="0.25">
      <c r="C2244" s="444" t="s">
        <v>79</v>
      </c>
      <c r="D2244" s="437"/>
      <c r="E2244" s="445" t="s">
        <v>133</v>
      </c>
      <c r="F2244" s="446"/>
      <c r="G2244" s="80" t="s">
        <v>134</v>
      </c>
      <c r="H2244" s="447" t="s">
        <v>135</v>
      </c>
      <c r="I2244" s="448"/>
      <c r="J2244" s="448"/>
      <c r="K2244" s="448"/>
      <c r="L2244" s="448"/>
      <c r="M2244" s="449"/>
      <c r="R2244" s="81"/>
      <c r="S2244" s="82"/>
      <c r="T2244" s="83"/>
      <c r="U2244" s="77" t="s">
        <v>630</v>
      </c>
    </row>
    <row r="2245" spans="2:21" ht="12" thickBot="1" x14ac:dyDescent="0.25">
      <c r="C2245" s="433">
        <v>45093</v>
      </c>
      <c r="D2245" s="434"/>
      <c r="E2245" s="435" t="s">
        <v>262</v>
      </c>
      <c r="F2245" s="409"/>
      <c r="G2245" s="84"/>
      <c r="H2245" s="435"/>
      <c r="I2245" s="408"/>
      <c r="J2245" s="408"/>
      <c r="K2245" s="408"/>
      <c r="L2245" s="408"/>
      <c r="M2245" s="409"/>
      <c r="U2245" s="77" t="s">
        <v>630</v>
      </c>
    </row>
    <row r="2246" spans="2:21" ht="12" thickBot="1" x14ac:dyDescent="0.25">
      <c r="C2246" s="435"/>
      <c r="D2246" s="408"/>
      <c r="E2246" s="408"/>
      <c r="F2246" s="408"/>
      <c r="G2246" s="408"/>
      <c r="H2246" s="408"/>
      <c r="I2246" s="408"/>
      <c r="J2246" s="408"/>
      <c r="K2246" s="408"/>
      <c r="L2246" s="408"/>
      <c r="M2246" s="409"/>
      <c r="U2246" s="77" t="s">
        <v>630</v>
      </c>
    </row>
    <row r="2247" spans="2:21" ht="12" thickBot="1" x14ac:dyDescent="0.25">
      <c r="C2247" s="85" t="s">
        <v>87</v>
      </c>
      <c r="D2247" s="86"/>
      <c r="E2247" s="85" t="s">
        <v>136</v>
      </c>
      <c r="F2247" s="86" t="s">
        <v>137</v>
      </c>
      <c r="G2247" s="85" t="s">
        <v>136</v>
      </c>
      <c r="H2247" s="436" t="s">
        <v>108</v>
      </c>
      <c r="I2247" s="436"/>
      <c r="J2247" s="436"/>
      <c r="K2247" s="436"/>
      <c r="L2247" s="436"/>
      <c r="M2247" s="437"/>
      <c r="U2247" s="77" t="s">
        <v>630</v>
      </c>
    </row>
    <row r="2248" spans="2:21" ht="12" thickBot="1" x14ac:dyDescent="0.25">
      <c r="C2248" s="87"/>
      <c r="D2248" s="88">
        <v>13</v>
      </c>
      <c r="E2248" s="103" t="s">
        <v>213</v>
      </c>
      <c r="F2248" s="88"/>
      <c r="G2248" s="103" t="s">
        <v>268</v>
      </c>
      <c r="H2248" s="438">
        <f>S2255</f>
        <v>3</v>
      </c>
      <c r="I2248" s="439"/>
      <c r="J2248" s="440"/>
      <c r="K2248" s="441">
        <f>T2255</f>
        <v>0</v>
      </c>
      <c r="L2248" s="442"/>
      <c r="M2248" s="443"/>
      <c r="U2248" s="77" t="str">
        <f>IF(H2248+K2248=3,"BİTTİ","DEVAM")</f>
        <v>BİTTİ</v>
      </c>
    </row>
    <row r="2249" spans="2:21" ht="12" thickBot="1" x14ac:dyDescent="0.25">
      <c r="C2249" s="91" t="s">
        <v>80</v>
      </c>
      <c r="D2249" s="92" t="s">
        <v>138</v>
      </c>
      <c r="E2249" s="91" t="s">
        <v>139</v>
      </c>
      <c r="F2249" s="92"/>
      <c r="G2249" s="91" t="s">
        <v>139</v>
      </c>
      <c r="H2249" s="408" t="s">
        <v>140</v>
      </c>
      <c r="I2249" s="409"/>
      <c r="J2249" s="408" t="s">
        <v>141</v>
      </c>
      <c r="K2249" s="409"/>
      <c r="L2249" s="410" t="s">
        <v>142</v>
      </c>
      <c r="M2249" s="411"/>
      <c r="O2249" s="412" t="s">
        <v>143</v>
      </c>
      <c r="P2249" s="413"/>
      <c r="Q2249" s="412" t="s">
        <v>144</v>
      </c>
      <c r="R2249" s="413"/>
      <c r="S2249" s="412" t="s">
        <v>138</v>
      </c>
      <c r="T2249" s="413"/>
      <c r="U2249" s="77" t="s">
        <v>630</v>
      </c>
    </row>
    <row r="2250" spans="2:21" ht="12" thickBot="1" x14ac:dyDescent="0.25">
      <c r="C2250" s="93" t="s">
        <v>152</v>
      </c>
      <c r="D2250" s="94" t="s">
        <v>145</v>
      </c>
      <c r="E2250" s="84" t="s">
        <v>654</v>
      </c>
      <c r="F2250" s="94"/>
      <c r="G2250" s="84" t="s">
        <v>1029</v>
      </c>
      <c r="H2250" s="95">
        <v>6</v>
      </c>
      <c r="I2250" s="94">
        <v>1</v>
      </c>
      <c r="J2250" s="95">
        <v>6</v>
      </c>
      <c r="K2250" s="94">
        <v>1</v>
      </c>
      <c r="L2250" s="95"/>
      <c r="M2250" s="94"/>
      <c r="O2250" s="96">
        <f t="shared" ref="O2250:O2252" si="1072">H2250+J2250+L2250</f>
        <v>12</v>
      </c>
      <c r="P2250" s="96">
        <f t="shared" ref="P2250:P2252" si="1073">I2250+K2250+M2250</f>
        <v>2</v>
      </c>
      <c r="Q2250" s="96">
        <f t="shared" ref="Q2250:Q2252" si="1074">IF(H2250&gt;I2250,1,0)+IF(J2250&gt;K2250,1,0)+IF(L2250&gt;M2250,1,0)</f>
        <v>2</v>
      </c>
      <c r="R2250" s="97">
        <f t="shared" ref="R2250:R2252" si="1075">IF(H2250&lt;I2250,1,0)+IF(J2250&lt;K2250,1,0)+IF(L2250&lt;M2250,1,0)</f>
        <v>0</v>
      </c>
      <c r="S2250" s="97">
        <f t="shared" ref="S2250:S2252" si="1076">IF(Q2250&gt;R2250,1,0)</f>
        <v>1</v>
      </c>
      <c r="T2250" s="97">
        <f t="shared" ref="T2250:T2252" si="1077">IF(Q2250&lt;R2250,1,0)</f>
        <v>0</v>
      </c>
      <c r="U2250" s="77" t="s">
        <v>630</v>
      </c>
    </row>
    <row r="2251" spans="2:21" ht="12" thickBot="1" x14ac:dyDescent="0.25">
      <c r="C2251" s="84"/>
      <c r="D2251" s="94" t="s">
        <v>146</v>
      </c>
      <c r="E2251" s="84" t="s">
        <v>949</v>
      </c>
      <c r="F2251" s="94"/>
      <c r="G2251" s="84" t="s">
        <v>652</v>
      </c>
      <c r="H2251" s="95">
        <v>6</v>
      </c>
      <c r="I2251" s="94">
        <v>2</v>
      </c>
      <c r="J2251" s="95">
        <v>6</v>
      </c>
      <c r="K2251" s="94">
        <v>1</v>
      </c>
      <c r="L2251" s="95"/>
      <c r="M2251" s="94"/>
      <c r="O2251" s="29">
        <f t="shared" si="1072"/>
        <v>12</v>
      </c>
      <c r="P2251" s="29">
        <f t="shared" si="1073"/>
        <v>3</v>
      </c>
      <c r="Q2251" s="29">
        <f t="shared" si="1074"/>
        <v>2</v>
      </c>
      <c r="R2251" s="28">
        <f t="shared" si="1075"/>
        <v>0</v>
      </c>
      <c r="S2251" s="28">
        <f t="shared" si="1076"/>
        <v>1</v>
      </c>
      <c r="T2251" s="28">
        <f t="shared" si="1077"/>
        <v>0</v>
      </c>
      <c r="U2251" s="77" t="s">
        <v>630</v>
      </c>
    </row>
    <row r="2252" spans="2:21" ht="12" customHeight="1" thickBot="1" x14ac:dyDescent="0.25">
      <c r="C2252" s="414"/>
      <c r="D2252" s="416" t="s">
        <v>147</v>
      </c>
      <c r="E2252" s="84" t="s">
        <v>654</v>
      </c>
      <c r="F2252" s="98"/>
      <c r="G2252" s="84" t="s">
        <v>1029</v>
      </c>
      <c r="H2252" s="418">
        <v>6</v>
      </c>
      <c r="I2252" s="421">
        <v>1</v>
      </c>
      <c r="J2252" s="418">
        <v>6</v>
      </c>
      <c r="K2252" s="421">
        <v>1</v>
      </c>
      <c r="L2252" s="418"/>
      <c r="M2252" s="421"/>
      <c r="O2252" s="424">
        <f t="shared" si="1072"/>
        <v>12</v>
      </c>
      <c r="P2252" s="424">
        <f t="shared" si="1073"/>
        <v>2</v>
      </c>
      <c r="Q2252" s="424">
        <f t="shared" si="1074"/>
        <v>2</v>
      </c>
      <c r="R2252" s="424">
        <f t="shared" si="1075"/>
        <v>0</v>
      </c>
      <c r="S2252" s="424">
        <f t="shared" si="1076"/>
        <v>1</v>
      </c>
      <c r="T2252" s="424">
        <f t="shared" si="1077"/>
        <v>0</v>
      </c>
      <c r="U2252" s="77" t="s">
        <v>630</v>
      </c>
    </row>
    <row r="2253" spans="2:21" ht="12" thickBot="1" x14ac:dyDescent="0.25">
      <c r="C2253" s="414"/>
      <c r="D2253" s="416"/>
      <c r="E2253" s="99" t="s">
        <v>137</v>
      </c>
      <c r="F2253" s="100"/>
      <c r="G2253" s="99" t="s">
        <v>137</v>
      </c>
      <c r="H2253" s="419"/>
      <c r="I2253" s="422"/>
      <c r="J2253" s="419"/>
      <c r="K2253" s="422"/>
      <c r="L2253" s="419"/>
      <c r="M2253" s="422"/>
      <c r="O2253" s="425"/>
      <c r="P2253" s="425"/>
      <c r="Q2253" s="425"/>
      <c r="R2253" s="425"/>
      <c r="S2253" s="425"/>
      <c r="T2253" s="425"/>
      <c r="U2253" s="77" t="s">
        <v>630</v>
      </c>
    </row>
    <row r="2254" spans="2:21" ht="12" thickBot="1" x14ac:dyDescent="0.25">
      <c r="C2254" s="415"/>
      <c r="D2254" s="417"/>
      <c r="E2254" s="84" t="s">
        <v>949</v>
      </c>
      <c r="F2254" s="101"/>
      <c r="G2254" s="84" t="s">
        <v>652</v>
      </c>
      <c r="H2254" s="420"/>
      <c r="I2254" s="423"/>
      <c r="J2254" s="420"/>
      <c r="K2254" s="423"/>
      <c r="L2254" s="420"/>
      <c r="M2254" s="423"/>
      <c r="O2254" s="426"/>
      <c r="P2254" s="426"/>
      <c r="Q2254" s="426"/>
      <c r="R2254" s="426"/>
      <c r="S2254" s="426"/>
      <c r="T2254" s="426"/>
      <c r="U2254" s="77" t="s">
        <v>630</v>
      </c>
    </row>
    <row r="2255" spans="2:21" ht="12" thickBot="1" x14ac:dyDescent="0.25">
      <c r="B2255" s="79" t="str">
        <f>E2248&amp;G2248</f>
        <v xml:space="preserve">FORZA EFOR TENİS SPOR KULÜBÜMİDYAT PERFORMANS SPOR KULÜBÜ </v>
      </c>
      <c r="G2255" s="102"/>
      <c r="H2255" s="102"/>
      <c r="O2255" s="28">
        <f t="shared" ref="O2255:T2255" si="1078">O2250+O2251+O2252</f>
        <v>36</v>
      </c>
      <c r="P2255" s="28">
        <f t="shared" si="1078"/>
        <v>7</v>
      </c>
      <c r="Q2255" s="29">
        <f t="shared" si="1078"/>
        <v>6</v>
      </c>
      <c r="R2255" s="28">
        <f t="shared" si="1078"/>
        <v>0</v>
      </c>
      <c r="S2255" s="28">
        <f t="shared" si="1078"/>
        <v>3</v>
      </c>
      <c r="T2255" s="28">
        <f t="shared" si="1078"/>
        <v>0</v>
      </c>
      <c r="U2255" s="77" t="s">
        <v>630</v>
      </c>
    </row>
    <row r="2256" spans="2:21" x14ac:dyDescent="0.2">
      <c r="C2256" s="427" t="s">
        <v>132</v>
      </c>
      <c r="D2256" s="428"/>
      <c r="E2256" s="428"/>
      <c r="F2256" s="428"/>
      <c r="G2256" s="428"/>
      <c r="H2256" s="428"/>
      <c r="I2256" s="428"/>
      <c r="J2256" s="428"/>
      <c r="K2256" s="428"/>
      <c r="L2256" s="428"/>
      <c r="M2256" s="429"/>
      <c r="U2256" s="77" t="s">
        <v>630</v>
      </c>
    </row>
    <row r="2257" spans="2:21" ht="12" thickBot="1" x14ac:dyDescent="0.25">
      <c r="C2257" s="430"/>
      <c r="D2257" s="431"/>
      <c r="E2257" s="431"/>
      <c r="F2257" s="431"/>
      <c r="G2257" s="431"/>
      <c r="H2257" s="431"/>
      <c r="I2257" s="431"/>
      <c r="J2257" s="431"/>
      <c r="K2257" s="431"/>
      <c r="L2257" s="431"/>
      <c r="M2257" s="432"/>
      <c r="U2257" s="77" t="s">
        <v>630</v>
      </c>
    </row>
    <row r="2258" spans="2:21" ht="12" thickBot="1" x14ac:dyDescent="0.25">
      <c r="C2258" s="444" t="s">
        <v>79</v>
      </c>
      <c r="D2258" s="437"/>
      <c r="E2258" s="445" t="s">
        <v>133</v>
      </c>
      <c r="F2258" s="446"/>
      <c r="G2258" s="80" t="s">
        <v>134</v>
      </c>
      <c r="H2258" s="447" t="s">
        <v>135</v>
      </c>
      <c r="I2258" s="448"/>
      <c r="J2258" s="448"/>
      <c r="K2258" s="448"/>
      <c r="L2258" s="448"/>
      <c r="M2258" s="449"/>
      <c r="R2258" s="81"/>
      <c r="S2258" s="82"/>
      <c r="T2258" s="83"/>
      <c r="U2258" s="77" t="s">
        <v>630</v>
      </c>
    </row>
    <row r="2259" spans="2:21" ht="12" thickBot="1" x14ac:dyDescent="0.25">
      <c r="C2259" s="433">
        <v>45093</v>
      </c>
      <c r="D2259" s="434"/>
      <c r="E2259" s="435" t="s">
        <v>262</v>
      </c>
      <c r="F2259" s="409"/>
      <c r="G2259" s="84"/>
      <c r="H2259" s="435"/>
      <c r="I2259" s="408"/>
      <c r="J2259" s="408"/>
      <c r="K2259" s="408"/>
      <c r="L2259" s="408"/>
      <c r="M2259" s="409"/>
      <c r="U2259" s="77" t="s">
        <v>630</v>
      </c>
    </row>
    <row r="2260" spans="2:21" ht="12" thickBot="1" x14ac:dyDescent="0.25">
      <c r="C2260" s="435"/>
      <c r="D2260" s="408"/>
      <c r="E2260" s="408"/>
      <c r="F2260" s="408"/>
      <c r="G2260" s="408"/>
      <c r="H2260" s="408"/>
      <c r="I2260" s="408"/>
      <c r="J2260" s="408"/>
      <c r="K2260" s="408"/>
      <c r="L2260" s="408"/>
      <c r="M2260" s="409"/>
      <c r="U2260" s="77" t="s">
        <v>630</v>
      </c>
    </row>
    <row r="2261" spans="2:21" ht="12" thickBot="1" x14ac:dyDescent="0.25">
      <c r="C2261" s="85" t="s">
        <v>87</v>
      </c>
      <c r="D2261" s="86"/>
      <c r="E2261" s="85" t="s">
        <v>136</v>
      </c>
      <c r="F2261" s="86" t="s">
        <v>137</v>
      </c>
      <c r="G2261" s="85" t="s">
        <v>136</v>
      </c>
      <c r="H2261" s="436" t="s">
        <v>108</v>
      </c>
      <c r="I2261" s="436"/>
      <c r="J2261" s="436"/>
      <c r="K2261" s="436"/>
      <c r="L2261" s="436"/>
      <c r="M2261" s="437"/>
      <c r="U2261" s="77" t="s">
        <v>630</v>
      </c>
    </row>
    <row r="2262" spans="2:21" ht="12" thickBot="1" x14ac:dyDescent="0.25">
      <c r="C2262" s="87"/>
      <c r="D2262" s="88">
        <v>14</v>
      </c>
      <c r="E2262" s="103" t="s">
        <v>214</v>
      </c>
      <c r="F2262" s="88"/>
      <c r="G2262" s="103" t="s">
        <v>216</v>
      </c>
      <c r="H2262" s="438">
        <f>S2269</f>
        <v>3</v>
      </c>
      <c r="I2262" s="439"/>
      <c r="J2262" s="440"/>
      <c r="K2262" s="441">
        <f>T2269</f>
        <v>0</v>
      </c>
      <c r="L2262" s="442"/>
      <c r="M2262" s="443"/>
      <c r="U2262" s="77" t="str">
        <f>IF(H2262+K2262=3,"BİTTİ","DEVAM")</f>
        <v>BİTTİ</v>
      </c>
    </row>
    <row r="2263" spans="2:21" ht="12" thickBot="1" x14ac:dyDescent="0.25">
      <c r="C2263" s="91" t="s">
        <v>80</v>
      </c>
      <c r="D2263" s="92" t="s">
        <v>138</v>
      </c>
      <c r="E2263" s="91" t="s">
        <v>139</v>
      </c>
      <c r="F2263" s="92"/>
      <c r="G2263" s="91" t="s">
        <v>139</v>
      </c>
      <c r="H2263" s="408" t="s">
        <v>140</v>
      </c>
      <c r="I2263" s="409"/>
      <c r="J2263" s="408" t="s">
        <v>141</v>
      </c>
      <c r="K2263" s="409"/>
      <c r="L2263" s="410" t="s">
        <v>142</v>
      </c>
      <c r="M2263" s="411"/>
      <c r="O2263" s="412" t="s">
        <v>143</v>
      </c>
      <c r="P2263" s="413"/>
      <c r="Q2263" s="412" t="s">
        <v>144</v>
      </c>
      <c r="R2263" s="413"/>
      <c r="S2263" s="412" t="s">
        <v>138</v>
      </c>
      <c r="T2263" s="413"/>
      <c r="U2263" s="77" t="s">
        <v>630</v>
      </c>
    </row>
    <row r="2264" spans="2:21" ht="12" thickBot="1" x14ac:dyDescent="0.25">
      <c r="C2264" s="93" t="s">
        <v>152</v>
      </c>
      <c r="D2264" s="94" t="s">
        <v>145</v>
      </c>
      <c r="E2264" s="84" t="s">
        <v>655</v>
      </c>
      <c r="F2264" s="94"/>
      <c r="G2264" s="84" t="s">
        <v>1030</v>
      </c>
      <c r="H2264" s="95">
        <v>6</v>
      </c>
      <c r="I2264" s="94">
        <v>0</v>
      </c>
      <c r="J2264" s="95">
        <v>6</v>
      </c>
      <c r="K2264" s="94">
        <v>0</v>
      </c>
      <c r="L2264" s="95"/>
      <c r="M2264" s="94"/>
      <c r="O2264" s="96">
        <f t="shared" ref="O2264:O2266" si="1079">H2264+J2264+L2264</f>
        <v>12</v>
      </c>
      <c r="P2264" s="96">
        <f t="shared" ref="P2264:P2266" si="1080">I2264+K2264+M2264</f>
        <v>0</v>
      </c>
      <c r="Q2264" s="96">
        <f t="shared" ref="Q2264:Q2266" si="1081">IF(H2264&gt;I2264,1,0)+IF(J2264&gt;K2264,1,0)+IF(L2264&gt;M2264,1,0)</f>
        <v>2</v>
      </c>
      <c r="R2264" s="97">
        <f t="shared" ref="R2264:R2266" si="1082">IF(H2264&lt;I2264,1,0)+IF(J2264&lt;K2264,1,0)+IF(L2264&lt;M2264,1,0)</f>
        <v>0</v>
      </c>
      <c r="S2264" s="97">
        <f t="shared" ref="S2264:S2266" si="1083">IF(Q2264&gt;R2264,1,0)</f>
        <v>1</v>
      </c>
      <c r="T2264" s="97">
        <f t="shared" ref="T2264:T2266" si="1084">IF(Q2264&lt;R2264,1,0)</f>
        <v>0</v>
      </c>
      <c r="U2264" s="77" t="s">
        <v>630</v>
      </c>
    </row>
    <row r="2265" spans="2:21" ht="12" thickBot="1" x14ac:dyDescent="0.25">
      <c r="C2265" s="84"/>
      <c r="D2265" s="94" t="s">
        <v>146</v>
      </c>
      <c r="E2265" s="84" t="s">
        <v>656</v>
      </c>
      <c r="F2265" s="94"/>
      <c r="G2265" s="84" t="s">
        <v>659</v>
      </c>
      <c r="H2265" s="95">
        <v>6</v>
      </c>
      <c r="I2265" s="94">
        <v>0</v>
      </c>
      <c r="J2265" s="95">
        <v>6</v>
      </c>
      <c r="K2265" s="94">
        <v>2</v>
      </c>
      <c r="L2265" s="95"/>
      <c r="M2265" s="94"/>
      <c r="O2265" s="29">
        <f t="shared" si="1079"/>
        <v>12</v>
      </c>
      <c r="P2265" s="29">
        <f t="shared" si="1080"/>
        <v>2</v>
      </c>
      <c r="Q2265" s="29">
        <f t="shared" si="1081"/>
        <v>2</v>
      </c>
      <c r="R2265" s="28">
        <f t="shared" si="1082"/>
        <v>0</v>
      </c>
      <c r="S2265" s="28">
        <f t="shared" si="1083"/>
        <v>1</v>
      </c>
      <c r="T2265" s="28">
        <f t="shared" si="1084"/>
        <v>0</v>
      </c>
      <c r="U2265" s="77" t="s">
        <v>630</v>
      </c>
    </row>
    <row r="2266" spans="2:21" ht="12" customHeight="1" thickBot="1" x14ac:dyDescent="0.25">
      <c r="C2266" s="414"/>
      <c r="D2266" s="416" t="s">
        <v>147</v>
      </c>
      <c r="E2266" s="84" t="s">
        <v>655</v>
      </c>
      <c r="F2266" s="98"/>
      <c r="G2266" s="84" t="s">
        <v>1030</v>
      </c>
      <c r="H2266" s="418">
        <v>6</v>
      </c>
      <c r="I2266" s="421">
        <v>0</v>
      </c>
      <c r="J2266" s="418">
        <v>6</v>
      </c>
      <c r="K2266" s="421">
        <v>2</v>
      </c>
      <c r="L2266" s="418"/>
      <c r="M2266" s="421"/>
      <c r="O2266" s="424">
        <f t="shared" si="1079"/>
        <v>12</v>
      </c>
      <c r="P2266" s="424">
        <f t="shared" si="1080"/>
        <v>2</v>
      </c>
      <c r="Q2266" s="424">
        <f t="shared" si="1081"/>
        <v>2</v>
      </c>
      <c r="R2266" s="424">
        <f t="shared" si="1082"/>
        <v>0</v>
      </c>
      <c r="S2266" s="424">
        <f t="shared" si="1083"/>
        <v>1</v>
      </c>
      <c r="T2266" s="424">
        <f t="shared" si="1084"/>
        <v>0</v>
      </c>
      <c r="U2266" s="77" t="s">
        <v>630</v>
      </c>
    </row>
    <row r="2267" spans="2:21" ht="12" thickBot="1" x14ac:dyDescent="0.25">
      <c r="C2267" s="414"/>
      <c r="D2267" s="416"/>
      <c r="E2267" s="99" t="s">
        <v>137</v>
      </c>
      <c r="F2267" s="100"/>
      <c r="G2267" s="99" t="s">
        <v>137</v>
      </c>
      <c r="H2267" s="419"/>
      <c r="I2267" s="422"/>
      <c r="J2267" s="419"/>
      <c r="K2267" s="422"/>
      <c r="L2267" s="419"/>
      <c r="M2267" s="422"/>
      <c r="O2267" s="425"/>
      <c r="P2267" s="425"/>
      <c r="Q2267" s="425"/>
      <c r="R2267" s="425"/>
      <c r="S2267" s="425"/>
      <c r="T2267" s="425"/>
      <c r="U2267" s="77" t="s">
        <v>630</v>
      </c>
    </row>
    <row r="2268" spans="2:21" ht="12" thickBot="1" x14ac:dyDescent="0.25">
      <c r="C2268" s="415"/>
      <c r="D2268" s="417"/>
      <c r="E2268" s="84" t="s">
        <v>656</v>
      </c>
      <c r="F2268" s="101"/>
      <c r="G2268" s="84" t="s">
        <v>659</v>
      </c>
      <c r="H2268" s="420"/>
      <c r="I2268" s="423"/>
      <c r="J2268" s="420"/>
      <c r="K2268" s="423"/>
      <c r="L2268" s="420"/>
      <c r="M2268" s="423"/>
      <c r="O2268" s="426"/>
      <c r="P2268" s="426"/>
      <c r="Q2268" s="426"/>
      <c r="R2268" s="426"/>
      <c r="S2268" s="426"/>
      <c r="T2268" s="426"/>
      <c r="U2268" s="77" t="s">
        <v>630</v>
      </c>
    </row>
    <row r="2269" spans="2:21" ht="12" thickBot="1" x14ac:dyDescent="0.25">
      <c r="B2269" s="79" t="str">
        <f>E2262&amp;G2262</f>
        <v>MARİDİN SPOR KULÜBÜMARİNA SPOR KULÜBÜ</v>
      </c>
      <c r="G2269" s="102"/>
      <c r="H2269" s="102"/>
      <c r="O2269" s="28">
        <f t="shared" ref="O2269:T2269" si="1085">O2264+O2265+O2266</f>
        <v>36</v>
      </c>
      <c r="P2269" s="28">
        <f t="shared" si="1085"/>
        <v>4</v>
      </c>
      <c r="Q2269" s="29">
        <f t="shared" si="1085"/>
        <v>6</v>
      </c>
      <c r="R2269" s="28">
        <f t="shared" si="1085"/>
        <v>0</v>
      </c>
      <c r="S2269" s="28">
        <f t="shared" si="1085"/>
        <v>3</v>
      </c>
      <c r="T2269" s="28">
        <f t="shared" si="1085"/>
        <v>0</v>
      </c>
      <c r="U2269" s="77" t="s">
        <v>630</v>
      </c>
    </row>
    <row r="2270" spans="2:21" x14ac:dyDescent="0.2">
      <c r="C2270" s="427" t="s">
        <v>132</v>
      </c>
      <c r="D2270" s="428"/>
      <c r="E2270" s="428"/>
      <c r="F2270" s="428"/>
      <c r="G2270" s="428"/>
      <c r="H2270" s="428"/>
      <c r="I2270" s="428"/>
      <c r="J2270" s="428"/>
      <c r="K2270" s="428"/>
      <c r="L2270" s="428"/>
      <c r="M2270" s="429"/>
      <c r="U2270" s="77" t="s">
        <v>630</v>
      </c>
    </row>
    <row r="2271" spans="2:21" ht="12" thickBot="1" x14ac:dyDescent="0.25">
      <c r="C2271" s="430"/>
      <c r="D2271" s="431"/>
      <c r="E2271" s="431"/>
      <c r="F2271" s="431"/>
      <c r="G2271" s="431"/>
      <c r="H2271" s="431"/>
      <c r="I2271" s="431"/>
      <c r="J2271" s="431"/>
      <c r="K2271" s="431"/>
      <c r="L2271" s="431"/>
      <c r="M2271" s="432"/>
      <c r="U2271" s="77" t="s">
        <v>630</v>
      </c>
    </row>
    <row r="2272" spans="2:21" ht="12" thickBot="1" x14ac:dyDescent="0.25">
      <c r="C2272" s="444" t="s">
        <v>79</v>
      </c>
      <c r="D2272" s="437"/>
      <c r="E2272" s="445" t="s">
        <v>133</v>
      </c>
      <c r="F2272" s="446"/>
      <c r="G2272" s="80" t="s">
        <v>134</v>
      </c>
      <c r="H2272" s="447" t="s">
        <v>135</v>
      </c>
      <c r="I2272" s="448"/>
      <c r="J2272" s="448"/>
      <c r="K2272" s="448"/>
      <c r="L2272" s="448"/>
      <c r="M2272" s="449"/>
      <c r="R2272" s="81"/>
      <c r="S2272" s="82"/>
      <c r="T2272" s="83"/>
      <c r="U2272" s="77" t="s">
        <v>630</v>
      </c>
    </row>
    <row r="2273" spans="2:21" ht="12" thickBot="1" x14ac:dyDescent="0.25">
      <c r="C2273" s="433">
        <v>45093</v>
      </c>
      <c r="D2273" s="434"/>
      <c r="E2273" s="435" t="s">
        <v>54</v>
      </c>
      <c r="F2273" s="409"/>
      <c r="G2273" s="84"/>
      <c r="H2273" s="435"/>
      <c r="I2273" s="408"/>
      <c r="J2273" s="408"/>
      <c r="K2273" s="408"/>
      <c r="L2273" s="408"/>
      <c r="M2273" s="409"/>
      <c r="U2273" s="77" t="s">
        <v>630</v>
      </c>
    </row>
    <row r="2274" spans="2:21" ht="12" thickBot="1" x14ac:dyDescent="0.25">
      <c r="C2274" s="435"/>
      <c r="D2274" s="408"/>
      <c r="E2274" s="408"/>
      <c r="F2274" s="408"/>
      <c r="G2274" s="408"/>
      <c r="H2274" s="408"/>
      <c r="I2274" s="408"/>
      <c r="J2274" s="408"/>
      <c r="K2274" s="408"/>
      <c r="L2274" s="408"/>
      <c r="M2274" s="409"/>
      <c r="U2274" s="77" t="s">
        <v>630</v>
      </c>
    </row>
    <row r="2275" spans="2:21" ht="12" thickBot="1" x14ac:dyDescent="0.25">
      <c r="C2275" s="85" t="s">
        <v>87</v>
      </c>
      <c r="D2275" s="86"/>
      <c r="E2275" s="85" t="s">
        <v>136</v>
      </c>
      <c r="F2275" s="86" t="s">
        <v>137</v>
      </c>
      <c r="G2275" s="85" t="s">
        <v>136</v>
      </c>
      <c r="H2275" s="436" t="s">
        <v>108</v>
      </c>
      <c r="I2275" s="436"/>
      <c r="J2275" s="436"/>
      <c r="K2275" s="436"/>
      <c r="L2275" s="436"/>
      <c r="M2275" s="437"/>
      <c r="U2275" s="77" t="s">
        <v>630</v>
      </c>
    </row>
    <row r="2276" spans="2:21" ht="12" thickBot="1" x14ac:dyDescent="0.25">
      <c r="C2276" s="87"/>
      <c r="D2276" s="88">
        <v>15</v>
      </c>
      <c r="E2276" s="103" t="s">
        <v>229</v>
      </c>
      <c r="F2276" s="88"/>
      <c r="G2276" s="103" t="s">
        <v>11</v>
      </c>
      <c r="H2276" s="438">
        <f>S2283</f>
        <v>0</v>
      </c>
      <c r="I2276" s="439"/>
      <c r="J2276" s="440"/>
      <c r="K2276" s="441">
        <f>T2283</f>
        <v>3</v>
      </c>
      <c r="L2276" s="442"/>
      <c r="M2276" s="443"/>
      <c r="U2276" s="77" t="str">
        <f>IF(H2276+K2276=3,"BİTTİ","DEVAM")</f>
        <v>BİTTİ</v>
      </c>
    </row>
    <row r="2277" spans="2:21" ht="12" thickBot="1" x14ac:dyDescent="0.25">
      <c r="C2277" s="91" t="s">
        <v>80</v>
      </c>
      <c r="D2277" s="92" t="s">
        <v>138</v>
      </c>
      <c r="E2277" s="91" t="s">
        <v>139</v>
      </c>
      <c r="F2277" s="92"/>
      <c r="G2277" s="91" t="s">
        <v>139</v>
      </c>
      <c r="H2277" s="408" t="s">
        <v>140</v>
      </c>
      <c r="I2277" s="409"/>
      <c r="J2277" s="408" t="s">
        <v>141</v>
      </c>
      <c r="K2277" s="409"/>
      <c r="L2277" s="410" t="s">
        <v>142</v>
      </c>
      <c r="M2277" s="411"/>
      <c r="O2277" s="412" t="s">
        <v>143</v>
      </c>
      <c r="P2277" s="413"/>
      <c r="Q2277" s="412" t="s">
        <v>144</v>
      </c>
      <c r="R2277" s="413"/>
      <c r="S2277" s="412" t="s">
        <v>138</v>
      </c>
      <c r="T2277" s="413"/>
      <c r="U2277" s="77" t="s">
        <v>630</v>
      </c>
    </row>
    <row r="2278" spans="2:21" ht="12" thickBot="1" x14ac:dyDescent="0.25">
      <c r="C2278" s="93" t="s">
        <v>152</v>
      </c>
      <c r="D2278" s="94" t="s">
        <v>145</v>
      </c>
      <c r="E2278" s="84"/>
      <c r="F2278" s="94"/>
      <c r="G2278" s="84" t="s">
        <v>1026</v>
      </c>
      <c r="H2278" s="95">
        <v>0</v>
      </c>
      <c r="I2278" s="94">
        <v>6</v>
      </c>
      <c r="J2278" s="95">
        <v>0</v>
      </c>
      <c r="K2278" s="94">
        <v>6</v>
      </c>
      <c r="L2278" s="95"/>
      <c r="M2278" s="94"/>
      <c r="O2278" s="96">
        <f t="shared" ref="O2278:O2280" si="1086">H2278+J2278+L2278</f>
        <v>0</v>
      </c>
      <c r="P2278" s="96">
        <f t="shared" ref="P2278:P2280" si="1087">I2278+K2278+M2278</f>
        <v>12</v>
      </c>
      <c r="Q2278" s="96">
        <f t="shared" ref="Q2278:Q2280" si="1088">IF(H2278&gt;I2278,1,0)+IF(J2278&gt;K2278,1,0)+IF(L2278&gt;M2278,1,0)</f>
        <v>0</v>
      </c>
      <c r="R2278" s="97">
        <f t="shared" ref="R2278:R2280" si="1089">IF(H2278&lt;I2278,1,0)+IF(J2278&lt;K2278,1,0)+IF(L2278&lt;M2278,1,0)</f>
        <v>2</v>
      </c>
      <c r="S2278" s="97">
        <f t="shared" ref="S2278:S2280" si="1090">IF(Q2278&gt;R2278,1,0)</f>
        <v>0</v>
      </c>
      <c r="T2278" s="97">
        <f t="shared" ref="T2278:T2280" si="1091">IF(Q2278&lt;R2278,1,0)</f>
        <v>1</v>
      </c>
      <c r="U2278" s="77" t="s">
        <v>630</v>
      </c>
    </row>
    <row r="2279" spans="2:21" ht="12" thickBot="1" x14ac:dyDescent="0.25">
      <c r="C2279" s="84"/>
      <c r="D2279" s="94" t="s">
        <v>146</v>
      </c>
      <c r="E2279" s="84"/>
      <c r="F2279" s="94"/>
      <c r="G2279" s="84" t="s">
        <v>980</v>
      </c>
      <c r="H2279" s="95">
        <v>0</v>
      </c>
      <c r="I2279" s="94">
        <v>6</v>
      </c>
      <c r="J2279" s="95">
        <v>0</v>
      </c>
      <c r="K2279" s="94">
        <v>6</v>
      </c>
      <c r="L2279" s="95"/>
      <c r="M2279" s="94"/>
      <c r="O2279" s="29">
        <f t="shared" si="1086"/>
        <v>0</v>
      </c>
      <c r="P2279" s="29">
        <f t="shared" si="1087"/>
        <v>12</v>
      </c>
      <c r="Q2279" s="29">
        <f t="shared" si="1088"/>
        <v>0</v>
      </c>
      <c r="R2279" s="28">
        <f t="shared" si="1089"/>
        <v>2</v>
      </c>
      <c r="S2279" s="28">
        <f t="shared" si="1090"/>
        <v>0</v>
      </c>
      <c r="T2279" s="28">
        <f t="shared" si="1091"/>
        <v>1</v>
      </c>
      <c r="U2279" s="77" t="s">
        <v>630</v>
      </c>
    </row>
    <row r="2280" spans="2:21" ht="12" customHeight="1" thickBot="1" x14ac:dyDescent="0.25">
      <c r="C2280" s="414"/>
      <c r="D2280" s="416" t="s">
        <v>147</v>
      </c>
      <c r="E2280" s="84"/>
      <c r="F2280" s="98"/>
      <c r="G2280" s="84" t="s">
        <v>1027</v>
      </c>
      <c r="H2280" s="418">
        <v>0</v>
      </c>
      <c r="I2280" s="421">
        <v>6</v>
      </c>
      <c r="J2280" s="418">
        <v>0</v>
      </c>
      <c r="K2280" s="421">
        <v>6</v>
      </c>
      <c r="L2280" s="418"/>
      <c r="M2280" s="421"/>
      <c r="O2280" s="424">
        <f t="shared" si="1086"/>
        <v>0</v>
      </c>
      <c r="P2280" s="424">
        <f t="shared" si="1087"/>
        <v>12</v>
      </c>
      <c r="Q2280" s="424">
        <f t="shared" si="1088"/>
        <v>0</v>
      </c>
      <c r="R2280" s="424">
        <f t="shared" si="1089"/>
        <v>2</v>
      </c>
      <c r="S2280" s="424">
        <f t="shared" si="1090"/>
        <v>0</v>
      </c>
      <c r="T2280" s="424">
        <f t="shared" si="1091"/>
        <v>1</v>
      </c>
      <c r="U2280" s="77" t="s">
        <v>630</v>
      </c>
    </row>
    <row r="2281" spans="2:21" ht="12" thickBot="1" x14ac:dyDescent="0.25">
      <c r="C2281" s="414"/>
      <c r="D2281" s="416"/>
      <c r="E2281" s="99" t="s">
        <v>137</v>
      </c>
      <c r="F2281" s="100"/>
      <c r="G2281" s="99" t="s">
        <v>137</v>
      </c>
      <c r="H2281" s="419"/>
      <c r="I2281" s="422"/>
      <c r="J2281" s="419"/>
      <c r="K2281" s="422"/>
      <c r="L2281" s="419"/>
      <c r="M2281" s="422"/>
      <c r="O2281" s="425"/>
      <c r="P2281" s="425"/>
      <c r="Q2281" s="425"/>
      <c r="R2281" s="425"/>
      <c r="S2281" s="425"/>
      <c r="T2281" s="425"/>
      <c r="U2281" s="77" t="s">
        <v>630</v>
      </c>
    </row>
    <row r="2282" spans="2:21" ht="12" thickBot="1" x14ac:dyDescent="0.25">
      <c r="C2282" s="415"/>
      <c r="D2282" s="417"/>
      <c r="E2282" s="84"/>
      <c r="F2282" s="101"/>
      <c r="G2282" s="84" t="s">
        <v>1028</v>
      </c>
      <c r="H2282" s="420"/>
      <c r="I2282" s="423"/>
      <c r="J2282" s="420"/>
      <c r="K2282" s="423"/>
      <c r="L2282" s="420"/>
      <c r="M2282" s="423"/>
      <c r="O2282" s="426"/>
      <c r="P2282" s="426"/>
      <c r="Q2282" s="426"/>
      <c r="R2282" s="426"/>
      <c r="S2282" s="426"/>
      <c r="T2282" s="426"/>
      <c r="U2282" s="77" t="s">
        <v>630</v>
      </c>
    </row>
    <row r="2283" spans="2:21" ht="12" thickBot="1" x14ac:dyDescent="0.25">
      <c r="B2283" s="79" t="str">
        <f>E2276&amp;G2276</f>
        <v>TOPSPİN TENİS GENÇLİK VE SPOR K.ANKARA TENİS KULÜBÜ</v>
      </c>
      <c r="G2283" s="102"/>
      <c r="H2283" s="102"/>
      <c r="O2283" s="28">
        <f t="shared" ref="O2283:T2283" si="1092">O2278+O2279+O2280</f>
        <v>0</v>
      </c>
      <c r="P2283" s="28">
        <f t="shared" si="1092"/>
        <v>36</v>
      </c>
      <c r="Q2283" s="29">
        <f t="shared" si="1092"/>
        <v>0</v>
      </c>
      <c r="R2283" s="28">
        <f t="shared" si="1092"/>
        <v>6</v>
      </c>
      <c r="S2283" s="28">
        <f t="shared" si="1092"/>
        <v>0</v>
      </c>
      <c r="T2283" s="28">
        <f t="shared" si="1092"/>
        <v>3</v>
      </c>
      <c r="U2283" s="77" t="s">
        <v>630</v>
      </c>
    </row>
    <row r="2284" spans="2:21" x14ac:dyDescent="0.2">
      <c r="C2284" s="427" t="s">
        <v>132</v>
      </c>
      <c r="D2284" s="428"/>
      <c r="E2284" s="428"/>
      <c r="F2284" s="428"/>
      <c r="G2284" s="428"/>
      <c r="H2284" s="428"/>
      <c r="I2284" s="428"/>
      <c r="J2284" s="428"/>
      <c r="K2284" s="428"/>
      <c r="L2284" s="428"/>
      <c r="M2284" s="429"/>
      <c r="U2284" s="77" t="s">
        <v>630</v>
      </c>
    </row>
    <row r="2285" spans="2:21" ht="12" thickBot="1" x14ac:dyDescent="0.25">
      <c r="C2285" s="430"/>
      <c r="D2285" s="431"/>
      <c r="E2285" s="431"/>
      <c r="F2285" s="431"/>
      <c r="G2285" s="431"/>
      <c r="H2285" s="431"/>
      <c r="I2285" s="431"/>
      <c r="J2285" s="431"/>
      <c r="K2285" s="431"/>
      <c r="L2285" s="431"/>
      <c r="M2285" s="432"/>
      <c r="U2285" s="77" t="s">
        <v>630</v>
      </c>
    </row>
    <row r="2286" spans="2:21" ht="12" thickBot="1" x14ac:dyDescent="0.25">
      <c r="C2286" s="444" t="s">
        <v>79</v>
      </c>
      <c r="D2286" s="437"/>
      <c r="E2286" s="445" t="s">
        <v>133</v>
      </c>
      <c r="F2286" s="446"/>
      <c r="G2286" s="80" t="s">
        <v>134</v>
      </c>
      <c r="H2286" s="447" t="s">
        <v>135</v>
      </c>
      <c r="I2286" s="448"/>
      <c r="J2286" s="448"/>
      <c r="K2286" s="448"/>
      <c r="L2286" s="448"/>
      <c r="M2286" s="449"/>
      <c r="R2286" s="81"/>
      <c r="S2286" s="82"/>
      <c r="T2286" s="83"/>
      <c r="U2286" s="77" t="s">
        <v>630</v>
      </c>
    </row>
    <row r="2287" spans="2:21" ht="12" thickBot="1" x14ac:dyDescent="0.25">
      <c r="C2287" s="433">
        <v>45093</v>
      </c>
      <c r="D2287" s="434"/>
      <c r="E2287" s="435" t="s">
        <v>54</v>
      </c>
      <c r="F2287" s="409"/>
      <c r="G2287" s="84"/>
      <c r="H2287" s="435"/>
      <c r="I2287" s="408"/>
      <c r="J2287" s="408"/>
      <c r="K2287" s="408"/>
      <c r="L2287" s="408"/>
      <c r="M2287" s="409"/>
      <c r="U2287" s="77" t="s">
        <v>630</v>
      </c>
    </row>
    <row r="2288" spans="2:21" ht="12" thickBot="1" x14ac:dyDescent="0.25">
      <c r="C2288" s="435"/>
      <c r="D2288" s="408"/>
      <c r="E2288" s="408"/>
      <c r="F2288" s="408"/>
      <c r="G2288" s="408"/>
      <c r="H2288" s="408"/>
      <c r="I2288" s="408"/>
      <c r="J2288" s="408"/>
      <c r="K2288" s="408"/>
      <c r="L2288" s="408"/>
      <c r="M2288" s="409"/>
      <c r="U2288" s="77" t="s">
        <v>630</v>
      </c>
    </row>
    <row r="2289" spans="2:21" ht="12" thickBot="1" x14ac:dyDescent="0.25">
      <c r="C2289" s="85" t="s">
        <v>87</v>
      </c>
      <c r="D2289" s="86"/>
      <c r="E2289" s="85" t="s">
        <v>136</v>
      </c>
      <c r="F2289" s="86" t="s">
        <v>137</v>
      </c>
      <c r="G2289" s="85" t="s">
        <v>136</v>
      </c>
      <c r="H2289" s="436" t="s">
        <v>108</v>
      </c>
      <c r="I2289" s="436"/>
      <c r="J2289" s="436"/>
      <c r="K2289" s="436"/>
      <c r="L2289" s="436"/>
      <c r="M2289" s="437"/>
      <c r="U2289" s="77" t="s">
        <v>630</v>
      </c>
    </row>
    <row r="2290" spans="2:21" ht="12" thickBot="1" x14ac:dyDescent="0.25">
      <c r="C2290" s="87"/>
      <c r="D2290" s="88">
        <v>16</v>
      </c>
      <c r="E2290" s="103" t="s">
        <v>188</v>
      </c>
      <c r="F2290" s="88"/>
      <c r="G2290" s="103" t="s">
        <v>90</v>
      </c>
      <c r="H2290" s="438">
        <f>S2297</f>
        <v>1</v>
      </c>
      <c r="I2290" s="439"/>
      <c r="J2290" s="440"/>
      <c r="K2290" s="441">
        <f>T2297</f>
        <v>2</v>
      </c>
      <c r="L2290" s="442"/>
      <c r="M2290" s="443"/>
      <c r="U2290" s="77" t="str">
        <f>IF(H2290+K2290=3,"BİTTİ","DEVAM")</f>
        <v>BİTTİ</v>
      </c>
    </row>
    <row r="2291" spans="2:21" ht="12" thickBot="1" x14ac:dyDescent="0.25">
      <c r="C2291" s="91" t="s">
        <v>80</v>
      </c>
      <c r="D2291" s="92" t="s">
        <v>138</v>
      </c>
      <c r="E2291" s="91" t="s">
        <v>139</v>
      </c>
      <c r="F2291" s="92"/>
      <c r="G2291" s="91" t="s">
        <v>139</v>
      </c>
      <c r="H2291" s="408" t="s">
        <v>140</v>
      </c>
      <c r="I2291" s="409"/>
      <c r="J2291" s="408" t="s">
        <v>141</v>
      </c>
      <c r="K2291" s="409"/>
      <c r="L2291" s="410" t="s">
        <v>142</v>
      </c>
      <c r="M2291" s="411"/>
      <c r="O2291" s="412" t="s">
        <v>143</v>
      </c>
      <c r="P2291" s="413"/>
      <c r="Q2291" s="412" t="s">
        <v>144</v>
      </c>
      <c r="R2291" s="413"/>
      <c r="S2291" s="412" t="s">
        <v>138</v>
      </c>
      <c r="T2291" s="413"/>
      <c r="U2291" s="77" t="s">
        <v>630</v>
      </c>
    </row>
    <row r="2292" spans="2:21" ht="12" thickBot="1" x14ac:dyDescent="0.25">
      <c r="C2292" s="93" t="s">
        <v>152</v>
      </c>
      <c r="D2292" s="94" t="s">
        <v>145</v>
      </c>
      <c r="E2292" s="84" t="s">
        <v>604</v>
      </c>
      <c r="F2292" s="94"/>
      <c r="G2292" s="84" t="s">
        <v>734</v>
      </c>
      <c r="H2292" s="95">
        <v>0</v>
      </c>
      <c r="I2292" s="94">
        <v>6</v>
      </c>
      <c r="J2292" s="95">
        <v>0</v>
      </c>
      <c r="K2292" s="94">
        <v>6</v>
      </c>
      <c r="L2292" s="95"/>
      <c r="M2292" s="94"/>
      <c r="O2292" s="96">
        <f t="shared" ref="O2292:O2294" si="1093">H2292+J2292+L2292</f>
        <v>0</v>
      </c>
      <c r="P2292" s="96">
        <f t="shared" ref="P2292:P2294" si="1094">I2292+K2292+M2292</f>
        <v>12</v>
      </c>
      <c r="Q2292" s="96">
        <f t="shared" ref="Q2292:Q2294" si="1095">IF(H2292&gt;I2292,1,0)+IF(J2292&gt;K2292,1,0)+IF(L2292&gt;M2292,1,0)</f>
        <v>0</v>
      </c>
      <c r="R2292" s="97">
        <f t="shared" ref="R2292:R2294" si="1096">IF(H2292&lt;I2292,1,0)+IF(J2292&lt;K2292,1,0)+IF(L2292&lt;M2292,1,0)</f>
        <v>2</v>
      </c>
      <c r="S2292" s="97">
        <f t="shared" ref="S2292:S2294" si="1097">IF(Q2292&gt;R2292,1,0)</f>
        <v>0</v>
      </c>
      <c r="T2292" s="97">
        <f t="shared" ref="T2292:T2294" si="1098">IF(Q2292&lt;R2292,1,0)</f>
        <v>1</v>
      </c>
      <c r="U2292" s="77" t="s">
        <v>630</v>
      </c>
    </row>
    <row r="2293" spans="2:21" ht="12" thickBot="1" x14ac:dyDescent="0.25">
      <c r="C2293" s="84"/>
      <c r="D2293" s="94" t="s">
        <v>146</v>
      </c>
      <c r="E2293" s="84" t="s">
        <v>978</v>
      </c>
      <c r="F2293" s="94"/>
      <c r="G2293" s="84" t="s">
        <v>601</v>
      </c>
      <c r="H2293" s="95">
        <v>6</v>
      </c>
      <c r="I2293" s="94">
        <v>0</v>
      </c>
      <c r="J2293" s="95">
        <v>6</v>
      </c>
      <c r="K2293" s="94">
        <v>1</v>
      </c>
      <c r="L2293" s="95"/>
      <c r="M2293" s="94"/>
      <c r="O2293" s="29">
        <f t="shared" si="1093"/>
        <v>12</v>
      </c>
      <c r="P2293" s="29">
        <f t="shared" si="1094"/>
        <v>1</v>
      </c>
      <c r="Q2293" s="29">
        <f t="shared" si="1095"/>
        <v>2</v>
      </c>
      <c r="R2293" s="28">
        <f t="shared" si="1096"/>
        <v>0</v>
      </c>
      <c r="S2293" s="28">
        <f t="shared" si="1097"/>
        <v>1</v>
      </c>
      <c r="T2293" s="28">
        <f t="shared" si="1098"/>
        <v>0</v>
      </c>
      <c r="U2293" s="77" t="s">
        <v>630</v>
      </c>
    </row>
    <row r="2294" spans="2:21" ht="12" customHeight="1" thickBot="1" x14ac:dyDescent="0.25">
      <c r="C2294" s="414"/>
      <c r="D2294" s="416" t="s">
        <v>147</v>
      </c>
      <c r="E2294" s="84" t="s">
        <v>604</v>
      </c>
      <c r="F2294" s="98"/>
      <c r="G2294" s="84" t="s">
        <v>734</v>
      </c>
      <c r="H2294" s="418">
        <v>5</v>
      </c>
      <c r="I2294" s="421">
        <v>7</v>
      </c>
      <c r="J2294" s="418">
        <v>4</v>
      </c>
      <c r="K2294" s="421">
        <v>6</v>
      </c>
      <c r="L2294" s="418"/>
      <c r="M2294" s="421"/>
      <c r="O2294" s="424">
        <f t="shared" si="1093"/>
        <v>9</v>
      </c>
      <c r="P2294" s="424">
        <f t="shared" si="1094"/>
        <v>13</v>
      </c>
      <c r="Q2294" s="424">
        <f t="shared" si="1095"/>
        <v>0</v>
      </c>
      <c r="R2294" s="424">
        <f t="shared" si="1096"/>
        <v>2</v>
      </c>
      <c r="S2294" s="424">
        <f t="shared" si="1097"/>
        <v>0</v>
      </c>
      <c r="T2294" s="424">
        <f t="shared" si="1098"/>
        <v>1</v>
      </c>
      <c r="U2294" s="77" t="s">
        <v>630</v>
      </c>
    </row>
    <row r="2295" spans="2:21" ht="12" thickBot="1" x14ac:dyDescent="0.25">
      <c r="C2295" s="414"/>
      <c r="D2295" s="416"/>
      <c r="E2295" s="99" t="s">
        <v>137</v>
      </c>
      <c r="F2295" s="100"/>
      <c r="G2295" s="99" t="s">
        <v>137</v>
      </c>
      <c r="H2295" s="419"/>
      <c r="I2295" s="422"/>
      <c r="J2295" s="419"/>
      <c r="K2295" s="422"/>
      <c r="L2295" s="419"/>
      <c r="M2295" s="422"/>
      <c r="O2295" s="425"/>
      <c r="P2295" s="425"/>
      <c r="Q2295" s="425"/>
      <c r="R2295" s="425"/>
      <c r="S2295" s="425"/>
      <c r="T2295" s="425"/>
      <c r="U2295" s="77" t="s">
        <v>630</v>
      </c>
    </row>
    <row r="2296" spans="2:21" ht="12" thickBot="1" x14ac:dyDescent="0.25">
      <c r="C2296" s="415"/>
      <c r="D2296" s="417"/>
      <c r="E2296" s="84" t="s">
        <v>978</v>
      </c>
      <c r="F2296" s="101"/>
      <c r="G2296" s="84" t="s">
        <v>734</v>
      </c>
      <c r="H2296" s="420"/>
      <c r="I2296" s="423"/>
      <c r="J2296" s="420"/>
      <c r="K2296" s="423"/>
      <c r="L2296" s="420"/>
      <c r="M2296" s="423"/>
      <c r="O2296" s="426"/>
      <c r="P2296" s="426"/>
      <c r="Q2296" s="426"/>
      <c r="R2296" s="426"/>
      <c r="S2296" s="426"/>
      <c r="T2296" s="426"/>
      <c r="U2296" s="77" t="s">
        <v>630</v>
      </c>
    </row>
    <row r="2297" spans="2:21" ht="12" thickBot="1" x14ac:dyDescent="0.25">
      <c r="B2297" s="79" t="str">
        <f>E2290&amp;G2290</f>
        <v>UYAR TENİS KULÜBÜANKARA TENİS AKADEMİSİ</v>
      </c>
      <c r="G2297" s="102"/>
      <c r="H2297" s="102"/>
      <c r="O2297" s="28">
        <f t="shared" ref="O2297:T2297" si="1099">O2292+O2293+O2294</f>
        <v>21</v>
      </c>
      <c r="P2297" s="28">
        <f t="shared" si="1099"/>
        <v>26</v>
      </c>
      <c r="Q2297" s="29">
        <f t="shared" si="1099"/>
        <v>2</v>
      </c>
      <c r="R2297" s="28">
        <f t="shared" si="1099"/>
        <v>4</v>
      </c>
      <c r="S2297" s="28">
        <f t="shared" si="1099"/>
        <v>1</v>
      </c>
      <c r="T2297" s="28">
        <f t="shared" si="1099"/>
        <v>2</v>
      </c>
      <c r="U2297" s="77" t="s">
        <v>630</v>
      </c>
    </row>
    <row r="2298" spans="2:21" x14ac:dyDescent="0.2">
      <c r="C2298" s="427" t="s">
        <v>132</v>
      </c>
      <c r="D2298" s="428"/>
      <c r="E2298" s="428"/>
      <c r="F2298" s="428"/>
      <c r="G2298" s="428"/>
      <c r="H2298" s="428"/>
      <c r="I2298" s="428"/>
      <c r="J2298" s="428"/>
      <c r="K2298" s="428"/>
      <c r="L2298" s="428"/>
      <c r="M2298" s="429"/>
      <c r="U2298" s="77" t="s">
        <v>630</v>
      </c>
    </row>
    <row r="2299" spans="2:21" ht="12" thickBot="1" x14ac:dyDescent="0.25">
      <c r="C2299" s="430"/>
      <c r="D2299" s="431"/>
      <c r="E2299" s="431"/>
      <c r="F2299" s="431"/>
      <c r="G2299" s="431"/>
      <c r="H2299" s="431"/>
      <c r="I2299" s="431"/>
      <c r="J2299" s="431"/>
      <c r="K2299" s="431"/>
      <c r="L2299" s="431"/>
      <c r="M2299" s="432"/>
      <c r="U2299" s="77" t="s">
        <v>630</v>
      </c>
    </row>
    <row r="2300" spans="2:21" ht="12" thickBot="1" x14ac:dyDescent="0.25">
      <c r="C2300" s="444" t="s">
        <v>79</v>
      </c>
      <c r="D2300" s="437"/>
      <c r="E2300" s="445" t="s">
        <v>133</v>
      </c>
      <c r="F2300" s="446"/>
      <c r="G2300" s="80" t="s">
        <v>134</v>
      </c>
      <c r="H2300" s="447" t="s">
        <v>135</v>
      </c>
      <c r="I2300" s="448"/>
      <c r="J2300" s="448"/>
      <c r="K2300" s="448"/>
      <c r="L2300" s="448"/>
      <c r="M2300" s="449"/>
      <c r="R2300" s="81"/>
      <c r="S2300" s="82"/>
      <c r="T2300" s="83"/>
      <c r="U2300" s="77" t="s">
        <v>630</v>
      </c>
    </row>
    <row r="2301" spans="2:21" ht="12" thickBot="1" x14ac:dyDescent="0.25">
      <c r="C2301" s="433">
        <v>45093</v>
      </c>
      <c r="D2301" s="434"/>
      <c r="E2301" s="435" t="s">
        <v>73</v>
      </c>
      <c r="F2301" s="409"/>
      <c r="G2301" s="84"/>
      <c r="H2301" s="435"/>
      <c r="I2301" s="408"/>
      <c r="J2301" s="408"/>
      <c r="K2301" s="408"/>
      <c r="L2301" s="408"/>
      <c r="M2301" s="409"/>
      <c r="U2301" s="77" t="s">
        <v>630</v>
      </c>
    </row>
    <row r="2302" spans="2:21" ht="12" thickBot="1" x14ac:dyDescent="0.25">
      <c r="C2302" s="435"/>
      <c r="D2302" s="408"/>
      <c r="E2302" s="408"/>
      <c r="F2302" s="408"/>
      <c r="G2302" s="408"/>
      <c r="H2302" s="408"/>
      <c r="I2302" s="408"/>
      <c r="J2302" s="408"/>
      <c r="K2302" s="408"/>
      <c r="L2302" s="408"/>
      <c r="M2302" s="409"/>
      <c r="U2302" s="77" t="s">
        <v>630</v>
      </c>
    </row>
    <row r="2303" spans="2:21" ht="12" thickBot="1" x14ac:dyDescent="0.25">
      <c r="C2303" s="85" t="s">
        <v>87</v>
      </c>
      <c r="D2303" s="86"/>
      <c r="E2303" s="85" t="s">
        <v>136</v>
      </c>
      <c r="F2303" s="86" t="s">
        <v>137</v>
      </c>
      <c r="G2303" s="85" t="s">
        <v>136</v>
      </c>
      <c r="H2303" s="436" t="s">
        <v>108</v>
      </c>
      <c r="I2303" s="436"/>
      <c r="J2303" s="436"/>
      <c r="K2303" s="436"/>
      <c r="L2303" s="436"/>
      <c r="M2303" s="437"/>
      <c r="U2303" s="77" t="s">
        <v>630</v>
      </c>
    </row>
    <row r="2304" spans="2:21" ht="12" thickBot="1" x14ac:dyDescent="0.25">
      <c r="C2304" s="87"/>
      <c r="D2304" s="88">
        <v>17</v>
      </c>
      <c r="E2304" s="103" t="s">
        <v>199</v>
      </c>
      <c r="F2304" s="88"/>
      <c r="G2304" s="103" t="s">
        <v>31</v>
      </c>
      <c r="H2304" s="438">
        <f>S2311</f>
        <v>3</v>
      </c>
      <c r="I2304" s="439"/>
      <c r="J2304" s="440"/>
      <c r="K2304" s="441">
        <f>T2311</f>
        <v>0</v>
      </c>
      <c r="L2304" s="442"/>
      <c r="M2304" s="443"/>
      <c r="U2304" s="77" t="str">
        <f>IF(H2304+K2304=3,"BİTTİ","DEVAM")</f>
        <v>BİTTİ</v>
      </c>
    </row>
    <row r="2305" spans="2:21" ht="12" thickBot="1" x14ac:dyDescent="0.25">
      <c r="C2305" s="91" t="s">
        <v>80</v>
      </c>
      <c r="D2305" s="92" t="s">
        <v>138</v>
      </c>
      <c r="E2305" s="91" t="s">
        <v>139</v>
      </c>
      <c r="F2305" s="92"/>
      <c r="G2305" s="91" t="s">
        <v>139</v>
      </c>
      <c r="H2305" s="408" t="s">
        <v>140</v>
      </c>
      <c r="I2305" s="409"/>
      <c r="J2305" s="408" t="s">
        <v>141</v>
      </c>
      <c r="K2305" s="409"/>
      <c r="L2305" s="410" t="s">
        <v>142</v>
      </c>
      <c r="M2305" s="411"/>
      <c r="O2305" s="412" t="s">
        <v>143</v>
      </c>
      <c r="P2305" s="413"/>
      <c r="Q2305" s="412" t="s">
        <v>144</v>
      </c>
      <c r="R2305" s="413"/>
      <c r="S2305" s="412" t="s">
        <v>138</v>
      </c>
      <c r="T2305" s="413"/>
      <c r="U2305" s="77" t="s">
        <v>630</v>
      </c>
    </row>
    <row r="2306" spans="2:21" ht="12" thickBot="1" x14ac:dyDescent="0.25">
      <c r="C2306" s="93" t="s">
        <v>152</v>
      </c>
      <c r="D2306" s="94" t="s">
        <v>145</v>
      </c>
      <c r="E2306" s="84" t="s">
        <v>1034</v>
      </c>
      <c r="F2306" s="94"/>
      <c r="G2306" s="84" t="s">
        <v>1031</v>
      </c>
      <c r="H2306" s="95">
        <v>6</v>
      </c>
      <c r="I2306" s="94">
        <v>2</v>
      </c>
      <c r="J2306" s="95">
        <v>6</v>
      </c>
      <c r="K2306" s="94">
        <v>2</v>
      </c>
      <c r="L2306" s="95"/>
      <c r="M2306" s="94"/>
      <c r="O2306" s="96">
        <f t="shared" ref="O2306:O2308" si="1100">H2306+J2306+L2306</f>
        <v>12</v>
      </c>
      <c r="P2306" s="96">
        <f t="shared" ref="P2306:P2308" si="1101">I2306+K2306+M2306</f>
        <v>4</v>
      </c>
      <c r="Q2306" s="96">
        <f t="shared" ref="Q2306:Q2308" si="1102">IF(H2306&gt;I2306,1,0)+IF(J2306&gt;K2306,1,0)+IF(L2306&gt;M2306,1,0)</f>
        <v>2</v>
      </c>
      <c r="R2306" s="97">
        <f t="shared" ref="R2306:R2308" si="1103">IF(H2306&lt;I2306,1,0)+IF(J2306&lt;K2306,1,0)+IF(L2306&lt;M2306,1,0)</f>
        <v>0</v>
      </c>
      <c r="S2306" s="97">
        <f t="shared" ref="S2306:S2308" si="1104">IF(Q2306&gt;R2306,1,0)</f>
        <v>1</v>
      </c>
      <c r="T2306" s="97">
        <f t="shared" ref="T2306:T2308" si="1105">IF(Q2306&lt;R2306,1,0)</f>
        <v>0</v>
      </c>
      <c r="U2306" s="77" t="s">
        <v>630</v>
      </c>
    </row>
    <row r="2307" spans="2:21" ht="12" thickBot="1" x14ac:dyDescent="0.25">
      <c r="C2307" s="84"/>
      <c r="D2307" s="94" t="s">
        <v>146</v>
      </c>
      <c r="E2307" s="84" t="s">
        <v>1035</v>
      </c>
      <c r="F2307" s="94"/>
      <c r="G2307" s="84" t="s">
        <v>1032</v>
      </c>
      <c r="H2307" s="95">
        <v>6</v>
      </c>
      <c r="I2307" s="94">
        <v>0</v>
      </c>
      <c r="J2307" s="95">
        <v>6</v>
      </c>
      <c r="K2307" s="94">
        <v>0</v>
      </c>
      <c r="L2307" s="95"/>
      <c r="M2307" s="94"/>
      <c r="O2307" s="29">
        <f t="shared" si="1100"/>
        <v>12</v>
      </c>
      <c r="P2307" s="29">
        <f t="shared" si="1101"/>
        <v>0</v>
      </c>
      <c r="Q2307" s="29">
        <f t="shared" si="1102"/>
        <v>2</v>
      </c>
      <c r="R2307" s="28">
        <f t="shared" si="1103"/>
        <v>0</v>
      </c>
      <c r="S2307" s="28">
        <f t="shared" si="1104"/>
        <v>1</v>
      </c>
      <c r="T2307" s="28">
        <f t="shared" si="1105"/>
        <v>0</v>
      </c>
      <c r="U2307" s="77" t="s">
        <v>630</v>
      </c>
    </row>
    <row r="2308" spans="2:21" ht="12" customHeight="1" thickBot="1" x14ac:dyDescent="0.25">
      <c r="C2308" s="414"/>
      <c r="D2308" s="416" t="s">
        <v>147</v>
      </c>
      <c r="E2308" s="84" t="s">
        <v>1035</v>
      </c>
      <c r="F2308" s="98"/>
      <c r="G2308" s="84" t="s">
        <v>1031</v>
      </c>
      <c r="H2308" s="418">
        <v>7</v>
      </c>
      <c r="I2308" s="421">
        <v>5</v>
      </c>
      <c r="J2308" s="418">
        <v>6</v>
      </c>
      <c r="K2308" s="421">
        <v>3</v>
      </c>
      <c r="L2308" s="418"/>
      <c r="M2308" s="421"/>
      <c r="O2308" s="424">
        <f t="shared" si="1100"/>
        <v>13</v>
      </c>
      <c r="P2308" s="424">
        <f t="shared" si="1101"/>
        <v>8</v>
      </c>
      <c r="Q2308" s="424">
        <f t="shared" si="1102"/>
        <v>2</v>
      </c>
      <c r="R2308" s="424">
        <f t="shared" si="1103"/>
        <v>0</v>
      </c>
      <c r="S2308" s="424">
        <f t="shared" si="1104"/>
        <v>1</v>
      </c>
      <c r="T2308" s="424">
        <f t="shared" si="1105"/>
        <v>0</v>
      </c>
      <c r="U2308" s="77" t="s">
        <v>630</v>
      </c>
    </row>
    <row r="2309" spans="2:21" ht="12" thickBot="1" x14ac:dyDescent="0.25">
      <c r="C2309" s="414"/>
      <c r="D2309" s="416"/>
      <c r="E2309" s="99" t="s">
        <v>137</v>
      </c>
      <c r="F2309" s="100"/>
      <c r="G2309" s="99" t="s">
        <v>137</v>
      </c>
      <c r="H2309" s="419"/>
      <c r="I2309" s="422"/>
      <c r="J2309" s="419"/>
      <c r="K2309" s="422"/>
      <c r="L2309" s="419"/>
      <c r="M2309" s="422"/>
      <c r="O2309" s="425"/>
      <c r="P2309" s="425"/>
      <c r="Q2309" s="425"/>
      <c r="R2309" s="425"/>
      <c r="S2309" s="425"/>
      <c r="T2309" s="425"/>
      <c r="U2309" s="77" t="s">
        <v>630</v>
      </c>
    </row>
    <row r="2310" spans="2:21" ht="12" thickBot="1" x14ac:dyDescent="0.25">
      <c r="C2310" s="415"/>
      <c r="D2310" s="417"/>
      <c r="E2310" s="84" t="s">
        <v>1036</v>
      </c>
      <c r="F2310" s="101"/>
      <c r="G2310" s="84" t="s">
        <v>1033</v>
      </c>
      <c r="H2310" s="420"/>
      <c r="I2310" s="423"/>
      <c r="J2310" s="420"/>
      <c r="K2310" s="423"/>
      <c r="L2310" s="420"/>
      <c r="M2310" s="423"/>
      <c r="O2310" s="426"/>
      <c r="P2310" s="426"/>
      <c r="Q2310" s="426"/>
      <c r="R2310" s="426"/>
      <c r="S2310" s="426"/>
      <c r="T2310" s="426"/>
      <c r="U2310" s="77" t="s">
        <v>630</v>
      </c>
    </row>
    <row r="2311" spans="2:21" ht="12" thickBot="1" x14ac:dyDescent="0.25">
      <c r="B2311" s="79" t="str">
        <f>E2304&amp;G2304</f>
        <v>TRABZON BÜYÜKŞEHİR B.S.KKARADENİZ TENİS KULÜBÜ</v>
      </c>
      <c r="G2311" s="102"/>
      <c r="H2311" s="102"/>
      <c r="O2311" s="28">
        <f t="shared" ref="O2311:T2311" si="1106">O2306+O2307+O2308</f>
        <v>37</v>
      </c>
      <c r="P2311" s="28">
        <f t="shared" si="1106"/>
        <v>12</v>
      </c>
      <c r="Q2311" s="29">
        <f t="shared" si="1106"/>
        <v>6</v>
      </c>
      <c r="R2311" s="28">
        <f t="shared" si="1106"/>
        <v>0</v>
      </c>
      <c r="S2311" s="28">
        <f t="shared" si="1106"/>
        <v>3</v>
      </c>
      <c r="T2311" s="28">
        <f t="shared" si="1106"/>
        <v>0</v>
      </c>
      <c r="U2311" s="77" t="s">
        <v>630</v>
      </c>
    </row>
    <row r="2312" spans="2:21" x14ac:dyDescent="0.2">
      <c r="C2312" s="427" t="s">
        <v>132</v>
      </c>
      <c r="D2312" s="428"/>
      <c r="E2312" s="428"/>
      <c r="F2312" s="428"/>
      <c r="G2312" s="428"/>
      <c r="H2312" s="428"/>
      <c r="I2312" s="428"/>
      <c r="J2312" s="428"/>
      <c r="K2312" s="428"/>
      <c r="L2312" s="428"/>
      <c r="M2312" s="429"/>
      <c r="U2312" s="77" t="s">
        <v>630</v>
      </c>
    </row>
    <row r="2313" spans="2:21" ht="12" thickBot="1" x14ac:dyDescent="0.25">
      <c r="C2313" s="430"/>
      <c r="D2313" s="431"/>
      <c r="E2313" s="431"/>
      <c r="F2313" s="431"/>
      <c r="G2313" s="431"/>
      <c r="H2313" s="431"/>
      <c r="I2313" s="431"/>
      <c r="J2313" s="431"/>
      <c r="K2313" s="431"/>
      <c r="L2313" s="431"/>
      <c r="M2313" s="432"/>
      <c r="U2313" s="77" t="s">
        <v>630</v>
      </c>
    </row>
    <row r="2314" spans="2:21" ht="12" thickBot="1" x14ac:dyDescent="0.25">
      <c r="C2314" s="444" t="s">
        <v>79</v>
      </c>
      <c r="D2314" s="437"/>
      <c r="E2314" s="445" t="s">
        <v>133</v>
      </c>
      <c r="F2314" s="446"/>
      <c r="G2314" s="80" t="s">
        <v>134</v>
      </c>
      <c r="H2314" s="447" t="s">
        <v>135</v>
      </c>
      <c r="I2314" s="448"/>
      <c r="J2314" s="448"/>
      <c r="K2314" s="448"/>
      <c r="L2314" s="448"/>
      <c r="M2314" s="449"/>
      <c r="R2314" s="81"/>
      <c r="S2314" s="82"/>
      <c r="T2314" s="83"/>
      <c r="U2314" s="77" t="s">
        <v>630</v>
      </c>
    </row>
    <row r="2315" spans="2:21" ht="12" thickBot="1" x14ac:dyDescent="0.25">
      <c r="C2315" s="433">
        <v>45093</v>
      </c>
      <c r="D2315" s="434"/>
      <c r="E2315" s="435" t="s">
        <v>73</v>
      </c>
      <c r="F2315" s="409"/>
      <c r="G2315" s="84"/>
      <c r="H2315" s="435"/>
      <c r="I2315" s="408"/>
      <c r="J2315" s="408"/>
      <c r="K2315" s="408"/>
      <c r="L2315" s="408"/>
      <c r="M2315" s="409"/>
      <c r="U2315" s="77" t="s">
        <v>630</v>
      </c>
    </row>
    <row r="2316" spans="2:21" ht="12" thickBot="1" x14ac:dyDescent="0.25">
      <c r="C2316" s="435"/>
      <c r="D2316" s="408"/>
      <c r="E2316" s="408"/>
      <c r="F2316" s="408"/>
      <c r="G2316" s="408"/>
      <c r="H2316" s="408"/>
      <c r="I2316" s="408"/>
      <c r="J2316" s="408"/>
      <c r="K2316" s="408"/>
      <c r="L2316" s="408"/>
      <c r="M2316" s="409"/>
      <c r="U2316" s="77" t="s">
        <v>630</v>
      </c>
    </row>
    <row r="2317" spans="2:21" ht="12" thickBot="1" x14ac:dyDescent="0.25">
      <c r="C2317" s="85" t="s">
        <v>87</v>
      </c>
      <c r="D2317" s="86"/>
      <c r="E2317" s="85" t="s">
        <v>136</v>
      </c>
      <c r="F2317" s="86" t="s">
        <v>137</v>
      </c>
      <c r="G2317" s="85" t="s">
        <v>136</v>
      </c>
      <c r="H2317" s="436" t="s">
        <v>108</v>
      </c>
      <c r="I2317" s="436"/>
      <c r="J2317" s="436"/>
      <c r="K2317" s="436"/>
      <c r="L2317" s="436"/>
      <c r="M2317" s="437"/>
      <c r="U2317" s="77" t="s">
        <v>630</v>
      </c>
    </row>
    <row r="2318" spans="2:21" ht="12" thickBot="1" x14ac:dyDescent="0.25">
      <c r="C2318" s="87"/>
      <c r="D2318" s="88">
        <v>18</v>
      </c>
      <c r="E2318" s="103" t="s">
        <v>198</v>
      </c>
      <c r="F2318" s="88"/>
      <c r="G2318" s="103" t="s">
        <v>230</v>
      </c>
      <c r="H2318" s="438">
        <f>S2325</f>
        <v>3</v>
      </c>
      <c r="I2318" s="439"/>
      <c r="J2318" s="440"/>
      <c r="K2318" s="441">
        <f>T2325</f>
        <v>0</v>
      </c>
      <c r="L2318" s="442"/>
      <c r="M2318" s="443"/>
      <c r="U2318" s="77" t="str">
        <f>IF(H2318+K2318=3,"BİTTİ","DEVAM")</f>
        <v>BİTTİ</v>
      </c>
    </row>
    <row r="2319" spans="2:21" ht="12" thickBot="1" x14ac:dyDescent="0.25">
      <c r="C2319" s="91" t="s">
        <v>80</v>
      </c>
      <c r="D2319" s="92" t="s">
        <v>138</v>
      </c>
      <c r="E2319" s="91" t="s">
        <v>139</v>
      </c>
      <c r="F2319" s="92"/>
      <c r="G2319" s="91" t="s">
        <v>139</v>
      </c>
      <c r="H2319" s="408" t="s">
        <v>140</v>
      </c>
      <c r="I2319" s="409"/>
      <c r="J2319" s="408" t="s">
        <v>141</v>
      </c>
      <c r="K2319" s="409"/>
      <c r="L2319" s="410" t="s">
        <v>142</v>
      </c>
      <c r="M2319" s="411"/>
      <c r="O2319" s="412" t="s">
        <v>143</v>
      </c>
      <c r="P2319" s="413"/>
      <c r="Q2319" s="412" t="s">
        <v>144</v>
      </c>
      <c r="R2319" s="413"/>
      <c r="S2319" s="412" t="s">
        <v>138</v>
      </c>
      <c r="T2319" s="413"/>
      <c r="U2319" s="77" t="s">
        <v>630</v>
      </c>
    </row>
    <row r="2320" spans="2:21" ht="12" thickBot="1" x14ac:dyDescent="0.25">
      <c r="C2320" s="93" t="s">
        <v>152</v>
      </c>
      <c r="D2320" s="94" t="s">
        <v>145</v>
      </c>
      <c r="E2320" s="84" t="s">
        <v>1039</v>
      </c>
      <c r="F2320" s="94"/>
      <c r="G2320" s="84" t="s">
        <v>1037</v>
      </c>
      <c r="H2320" s="95">
        <v>6</v>
      </c>
      <c r="I2320" s="94">
        <v>1</v>
      </c>
      <c r="J2320" s="95">
        <v>6</v>
      </c>
      <c r="K2320" s="94">
        <v>0</v>
      </c>
      <c r="L2320" s="95"/>
      <c r="M2320" s="94"/>
      <c r="O2320" s="96">
        <f t="shared" ref="O2320:O2322" si="1107">H2320+J2320+L2320</f>
        <v>12</v>
      </c>
      <c r="P2320" s="96">
        <f t="shared" ref="P2320:P2322" si="1108">I2320+K2320+M2320</f>
        <v>1</v>
      </c>
      <c r="Q2320" s="96">
        <f t="shared" ref="Q2320:Q2322" si="1109">IF(H2320&gt;I2320,1,0)+IF(J2320&gt;K2320,1,0)+IF(L2320&gt;M2320,1,0)</f>
        <v>2</v>
      </c>
      <c r="R2320" s="97">
        <f t="shared" ref="R2320:R2322" si="1110">IF(H2320&lt;I2320,1,0)+IF(J2320&lt;K2320,1,0)+IF(L2320&lt;M2320,1,0)</f>
        <v>0</v>
      </c>
      <c r="S2320" s="97">
        <f t="shared" ref="S2320:S2322" si="1111">IF(Q2320&gt;R2320,1,0)</f>
        <v>1</v>
      </c>
      <c r="T2320" s="97">
        <f t="shared" ref="T2320:T2322" si="1112">IF(Q2320&lt;R2320,1,0)</f>
        <v>0</v>
      </c>
      <c r="U2320" s="77" t="s">
        <v>630</v>
      </c>
    </row>
    <row r="2321" spans="2:21" ht="12" thickBot="1" x14ac:dyDescent="0.25">
      <c r="C2321" s="84"/>
      <c r="D2321" s="94" t="s">
        <v>146</v>
      </c>
      <c r="E2321" s="84" t="s">
        <v>1040</v>
      </c>
      <c r="F2321" s="94"/>
      <c r="G2321" s="84" t="s">
        <v>1038</v>
      </c>
      <c r="H2321" s="95">
        <v>6</v>
      </c>
      <c r="I2321" s="94">
        <v>0</v>
      </c>
      <c r="J2321" s="95">
        <v>6</v>
      </c>
      <c r="K2321" s="94">
        <v>1</v>
      </c>
      <c r="L2321" s="95"/>
      <c r="M2321" s="94"/>
      <c r="O2321" s="29">
        <f t="shared" si="1107"/>
        <v>12</v>
      </c>
      <c r="P2321" s="29">
        <f t="shared" si="1108"/>
        <v>1</v>
      </c>
      <c r="Q2321" s="29">
        <f t="shared" si="1109"/>
        <v>2</v>
      </c>
      <c r="R2321" s="28">
        <f t="shared" si="1110"/>
        <v>0</v>
      </c>
      <c r="S2321" s="28">
        <f t="shared" si="1111"/>
        <v>1</v>
      </c>
      <c r="T2321" s="28">
        <f t="shared" si="1112"/>
        <v>0</v>
      </c>
      <c r="U2321" s="77" t="s">
        <v>630</v>
      </c>
    </row>
    <row r="2322" spans="2:21" ht="12" customHeight="1" thickBot="1" x14ac:dyDescent="0.25">
      <c r="C2322" s="414"/>
      <c r="D2322" s="416" t="s">
        <v>147</v>
      </c>
      <c r="E2322" s="84" t="s">
        <v>1039</v>
      </c>
      <c r="F2322" s="98"/>
      <c r="G2322" s="84" t="s">
        <v>1037</v>
      </c>
      <c r="H2322" s="418">
        <v>6</v>
      </c>
      <c r="I2322" s="421">
        <v>0</v>
      </c>
      <c r="J2322" s="418">
        <v>6</v>
      </c>
      <c r="K2322" s="421">
        <v>0</v>
      </c>
      <c r="L2322" s="418"/>
      <c r="M2322" s="421"/>
      <c r="O2322" s="424">
        <f t="shared" si="1107"/>
        <v>12</v>
      </c>
      <c r="P2322" s="424">
        <f t="shared" si="1108"/>
        <v>0</v>
      </c>
      <c r="Q2322" s="424">
        <f t="shared" si="1109"/>
        <v>2</v>
      </c>
      <c r="R2322" s="424">
        <f t="shared" si="1110"/>
        <v>0</v>
      </c>
      <c r="S2322" s="424">
        <f t="shared" si="1111"/>
        <v>1</v>
      </c>
      <c r="T2322" s="424">
        <f t="shared" si="1112"/>
        <v>0</v>
      </c>
      <c r="U2322" s="77" t="s">
        <v>630</v>
      </c>
    </row>
    <row r="2323" spans="2:21" ht="12" thickBot="1" x14ac:dyDescent="0.25">
      <c r="C2323" s="414"/>
      <c r="D2323" s="416"/>
      <c r="E2323" s="99" t="s">
        <v>137</v>
      </c>
      <c r="F2323" s="100"/>
      <c r="G2323" s="99" t="s">
        <v>137</v>
      </c>
      <c r="H2323" s="419"/>
      <c r="I2323" s="422"/>
      <c r="J2323" s="419"/>
      <c r="K2323" s="422"/>
      <c r="L2323" s="419"/>
      <c r="M2323" s="422"/>
      <c r="O2323" s="425"/>
      <c r="P2323" s="425"/>
      <c r="Q2323" s="425"/>
      <c r="R2323" s="425"/>
      <c r="S2323" s="425"/>
      <c r="T2323" s="425"/>
      <c r="U2323" s="77" t="s">
        <v>630</v>
      </c>
    </row>
    <row r="2324" spans="2:21" ht="12" thickBot="1" x14ac:dyDescent="0.25">
      <c r="C2324" s="415"/>
      <c r="D2324" s="417"/>
      <c r="E2324" s="84" t="s">
        <v>1040</v>
      </c>
      <c r="F2324" s="101"/>
      <c r="G2324" s="84" t="s">
        <v>1038</v>
      </c>
      <c r="H2324" s="420"/>
      <c r="I2324" s="423"/>
      <c r="J2324" s="420"/>
      <c r="K2324" s="423"/>
      <c r="L2324" s="420"/>
      <c r="M2324" s="423"/>
      <c r="O2324" s="426"/>
      <c r="P2324" s="426"/>
      <c r="Q2324" s="426"/>
      <c r="R2324" s="426"/>
      <c r="S2324" s="426"/>
      <c r="T2324" s="426"/>
      <c r="U2324" s="77" t="s">
        <v>630</v>
      </c>
    </row>
    <row r="2325" spans="2:21" ht="12" thickBot="1" x14ac:dyDescent="0.25">
      <c r="B2325" s="79" t="str">
        <f>E2318&amp;G2318</f>
        <v>BEŞİKDÜZÜ YELKEN SPOR K.PROFESYONEL TENİS .61 SPOR K.</v>
      </c>
      <c r="G2325" s="102"/>
      <c r="H2325" s="102"/>
      <c r="O2325" s="28">
        <f t="shared" ref="O2325:T2325" si="1113">O2320+O2321+O2322</f>
        <v>36</v>
      </c>
      <c r="P2325" s="28">
        <f t="shared" si="1113"/>
        <v>2</v>
      </c>
      <c r="Q2325" s="29">
        <f t="shared" si="1113"/>
        <v>6</v>
      </c>
      <c r="R2325" s="28">
        <f t="shared" si="1113"/>
        <v>0</v>
      </c>
      <c r="S2325" s="28">
        <f t="shared" si="1113"/>
        <v>3</v>
      </c>
      <c r="T2325" s="28">
        <f t="shared" si="1113"/>
        <v>0</v>
      </c>
      <c r="U2325" s="77" t="s">
        <v>630</v>
      </c>
    </row>
    <row r="2326" spans="2:21" x14ac:dyDescent="0.2">
      <c r="C2326" s="427" t="s">
        <v>132</v>
      </c>
      <c r="D2326" s="428"/>
      <c r="E2326" s="428"/>
      <c r="F2326" s="428"/>
      <c r="G2326" s="428"/>
      <c r="H2326" s="428"/>
      <c r="I2326" s="428"/>
      <c r="J2326" s="428"/>
      <c r="K2326" s="428"/>
      <c r="L2326" s="428"/>
      <c r="M2326" s="429"/>
      <c r="U2326" s="77" t="s">
        <v>630</v>
      </c>
    </row>
    <row r="2327" spans="2:21" ht="12" thickBot="1" x14ac:dyDescent="0.25">
      <c r="C2327" s="430"/>
      <c r="D2327" s="431"/>
      <c r="E2327" s="431"/>
      <c r="F2327" s="431"/>
      <c r="G2327" s="431"/>
      <c r="H2327" s="431"/>
      <c r="I2327" s="431"/>
      <c r="J2327" s="431"/>
      <c r="K2327" s="431"/>
      <c r="L2327" s="431"/>
      <c r="M2327" s="432"/>
      <c r="U2327" s="77" t="s">
        <v>630</v>
      </c>
    </row>
    <row r="2328" spans="2:21" ht="12" thickBot="1" x14ac:dyDescent="0.25">
      <c r="C2328" s="444" t="s">
        <v>79</v>
      </c>
      <c r="D2328" s="437"/>
      <c r="E2328" s="445" t="s">
        <v>133</v>
      </c>
      <c r="F2328" s="446"/>
      <c r="G2328" s="80" t="s">
        <v>134</v>
      </c>
      <c r="H2328" s="447" t="s">
        <v>135</v>
      </c>
      <c r="I2328" s="448"/>
      <c r="J2328" s="448"/>
      <c r="K2328" s="448"/>
      <c r="L2328" s="448"/>
      <c r="M2328" s="449"/>
      <c r="R2328" s="81"/>
      <c r="S2328" s="82"/>
      <c r="T2328" s="83"/>
      <c r="U2328" s="77" t="s">
        <v>630</v>
      </c>
    </row>
    <row r="2329" spans="2:21" ht="12" thickBot="1" x14ac:dyDescent="0.25">
      <c r="C2329" s="433">
        <v>45093</v>
      </c>
      <c r="D2329" s="434"/>
      <c r="E2329" s="435" t="s">
        <v>58</v>
      </c>
      <c r="F2329" s="409"/>
      <c r="G2329" s="84"/>
      <c r="H2329" s="435"/>
      <c r="I2329" s="408"/>
      <c r="J2329" s="408"/>
      <c r="K2329" s="408"/>
      <c r="L2329" s="408"/>
      <c r="M2329" s="409"/>
      <c r="U2329" s="77" t="s">
        <v>630</v>
      </c>
    </row>
    <row r="2330" spans="2:21" ht="12" thickBot="1" x14ac:dyDescent="0.25">
      <c r="C2330" s="435"/>
      <c r="D2330" s="408"/>
      <c r="E2330" s="408"/>
      <c r="F2330" s="408"/>
      <c r="G2330" s="408"/>
      <c r="H2330" s="408"/>
      <c r="I2330" s="408"/>
      <c r="J2330" s="408"/>
      <c r="K2330" s="408"/>
      <c r="L2330" s="408"/>
      <c r="M2330" s="409"/>
      <c r="U2330" s="77" t="s">
        <v>630</v>
      </c>
    </row>
    <row r="2331" spans="2:21" ht="12" thickBot="1" x14ac:dyDescent="0.25">
      <c r="C2331" s="85" t="s">
        <v>87</v>
      </c>
      <c r="D2331" s="86"/>
      <c r="E2331" s="85" t="s">
        <v>136</v>
      </c>
      <c r="F2331" s="86" t="s">
        <v>137</v>
      </c>
      <c r="G2331" s="85" t="s">
        <v>136</v>
      </c>
      <c r="H2331" s="436" t="s">
        <v>108</v>
      </c>
      <c r="I2331" s="436"/>
      <c r="J2331" s="436"/>
      <c r="K2331" s="436"/>
      <c r="L2331" s="436"/>
      <c r="M2331" s="437"/>
      <c r="U2331" s="77" t="s">
        <v>630</v>
      </c>
    </row>
    <row r="2332" spans="2:21" ht="12" thickBot="1" x14ac:dyDescent="0.25">
      <c r="C2332" s="87"/>
      <c r="D2332" s="88">
        <v>19</v>
      </c>
      <c r="E2332" s="103" t="s">
        <v>224</v>
      </c>
      <c r="F2332" s="88"/>
      <c r="G2332" s="103" t="s">
        <v>37</v>
      </c>
      <c r="H2332" s="438">
        <f>S2339</f>
        <v>3</v>
      </c>
      <c r="I2332" s="439"/>
      <c r="J2332" s="440"/>
      <c r="K2332" s="441">
        <f>T2339</f>
        <v>0</v>
      </c>
      <c r="L2332" s="442"/>
      <c r="M2332" s="443"/>
      <c r="U2332" s="77" t="str">
        <f>IF(H2332+K2332=3,"BİTTİ","DEVAM")</f>
        <v>BİTTİ</v>
      </c>
    </row>
    <row r="2333" spans="2:21" ht="12" thickBot="1" x14ac:dyDescent="0.25">
      <c r="C2333" s="91" t="s">
        <v>80</v>
      </c>
      <c r="D2333" s="92" t="s">
        <v>138</v>
      </c>
      <c r="E2333" s="91" t="s">
        <v>139</v>
      </c>
      <c r="F2333" s="92"/>
      <c r="G2333" s="91" t="s">
        <v>139</v>
      </c>
      <c r="H2333" s="408" t="s">
        <v>140</v>
      </c>
      <c r="I2333" s="409"/>
      <c r="J2333" s="408" t="s">
        <v>141</v>
      </c>
      <c r="K2333" s="409"/>
      <c r="L2333" s="410" t="s">
        <v>142</v>
      </c>
      <c r="M2333" s="411"/>
      <c r="O2333" s="412" t="s">
        <v>143</v>
      </c>
      <c r="P2333" s="413"/>
      <c r="Q2333" s="412" t="s">
        <v>144</v>
      </c>
      <c r="R2333" s="413"/>
      <c r="S2333" s="412" t="s">
        <v>138</v>
      </c>
      <c r="T2333" s="413"/>
      <c r="U2333" s="77" t="s">
        <v>630</v>
      </c>
    </row>
    <row r="2334" spans="2:21" ht="12" thickBot="1" x14ac:dyDescent="0.25">
      <c r="C2334" s="93" t="s">
        <v>152</v>
      </c>
      <c r="D2334" s="94" t="s">
        <v>145</v>
      </c>
      <c r="E2334" s="84" t="s">
        <v>693</v>
      </c>
      <c r="F2334" s="94"/>
      <c r="G2334" s="84" t="s">
        <v>510</v>
      </c>
      <c r="H2334" s="95">
        <v>6</v>
      </c>
      <c r="I2334" s="94">
        <v>3</v>
      </c>
      <c r="J2334" s="95">
        <v>6</v>
      </c>
      <c r="K2334" s="94">
        <v>3</v>
      </c>
      <c r="L2334" s="95"/>
      <c r="M2334" s="94"/>
      <c r="O2334" s="96">
        <f t="shared" ref="O2334:O2336" si="1114">H2334+J2334+L2334</f>
        <v>12</v>
      </c>
      <c r="P2334" s="96">
        <f t="shared" ref="P2334:P2336" si="1115">I2334+K2334+M2334</f>
        <v>6</v>
      </c>
      <c r="Q2334" s="96">
        <f t="shared" ref="Q2334:Q2336" si="1116">IF(H2334&gt;I2334,1,0)+IF(J2334&gt;K2334,1,0)+IF(L2334&gt;M2334,1,0)</f>
        <v>2</v>
      </c>
      <c r="R2334" s="97">
        <f t="shared" ref="R2334:R2336" si="1117">IF(H2334&lt;I2334,1,0)+IF(J2334&lt;K2334,1,0)+IF(L2334&lt;M2334,1,0)</f>
        <v>0</v>
      </c>
      <c r="S2334" s="97">
        <f t="shared" ref="S2334:S2336" si="1118">IF(Q2334&gt;R2334,1,0)</f>
        <v>1</v>
      </c>
      <c r="T2334" s="97">
        <f t="shared" ref="T2334:T2336" si="1119">IF(Q2334&lt;R2334,1,0)</f>
        <v>0</v>
      </c>
      <c r="U2334" s="77" t="s">
        <v>630</v>
      </c>
    </row>
    <row r="2335" spans="2:21" ht="12" thickBot="1" x14ac:dyDescent="0.25">
      <c r="C2335" s="84"/>
      <c r="D2335" s="94" t="s">
        <v>146</v>
      </c>
      <c r="E2335" s="84" t="s">
        <v>868</v>
      </c>
      <c r="F2335" s="94"/>
      <c r="G2335" s="84" t="s">
        <v>511</v>
      </c>
      <c r="H2335" s="95">
        <v>6</v>
      </c>
      <c r="I2335" s="94">
        <v>3</v>
      </c>
      <c r="J2335" s="95">
        <v>6</v>
      </c>
      <c r="K2335" s="94">
        <v>2</v>
      </c>
      <c r="L2335" s="95"/>
      <c r="M2335" s="94"/>
      <c r="O2335" s="29">
        <f t="shared" si="1114"/>
        <v>12</v>
      </c>
      <c r="P2335" s="29">
        <f t="shared" si="1115"/>
        <v>5</v>
      </c>
      <c r="Q2335" s="29">
        <f t="shared" si="1116"/>
        <v>2</v>
      </c>
      <c r="R2335" s="28">
        <f t="shared" si="1117"/>
        <v>0</v>
      </c>
      <c r="S2335" s="28">
        <f t="shared" si="1118"/>
        <v>1</v>
      </c>
      <c r="T2335" s="28">
        <f t="shared" si="1119"/>
        <v>0</v>
      </c>
      <c r="U2335" s="77" t="s">
        <v>630</v>
      </c>
    </row>
    <row r="2336" spans="2:21" ht="12" customHeight="1" thickBot="1" x14ac:dyDescent="0.25">
      <c r="C2336" s="414"/>
      <c r="D2336" s="416" t="s">
        <v>147</v>
      </c>
      <c r="E2336" s="84" t="s">
        <v>868</v>
      </c>
      <c r="F2336" s="98"/>
      <c r="G2336" s="84" t="s">
        <v>512</v>
      </c>
      <c r="H2336" s="418">
        <v>6</v>
      </c>
      <c r="I2336" s="421">
        <v>4</v>
      </c>
      <c r="J2336" s="418">
        <v>6</v>
      </c>
      <c r="K2336" s="421">
        <v>1</v>
      </c>
      <c r="L2336" s="418"/>
      <c r="M2336" s="421"/>
      <c r="O2336" s="424">
        <f t="shared" si="1114"/>
        <v>12</v>
      </c>
      <c r="P2336" s="424">
        <f t="shared" si="1115"/>
        <v>5</v>
      </c>
      <c r="Q2336" s="424">
        <f t="shared" si="1116"/>
        <v>2</v>
      </c>
      <c r="R2336" s="424">
        <f t="shared" si="1117"/>
        <v>0</v>
      </c>
      <c r="S2336" s="424">
        <f t="shared" si="1118"/>
        <v>1</v>
      </c>
      <c r="T2336" s="424">
        <f t="shared" si="1119"/>
        <v>0</v>
      </c>
      <c r="U2336" s="77" t="s">
        <v>630</v>
      </c>
    </row>
    <row r="2337" spans="2:21" ht="12" thickBot="1" x14ac:dyDescent="0.25">
      <c r="C2337" s="414"/>
      <c r="D2337" s="416"/>
      <c r="E2337" s="99" t="s">
        <v>137</v>
      </c>
      <c r="F2337" s="100"/>
      <c r="G2337" s="99" t="s">
        <v>137</v>
      </c>
      <c r="H2337" s="419"/>
      <c r="I2337" s="422"/>
      <c r="J2337" s="419"/>
      <c r="K2337" s="422"/>
      <c r="L2337" s="419"/>
      <c r="M2337" s="422"/>
      <c r="O2337" s="425"/>
      <c r="P2337" s="425"/>
      <c r="Q2337" s="425"/>
      <c r="R2337" s="425"/>
      <c r="S2337" s="425"/>
      <c r="T2337" s="425"/>
      <c r="U2337" s="77" t="s">
        <v>630</v>
      </c>
    </row>
    <row r="2338" spans="2:21" ht="12" thickBot="1" x14ac:dyDescent="0.25">
      <c r="C2338" s="415"/>
      <c r="D2338" s="417"/>
      <c r="E2338" s="84" t="s">
        <v>693</v>
      </c>
      <c r="F2338" s="101"/>
      <c r="G2338" s="84" t="s">
        <v>511</v>
      </c>
      <c r="H2338" s="420"/>
      <c r="I2338" s="423"/>
      <c r="J2338" s="420"/>
      <c r="K2338" s="423"/>
      <c r="L2338" s="420"/>
      <c r="M2338" s="423"/>
      <c r="O2338" s="426"/>
      <c r="P2338" s="426"/>
      <c r="Q2338" s="426"/>
      <c r="R2338" s="426"/>
      <c r="S2338" s="426"/>
      <c r="T2338" s="426"/>
      <c r="U2338" s="77" t="s">
        <v>630</v>
      </c>
    </row>
    <row r="2339" spans="2:21" ht="12" thickBot="1" x14ac:dyDescent="0.25">
      <c r="B2339" s="79" t="str">
        <f>E2332&amp;G2332</f>
        <v>PODYUM TENİS KULÜBÜYENİGÜN TENİS SPOR KULÜBÜ</v>
      </c>
      <c r="G2339" s="102"/>
      <c r="H2339" s="102"/>
      <c r="O2339" s="28">
        <f t="shared" ref="O2339:T2339" si="1120">O2334+O2335+O2336</f>
        <v>36</v>
      </c>
      <c r="P2339" s="28">
        <f t="shared" si="1120"/>
        <v>16</v>
      </c>
      <c r="Q2339" s="29">
        <f t="shared" si="1120"/>
        <v>6</v>
      </c>
      <c r="R2339" s="28">
        <f t="shared" si="1120"/>
        <v>0</v>
      </c>
      <c r="S2339" s="28">
        <f t="shared" si="1120"/>
        <v>3</v>
      </c>
      <c r="T2339" s="28">
        <f t="shared" si="1120"/>
        <v>0</v>
      </c>
      <c r="U2339" s="77" t="s">
        <v>630</v>
      </c>
    </row>
    <row r="2340" spans="2:21" x14ac:dyDescent="0.2">
      <c r="C2340" s="427" t="s">
        <v>132</v>
      </c>
      <c r="D2340" s="428"/>
      <c r="E2340" s="428"/>
      <c r="F2340" s="428"/>
      <c r="G2340" s="428"/>
      <c r="H2340" s="428"/>
      <c r="I2340" s="428"/>
      <c r="J2340" s="428"/>
      <c r="K2340" s="428"/>
      <c r="L2340" s="428"/>
      <c r="M2340" s="429"/>
      <c r="U2340" s="77" t="s">
        <v>630</v>
      </c>
    </row>
    <row r="2341" spans="2:21" ht="12" thickBot="1" x14ac:dyDescent="0.25">
      <c r="C2341" s="430"/>
      <c r="D2341" s="431"/>
      <c r="E2341" s="431"/>
      <c r="F2341" s="431"/>
      <c r="G2341" s="431"/>
      <c r="H2341" s="431"/>
      <c r="I2341" s="431"/>
      <c r="J2341" s="431"/>
      <c r="K2341" s="431"/>
      <c r="L2341" s="431"/>
      <c r="M2341" s="432"/>
      <c r="U2341" s="77" t="s">
        <v>630</v>
      </c>
    </row>
    <row r="2342" spans="2:21" ht="12" thickBot="1" x14ac:dyDescent="0.25">
      <c r="C2342" s="444" t="s">
        <v>79</v>
      </c>
      <c r="D2342" s="437"/>
      <c r="E2342" s="445" t="s">
        <v>133</v>
      </c>
      <c r="F2342" s="446"/>
      <c r="G2342" s="80" t="s">
        <v>134</v>
      </c>
      <c r="H2342" s="447" t="s">
        <v>135</v>
      </c>
      <c r="I2342" s="448"/>
      <c r="J2342" s="448"/>
      <c r="K2342" s="448"/>
      <c r="L2342" s="448"/>
      <c r="M2342" s="449"/>
      <c r="R2342" s="81"/>
      <c r="S2342" s="82"/>
      <c r="T2342" s="83"/>
      <c r="U2342" s="77" t="s">
        <v>630</v>
      </c>
    </row>
    <row r="2343" spans="2:21" ht="12" thickBot="1" x14ac:dyDescent="0.25">
      <c r="C2343" s="433">
        <v>45093</v>
      </c>
      <c r="D2343" s="434"/>
      <c r="E2343" s="435" t="s">
        <v>58</v>
      </c>
      <c r="F2343" s="409"/>
      <c r="G2343" s="84"/>
      <c r="H2343" s="435"/>
      <c r="I2343" s="408"/>
      <c r="J2343" s="408"/>
      <c r="K2343" s="408"/>
      <c r="L2343" s="408"/>
      <c r="M2343" s="409"/>
      <c r="U2343" s="77" t="s">
        <v>630</v>
      </c>
    </row>
    <row r="2344" spans="2:21" ht="12" thickBot="1" x14ac:dyDescent="0.25">
      <c r="C2344" s="435"/>
      <c r="D2344" s="408"/>
      <c r="E2344" s="408"/>
      <c r="F2344" s="408"/>
      <c r="G2344" s="408"/>
      <c r="H2344" s="408"/>
      <c r="I2344" s="408"/>
      <c r="J2344" s="408"/>
      <c r="K2344" s="408"/>
      <c r="L2344" s="408"/>
      <c r="M2344" s="409"/>
      <c r="U2344" s="77" t="s">
        <v>630</v>
      </c>
    </row>
    <row r="2345" spans="2:21" ht="12" thickBot="1" x14ac:dyDescent="0.25">
      <c r="C2345" s="85" t="s">
        <v>87</v>
      </c>
      <c r="D2345" s="86"/>
      <c r="E2345" s="85" t="s">
        <v>136</v>
      </c>
      <c r="F2345" s="86" t="s">
        <v>137</v>
      </c>
      <c r="G2345" s="85" t="s">
        <v>136</v>
      </c>
      <c r="H2345" s="436" t="s">
        <v>108</v>
      </c>
      <c r="I2345" s="436"/>
      <c r="J2345" s="436"/>
      <c r="K2345" s="436"/>
      <c r="L2345" s="436"/>
      <c r="M2345" s="437"/>
      <c r="U2345" s="77" t="s">
        <v>630</v>
      </c>
    </row>
    <row r="2346" spans="2:21" ht="12" thickBot="1" x14ac:dyDescent="0.25">
      <c r="C2346" s="87"/>
      <c r="D2346" s="88">
        <v>20</v>
      </c>
      <c r="E2346" s="103" t="s">
        <v>201</v>
      </c>
      <c r="F2346" s="88"/>
      <c r="G2346" s="103" t="s">
        <v>203</v>
      </c>
      <c r="H2346" s="438">
        <f>S2353</f>
        <v>2</v>
      </c>
      <c r="I2346" s="439"/>
      <c r="J2346" s="440"/>
      <c r="K2346" s="441">
        <f>T2353</f>
        <v>1</v>
      </c>
      <c r="L2346" s="442"/>
      <c r="M2346" s="443"/>
      <c r="U2346" s="77" t="str">
        <f>IF(H2346+K2346=3,"BİTTİ","DEVAM")</f>
        <v>BİTTİ</v>
      </c>
    </row>
    <row r="2347" spans="2:21" ht="12" thickBot="1" x14ac:dyDescent="0.25">
      <c r="C2347" s="91" t="s">
        <v>80</v>
      </c>
      <c r="D2347" s="92" t="s">
        <v>138</v>
      </c>
      <c r="E2347" s="91" t="s">
        <v>139</v>
      </c>
      <c r="F2347" s="92"/>
      <c r="G2347" s="91" t="s">
        <v>139</v>
      </c>
      <c r="H2347" s="408" t="s">
        <v>140</v>
      </c>
      <c r="I2347" s="409"/>
      <c r="J2347" s="408" t="s">
        <v>141</v>
      </c>
      <c r="K2347" s="409"/>
      <c r="L2347" s="410" t="s">
        <v>142</v>
      </c>
      <c r="M2347" s="411"/>
      <c r="O2347" s="412" t="s">
        <v>143</v>
      </c>
      <c r="P2347" s="413"/>
      <c r="Q2347" s="412" t="s">
        <v>144</v>
      </c>
      <c r="R2347" s="413"/>
      <c r="S2347" s="412" t="s">
        <v>138</v>
      </c>
      <c r="T2347" s="413"/>
      <c r="U2347" s="77" t="s">
        <v>630</v>
      </c>
    </row>
    <row r="2348" spans="2:21" ht="12" thickBot="1" x14ac:dyDescent="0.25">
      <c r="C2348" s="93" t="s">
        <v>152</v>
      </c>
      <c r="D2348" s="94" t="s">
        <v>145</v>
      </c>
      <c r="E2348" s="84" t="s">
        <v>523</v>
      </c>
      <c r="F2348" s="94"/>
      <c r="G2348" s="84" t="s">
        <v>514</v>
      </c>
      <c r="H2348" s="95">
        <v>6</v>
      </c>
      <c r="I2348" s="94">
        <v>4</v>
      </c>
      <c r="J2348" s="95">
        <v>3</v>
      </c>
      <c r="K2348" s="94">
        <v>6</v>
      </c>
      <c r="L2348" s="95">
        <v>10</v>
      </c>
      <c r="M2348" s="94">
        <v>4</v>
      </c>
      <c r="O2348" s="96">
        <f t="shared" ref="O2348:O2350" si="1121">H2348+J2348+L2348</f>
        <v>19</v>
      </c>
      <c r="P2348" s="96">
        <f t="shared" ref="P2348:P2350" si="1122">I2348+K2348+M2348</f>
        <v>14</v>
      </c>
      <c r="Q2348" s="96">
        <f t="shared" ref="Q2348:Q2350" si="1123">IF(H2348&gt;I2348,1,0)+IF(J2348&gt;K2348,1,0)+IF(L2348&gt;M2348,1,0)</f>
        <v>2</v>
      </c>
      <c r="R2348" s="97">
        <f t="shared" ref="R2348:R2350" si="1124">IF(H2348&lt;I2348,1,0)+IF(J2348&lt;K2348,1,0)+IF(L2348&lt;M2348,1,0)</f>
        <v>1</v>
      </c>
      <c r="S2348" s="97">
        <f t="shared" ref="S2348:S2350" si="1125">IF(Q2348&gt;R2348,1,0)</f>
        <v>1</v>
      </c>
      <c r="T2348" s="97">
        <f t="shared" ref="T2348:T2350" si="1126">IF(Q2348&lt;R2348,1,0)</f>
        <v>0</v>
      </c>
      <c r="U2348" s="77" t="s">
        <v>630</v>
      </c>
    </row>
    <row r="2349" spans="2:21" ht="12" thickBot="1" x14ac:dyDescent="0.25">
      <c r="C2349" s="84"/>
      <c r="D2349" s="94" t="s">
        <v>146</v>
      </c>
      <c r="E2349" s="84" t="s">
        <v>524</v>
      </c>
      <c r="F2349" s="94"/>
      <c r="G2349" s="84" t="s">
        <v>515</v>
      </c>
      <c r="H2349" s="95">
        <v>5</v>
      </c>
      <c r="I2349" s="94">
        <v>7</v>
      </c>
      <c r="J2349" s="95">
        <v>4</v>
      </c>
      <c r="K2349" s="94">
        <v>6</v>
      </c>
      <c r="L2349" s="95"/>
      <c r="M2349" s="94"/>
      <c r="O2349" s="29">
        <f t="shared" si="1121"/>
        <v>9</v>
      </c>
      <c r="P2349" s="29">
        <f t="shared" si="1122"/>
        <v>13</v>
      </c>
      <c r="Q2349" s="29">
        <f t="shared" si="1123"/>
        <v>0</v>
      </c>
      <c r="R2349" s="28">
        <f t="shared" si="1124"/>
        <v>2</v>
      </c>
      <c r="S2349" s="28">
        <f t="shared" si="1125"/>
        <v>0</v>
      </c>
      <c r="T2349" s="28">
        <f t="shared" si="1126"/>
        <v>1</v>
      </c>
      <c r="U2349" s="77" t="s">
        <v>630</v>
      </c>
    </row>
    <row r="2350" spans="2:21" ht="12" customHeight="1" thickBot="1" x14ac:dyDescent="0.25">
      <c r="C2350" s="414"/>
      <c r="D2350" s="416" t="s">
        <v>147</v>
      </c>
      <c r="E2350" s="84" t="s">
        <v>524</v>
      </c>
      <c r="F2350" s="98"/>
      <c r="G2350" s="84" t="s">
        <v>515</v>
      </c>
      <c r="H2350" s="418">
        <v>6</v>
      </c>
      <c r="I2350" s="421">
        <v>4</v>
      </c>
      <c r="J2350" s="418">
        <v>6</v>
      </c>
      <c r="K2350" s="421">
        <v>2</v>
      </c>
      <c r="L2350" s="418"/>
      <c r="M2350" s="421"/>
      <c r="O2350" s="424">
        <f t="shared" si="1121"/>
        <v>12</v>
      </c>
      <c r="P2350" s="424">
        <f t="shared" si="1122"/>
        <v>6</v>
      </c>
      <c r="Q2350" s="424">
        <f t="shared" si="1123"/>
        <v>2</v>
      </c>
      <c r="R2350" s="424">
        <f t="shared" si="1124"/>
        <v>0</v>
      </c>
      <c r="S2350" s="424">
        <f t="shared" si="1125"/>
        <v>1</v>
      </c>
      <c r="T2350" s="424">
        <f t="shared" si="1126"/>
        <v>0</v>
      </c>
      <c r="U2350" s="77" t="s">
        <v>630</v>
      </c>
    </row>
    <row r="2351" spans="2:21" ht="12" thickBot="1" x14ac:dyDescent="0.25">
      <c r="C2351" s="414"/>
      <c r="D2351" s="416"/>
      <c r="E2351" s="99" t="s">
        <v>137</v>
      </c>
      <c r="F2351" s="100"/>
      <c r="G2351" s="99" t="s">
        <v>137</v>
      </c>
      <c r="H2351" s="419"/>
      <c r="I2351" s="422"/>
      <c r="J2351" s="419"/>
      <c r="K2351" s="422"/>
      <c r="L2351" s="419"/>
      <c r="M2351" s="422"/>
      <c r="O2351" s="425"/>
      <c r="P2351" s="425"/>
      <c r="Q2351" s="425"/>
      <c r="R2351" s="425"/>
      <c r="S2351" s="425"/>
      <c r="T2351" s="425"/>
      <c r="U2351" s="77" t="s">
        <v>630</v>
      </c>
    </row>
    <row r="2352" spans="2:21" ht="12" thickBot="1" x14ac:dyDescent="0.25">
      <c r="C2352" s="415"/>
      <c r="D2352" s="417"/>
      <c r="E2352" s="84" t="s">
        <v>525</v>
      </c>
      <c r="F2352" s="101"/>
      <c r="G2352" s="84" t="s">
        <v>516</v>
      </c>
      <c r="H2352" s="420"/>
      <c r="I2352" s="423"/>
      <c r="J2352" s="420"/>
      <c r="K2352" s="423"/>
      <c r="L2352" s="420"/>
      <c r="M2352" s="423"/>
      <c r="O2352" s="426"/>
      <c r="P2352" s="426"/>
      <c r="Q2352" s="426"/>
      <c r="R2352" s="426"/>
      <c r="S2352" s="426"/>
      <c r="T2352" s="426"/>
      <c r="U2352" s="77" t="s">
        <v>630</v>
      </c>
    </row>
    <row r="2353" spans="2:21" ht="12" thickBot="1" x14ac:dyDescent="0.25">
      <c r="B2353" s="79" t="str">
        <f>E2346&amp;G2346</f>
        <v>BURSA BÜYÜKŞEHİR B.SPOR K.OSMANGAZİ BELEDİYESPOR K.</v>
      </c>
      <c r="G2353" s="102"/>
      <c r="H2353" s="102"/>
      <c r="O2353" s="28">
        <f t="shared" ref="O2353:T2353" si="1127">O2348+O2349+O2350</f>
        <v>40</v>
      </c>
      <c r="P2353" s="28">
        <f t="shared" si="1127"/>
        <v>33</v>
      </c>
      <c r="Q2353" s="29">
        <f t="shared" si="1127"/>
        <v>4</v>
      </c>
      <c r="R2353" s="28">
        <f t="shared" si="1127"/>
        <v>3</v>
      </c>
      <c r="S2353" s="28">
        <f t="shared" si="1127"/>
        <v>2</v>
      </c>
      <c r="T2353" s="28">
        <f t="shared" si="1127"/>
        <v>1</v>
      </c>
      <c r="U2353" s="77" t="s">
        <v>630</v>
      </c>
    </row>
    <row r="2354" spans="2:21" x14ac:dyDescent="0.2">
      <c r="C2354" s="427" t="s">
        <v>132</v>
      </c>
      <c r="D2354" s="428"/>
      <c r="E2354" s="428"/>
      <c r="F2354" s="428"/>
      <c r="G2354" s="428"/>
      <c r="H2354" s="428"/>
      <c r="I2354" s="428"/>
      <c r="J2354" s="428"/>
      <c r="K2354" s="428"/>
      <c r="L2354" s="428"/>
      <c r="M2354" s="429"/>
      <c r="U2354" s="77" t="s">
        <v>630</v>
      </c>
    </row>
    <row r="2355" spans="2:21" ht="12" thickBot="1" x14ac:dyDescent="0.25">
      <c r="C2355" s="430"/>
      <c r="D2355" s="431"/>
      <c r="E2355" s="431"/>
      <c r="F2355" s="431"/>
      <c r="G2355" s="431"/>
      <c r="H2355" s="431"/>
      <c r="I2355" s="431"/>
      <c r="J2355" s="431"/>
      <c r="K2355" s="431"/>
      <c r="L2355" s="431"/>
      <c r="M2355" s="432"/>
      <c r="U2355" s="77" t="s">
        <v>630</v>
      </c>
    </row>
    <row r="2356" spans="2:21" ht="12" thickBot="1" x14ac:dyDescent="0.25">
      <c r="C2356" s="444" t="s">
        <v>79</v>
      </c>
      <c r="D2356" s="437"/>
      <c r="E2356" s="445" t="s">
        <v>133</v>
      </c>
      <c r="F2356" s="446"/>
      <c r="G2356" s="80" t="s">
        <v>134</v>
      </c>
      <c r="H2356" s="447" t="s">
        <v>135</v>
      </c>
      <c r="I2356" s="448"/>
      <c r="J2356" s="448"/>
      <c r="K2356" s="448"/>
      <c r="L2356" s="448"/>
      <c r="M2356" s="449"/>
      <c r="R2356" s="81"/>
      <c r="S2356" s="82"/>
      <c r="T2356" s="83"/>
      <c r="U2356" s="77" t="s">
        <v>630</v>
      </c>
    </row>
    <row r="2357" spans="2:21" ht="12" thickBot="1" x14ac:dyDescent="0.25">
      <c r="C2357" s="433">
        <v>45093</v>
      </c>
      <c r="D2357" s="434"/>
      <c r="E2357" s="435" t="s">
        <v>265</v>
      </c>
      <c r="F2357" s="409"/>
      <c r="G2357" s="84"/>
      <c r="H2357" s="435"/>
      <c r="I2357" s="408"/>
      <c r="J2357" s="408"/>
      <c r="K2357" s="408"/>
      <c r="L2357" s="408"/>
      <c r="M2357" s="409"/>
      <c r="U2357" s="77" t="s">
        <v>630</v>
      </c>
    </row>
    <row r="2358" spans="2:21" ht="12" thickBot="1" x14ac:dyDescent="0.25">
      <c r="C2358" s="435"/>
      <c r="D2358" s="408"/>
      <c r="E2358" s="408"/>
      <c r="F2358" s="408"/>
      <c r="G2358" s="408"/>
      <c r="H2358" s="408"/>
      <c r="I2358" s="408"/>
      <c r="J2358" s="408"/>
      <c r="K2358" s="408"/>
      <c r="L2358" s="408"/>
      <c r="M2358" s="409"/>
      <c r="U2358" s="77" t="s">
        <v>630</v>
      </c>
    </row>
    <row r="2359" spans="2:21" ht="12" thickBot="1" x14ac:dyDescent="0.25">
      <c r="C2359" s="85" t="s">
        <v>87</v>
      </c>
      <c r="D2359" s="86"/>
      <c r="E2359" s="85" t="s">
        <v>136</v>
      </c>
      <c r="F2359" s="86" t="s">
        <v>137</v>
      </c>
      <c r="G2359" s="85" t="s">
        <v>136</v>
      </c>
      <c r="H2359" s="436" t="s">
        <v>108</v>
      </c>
      <c r="I2359" s="436"/>
      <c r="J2359" s="436"/>
      <c r="K2359" s="436"/>
      <c r="L2359" s="436"/>
      <c r="M2359" s="437"/>
      <c r="U2359" s="77" t="s">
        <v>630</v>
      </c>
    </row>
    <row r="2360" spans="2:21" ht="12" thickBot="1" x14ac:dyDescent="0.25">
      <c r="C2360" s="87"/>
      <c r="D2360" s="88">
        <v>21</v>
      </c>
      <c r="E2360" s="103" t="s">
        <v>19</v>
      </c>
      <c r="F2360" s="88"/>
      <c r="G2360" s="103" t="s">
        <v>30</v>
      </c>
      <c r="H2360" s="438">
        <f>S2367</f>
        <v>3</v>
      </c>
      <c r="I2360" s="439"/>
      <c r="J2360" s="440"/>
      <c r="K2360" s="441">
        <f>T2367</f>
        <v>0</v>
      </c>
      <c r="L2360" s="442"/>
      <c r="M2360" s="443"/>
      <c r="U2360" s="77" t="str">
        <f>IF(H2360+K2360=3,"BİTTİ","DEVAM")</f>
        <v>BİTTİ</v>
      </c>
    </row>
    <row r="2361" spans="2:21" ht="12" thickBot="1" x14ac:dyDescent="0.25">
      <c r="C2361" s="91" t="s">
        <v>80</v>
      </c>
      <c r="D2361" s="92" t="s">
        <v>138</v>
      </c>
      <c r="E2361" s="91" t="s">
        <v>139</v>
      </c>
      <c r="F2361" s="92"/>
      <c r="G2361" s="91" t="s">
        <v>139</v>
      </c>
      <c r="H2361" s="408" t="s">
        <v>140</v>
      </c>
      <c r="I2361" s="409"/>
      <c r="J2361" s="408" t="s">
        <v>141</v>
      </c>
      <c r="K2361" s="409"/>
      <c r="L2361" s="410" t="s">
        <v>142</v>
      </c>
      <c r="M2361" s="411"/>
      <c r="O2361" s="412" t="s">
        <v>143</v>
      </c>
      <c r="P2361" s="413"/>
      <c r="Q2361" s="412" t="s">
        <v>144</v>
      </c>
      <c r="R2361" s="413"/>
      <c r="S2361" s="412" t="s">
        <v>138</v>
      </c>
      <c r="T2361" s="413"/>
      <c r="U2361" s="77" t="s">
        <v>630</v>
      </c>
    </row>
    <row r="2362" spans="2:21" ht="12" thickBot="1" x14ac:dyDescent="0.25">
      <c r="C2362" s="93" t="s">
        <v>152</v>
      </c>
      <c r="D2362" s="94" t="s">
        <v>145</v>
      </c>
      <c r="E2362" s="84" t="s">
        <v>804</v>
      </c>
      <c r="F2362" s="94"/>
      <c r="G2362" s="84" t="s">
        <v>565</v>
      </c>
      <c r="H2362" s="95">
        <v>6</v>
      </c>
      <c r="I2362" s="94">
        <v>3</v>
      </c>
      <c r="J2362" s="95">
        <v>6</v>
      </c>
      <c r="K2362" s="94">
        <v>1</v>
      </c>
      <c r="L2362" s="95"/>
      <c r="M2362" s="94"/>
      <c r="O2362" s="96">
        <f t="shared" ref="O2362:O2364" si="1128">H2362+J2362+L2362</f>
        <v>12</v>
      </c>
      <c r="P2362" s="96">
        <f t="shared" ref="P2362:P2364" si="1129">I2362+K2362+M2362</f>
        <v>4</v>
      </c>
      <c r="Q2362" s="96">
        <f t="shared" ref="Q2362:Q2364" si="1130">IF(H2362&gt;I2362,1,0)+IF(J2362&gt;K2362,1,0)+IF(L2362&gt;M2362,1,0)</f>
        <v>2</v>
      </c>
      <c r="R2362" s="97">
        <f t="shared" ref="R2362:R2364" si="1131">IF(H2362&lt;I2362,1,0)+IF(J2362&lt;K2362,1,0)+IF(L2362&lt;M2362,1,0)</f>
        <v>0</v>
      </c>
      <c r="S2362" s="97">
        <f t="shared" ref="S2362:S2364" si="1132">IF(Q2362&gt;R2362,1,0)</f>
        <v>1</v>
      </c>
      <c r="T2362" s="97">
        <f t="shared" ref="T2362:T2364" si="1133">IF(Q2362&lt;R2362,1,0)</f>
        <v>0</v>
      </c>
      <c r="U2362" s="77" t="s">
        <v>630</v>
      </c>
    </row>
    <row r="2363" spans="2:21" ht="12" thickBot="1" x14ac:dyDescent="0.25">
      <c r="C2363" s="84"/>
      <c r="D2363" s="94" t="s">
        <v>146</v>
      </c>
      <c r="E2363" s="84" t="s">
        <v>803</v>
      </c>
      <c r="F2363" s="94"/>
      <c r="G2363" s="84" t="s">
        <v>564</v>
      </c>
      <c r="H2363" s="95">
        <v>6</v>
      </c>
      <c r="I2363" s="94">
        <v>0</v>
      </c>
      <c r="J2363" s="95">
        <v>5</v>
      </c>
      <c r="K2363" s="94">
        <v>7</v>
      </c>
      <c r="L2363" s="95">
        <v>10</v>
      </c>
      <c r="M2363" s="94">
        <v>5</v>
      </c>
      <c r="O2363" s="29">
        <f t="shared" si="1128"/>
        <v>21</v>
      </c>
      <c r="P2363" s="29">
        <f t="shared" si="1129"/>
        <v>12</v>
      </c>
      <c r="Q2363" s="29">
        <f t="shared" si="1130"/>
        <v>2</v>
      </c>
      <c r="R2363" s="28">
        <f t="shared" si="1131"/>
        <v>1</v>
      </c>
      <c r="S2363" s="28">
        <f t="shared" si="1132"/>
        <v>1</v>
      </c>
      <c r="T2363" s="28">
        <f t="shared" si="1133"/>
        <v>0</v>
      </c>
      <c r="U2363" s="77" t="s">
        <v>630</v>
      </c>
    </row>
    <row r="2364" spans="2:21" ht="12" customHeight="1" thickBot="1" x14ac:dyDescent="0.25">
      <c r="C2364" s="414"/>
      <c r="D2364" s="416" t="s">
        <v>147</v>
      </c>
      <c r="E2364" s="84" t="s">
        <v>804</v>
      </c>
      <c r="F2364" s="98"/>
      <c r="G2364" s="84" t="s">
        <v>563</v>
      </c>
      <c r="H2364" s="418">
        <v>6</v>
      </c>
      <c r="I2364" s="421">
        <v>1</v>
      </c>
      <c r="J2364" s="418">
        <v>6</v>
      </c>
      <c r="K2364" s="421">
        <v>1</v>
      </c>
      <c r="L2364" s="418"/>
      <c r="M2364" s="421"/>
      <c r="O2364" s="424">
        <f t="shared" si="1128"/>
        <v>12</v>
      </c>
      <c r="P2364" s="424">
        <f t="shared" si="1129"/>
        <v>2</v>
      </c>
      <c r="Q2364" s="424">
        <f t="shared" si="1130"/>
        <v>2</v>
      </c>
      <c r="R2364" s="424">
        <f t="shared" si="1131"/>
        <v>0</v>
      </c>
      <c r="S2364" s="424">
        <f t="shared" si="1132"/>
        <v>1</v>
      </c>
      <c r="T2364" s="424">
        <f t="shared" si="1133"/>
        <v>0</v>
      </c>
      <c r="U2364" s="77" t="s">
        <v>630</v>
      </c>
    </row>
    <row r="2365" spans="2:21" ht="12" thickBot="1" x14ac:dyDescent="0.25">
      <c r="C2365" s="414"/>
      <c r="D2365" s="416"/>
      <c r="E2365" s="99" t="s">
        <v>137</v>
      </c>
      <c r="F2365" s="100"/>
      <c r="G2365" s="99" t="s">
        <v>137</v>
      </c>
      <c r="H2365" s="419"/>
      <c r="I2365" s="422"/>
      <c r="J2365" s="419"/>
      <c r="K2365" s="422"/>
      <c r="L2365" s="419"/>
      <c r="M2365" s="422"/>
      <c r="O2365" s="425"/>
      <c r="P2365" s="425"/>
      <c r="Q2365" s="425"/>
      <c r="R2365" s="425"/>
      <c r="S2365" s="425"/>
      <c r="T2365" s="425"/>
      <c r="U2365" s="77" t="s">
        <v>630</v>
      </c>
    </row>
    <row r="2366" spans="2:21" ht="12" thickBot="1" x14ac:dyDescent="0.25">
      <c r="C2366" s="415"/>
      <c r="D2366" s="417"/>
      <c r="E2366" s="84" t="s">
        <v>803</v>
      </c>
      <c r="F2366" s="101"/>
      <c r="G2366" s="84" t="s">
        <v>1018</v>
      </c>
      <c r="H2366" s="420"/>
      <c r="I2366" s="423"/>
      <c r="J2366" s="420"/>
      <c r="K2366" s="423"/>
      <c r="L2366" s="420"/>
      <c r="M2366" s="423"/>
      <c r="O2366" s="426"/>
      <c r="P2366" s="426"/>
      <c r="Q2366" s="426"/>
      <c r="R2366" s="426"/>
      <c r="S2366" s="426"/>
      <c r="T2366" s="426"/>
      <c r="U2366" s="77" t="s">
        <v>630</v>
      </c>
    </row>
    <row r="2367" spans="2:21" ht="12" thickBot="1" x14ac:dyDescent="0.25">
      <c r="B2367" s="79" t="str">
        <f>E2360&amp;G2360</f>
        <v>ENKA SPOR KULÜBÜİSTANBUL TENİS EĞİTİM SPOR KULÜBÜ</v>
      </c>
      <c r="G2367" s="102"/>
      <c r="H2367" s="102"/>
      <c r="O2367" s="28">
        <f t="shared" ref="O2367:T2367" si="1134">O2362+O2363+O2364</f>
        <v>45</v>
      </c>
      <c r="P2367" s="28">
        <f t="shared" si="1134"/>
        <v>18</v>
      </c>
      <c r="Q2367" s="29">
        <f t="shared" si="1134"/>
        <v>6</v>
      </c>
      <c r="R2367" s="28">
        <f t="shared" si="1134"/>
        <v>1</v>
      </c>
      <c r="S2367" s="28">
        <f t="shared" si="1134"/>
        <v>3</v>
      </c>
      <c r="T2367" s="28">
        <f t="shared" si="1134"/>
        <v>0</v>
      </c>
      <c r="U2367" s="77" t="s">
        <v>630</v>
      </c>
    </row>
    <row r="2368" spans="2:21" x14ac:dyDescent="0.2">
      <c r="C2368" s="427" t="s">
        <v>132</v>
      </c>
      <c r="D2368" s="428"/>
      <c r="E2368" s="428"/>
      <c r="F2368" s="428"/>
      <c r="G2368" s="428"/>
      <c r="H2368" s="428"/>
      <c r="I2368" s="428"/>
      <c r="J2368" s="428"/>
      <c r="K2368" s="428"/>
      <c r="L2368" s="428"/>
      <c r="M2368" s="429"/>
      <c r="U2368" s="77" t="s">
        <v>630</v>
      </c>
    </row>
    <row r="2369" spans="2:21" ht="12" thickBot="1" x14ac:dyDescent="0.25">
      <c r="C2369" s="430"/>
      <c r="D2369" s="431"/>
      <c r="E2369" s="431"/>
      <c r="F2369" s="431"/>
      <c r="G2369" s="431"/>
      <c r="H2369" s="431"/>
      <c r="I2369" s="431"/>
      <c r="J2369" s="431"/>
      <c r="K2369" s="431"/>
      <c r="L2369" s="431"/>
      <c r="M2369" s="432"/>
      <c r="U2369" s="77" t="s">
        <v>630</v>
      </c>
    </row>
    <row r="2370" spans="2:21" ht="12" thickBot="1" x14ac:dyDescent="0.25">
      <c r="C2370" s="444" t="s">
        <v>79</v>
      </c>
      <c r="D2370" s="437"/>
      <c r="E2370" s="445" t="s">
        <v>133</v>
      </c>
      <c r="F2370" s="446"/>
      <c r="G2370" s="80" t="s">
        <v>134</v>
      </c>
      <c r="H2370" s="447" t="s">
        <v>135</v>
      </c>
      <c r="I2370" s="448"/>
      <c r="J2370" s="448"/>
      <c r="K2370" s="448"/>
      <c r="L2370" s="448"/>
      <c r="M2370" s="449"/>
      <c r="R2370" s="81"/>
      <c r="S2370" s="82"/>
      <c r="T2370" s="83"/>
      <c r="U2370" s="77" t="s">
        <v>630</v>
      </c>
    </row>
    <row r="2371" spans="2:21" ht="12" thickBot="1" x14ac:dyDescent="0.25">
      <c r="C2371" s="433">
        <v>45093</v>
      </c>
      <c r="D2371" s="434"/>
      <c r="E2371" s="435" t="s">
        <v>265</v>
      </c>
      <c r="F2371" s="409"/>
      <c r="G2371" s="84"/>
      <c r="H2371" s="435"/>
      <c r="I2371" s="408"/>
      <c r="J2371" s="408"/>
      <c r="K2371" s="408"/>
      <c r="L2371" s="408"/>
      <c r="M2371" s="409"/>
      <c r="U2371" s="77" t="s">
        <v>630</v>
      </c>
    </row>
    <row r="2372" spans="2:21" ht="12" thickBot="1" x14ac:dyDescent="0.25">
      <c r="C2372" s="435"/>
      <c r="D2372" s="408"/>
      <c r="E2372" s="408"/>
      <c r="F2372" s="408"/>
      <c r="G2372" s="408"/>
      <c r="H2372" s="408"/>
      <c r="I2372" s="408"/>
      <c r="J2372" s="408"/>
      <c r="K2372" s="408"/>
      <c r="L2372" s="408"/>
      <c r="M2372" s="409"/>
      <c r="U2372" s="77" t="s">
        <v>630</v>
      </c>
    </row>
    <row r="2373" spans="2:21" ht="12" thickBot="1" x14ac:dyDescent="0.25">
      <c r="C2373" s="85" t="s">
        <v>87</v>
      </c>
      <c r="D2373" s="86"/>
      <c r="E2373" s="85" t="s">
        <v>136</v>
      </c>
      <c r="F2373" s="86" t="s">
        <v>137</v>
      </c>
      <c r="G2373" s="85" t="s">
        <v>136</v>
      </c>
      <c r="H2373" s="436" t="s">
        <v>108</v>
      </c>
      <c r="I2373" s="436"/>
      <c r="J2373" s="436"/>
      <c r="K2373" s="436"/>
      <c r="L2373" s="436"/>
      <c r="M2373" s="437"/>
      <c r="U2373" s="77" t="s">
        <v>630</v>
      </c>
    </row>
    <row r="2374" spans="2:21" ht="12" thickBot="1" x14ac:dyDescent="0.25">
      <c r="C2374" s="87"/>
      <c r="D2374" s="88">
        <v>22</v>
      </c>
      <c r="E2374" s="103" t="s">
        <v>94</v>
      </c>
      <c r="F2374" s="88"/>
      <c r="G2374" s="103" t="s">
        <v>231</v>
      </c>
      <c r="H2374" s="438">
        <f>S2381</f>
        <v>0</v>
      </c>
      <c r="I2374" s="439"/>
      <c r="J2374" s="440"/>
      <c r="K2374" s="441">
        <f>T2381</f>
        <v>3</v>
      </c>
      <c r="L2374" s="442"/>
      <c r="M2374" s="443"/>
      <c r="U2374" s="77" t="str">
        <f>IF(H2374+K2374=3,"BİTTİ","DEVAM")</f>
        <v>BİTTİ</v>
      </c>
    </row>
    <row r="2375" spans="2:21" ht="12" thickBot="1" x14ac:dyDescent="0.25">
      <c r="C2375" s="91" t="s">
        <v>80</v>
      </c>
      <c r="D2375" s="92" t="s">
        <v>138</v>
      </c>
      <c r="E2375" s="91" t="s">
        <v>139</v>
      </c>
      <c r="F2375" s="92"/>
      <c r="G2375" s="91" t="s">
        <v>139</v>
      </c>
      <c r="H2375" s="408" t="s">
        <v>140</v>
      </c>
      <c r="I2375" s="409"/>
      <c r="J2375" s="408" t="s">
        <v>141</v>
      </c>
      <c r="K2375" s="409"/>
      <c r="L2375" s="410" t="s">
        <v>142</v>
      </c>
      <c r="M2375" s="411"/>
      <c r="O2375" s="412" t="s">
        <v>143</v>
      </c>
      <c r="P2375" s="413"/>
      <c r="Q2375" s="412" t="s">
        <v>144</v>
      </c>
      <c r="R2375" s="413"/>
      <c r="S2375" s="412" t="s">
        <v>138</v>
      </c>
      <c r="T2375" s="413"/>
      <c r="U2375" s="77" t="s">
        <v>630</v>
      </c>
    </row>
    <row r="2376" spans="2:21" ht="12" thickBot="1" x14ac:dyDescent="0.25">
      <c r="C2376" s="93" t="s">
        <v>152</v>
      </c>
      <c r="D2376" s="94" t="s">
        <v>145</v>
      </c>
      <c r="E2376" s="84" t="s">
        <v>668</v>
      </c>
      <c r="F2376" s="94"/>
      <c r="G2376" s="84" t="s">
        <v>566</v>
      </c>
      <c r="H2376" s="95">
        <v>0</v>
      </c>
      <c r="I2376" s="94">
        <v>6</v>
      </c>
      <c r="J2376" s="95">
        <v>0</v>
      </c>
      <c r="K2376" s="94">
        <v>6</v>
      </c>
      <c r="L2376" s="95"/>
      <c r="M2376" s="94"/>
      <c r="O2376" s="96">
        <f t="shared" ref="O2376:O2378" si="1135">H2376+J2376+L2376</f>
        <v>0</v>
      </c>
      <c r="P2376" s="96">
        <f t="shared" ref="P2376:P2378" si="1136">I2376+K2376+M2376</f>
        <v>12</v>
      </c>
      <c r="Q2376" s="96">
        <f t="shared" ref="Q2376:Q2378" si="1137">IF(H2376&gt;I2376,1,0)+IF(J2376&gt;K2376,1,0)+IF(L2376&gt;M2376,1,0)</f>
        <v>0</v>
      </c>
      <c r="R2376" s="97">
        <f t="shared" ref="R2376:R2378" si="1138">IF(H2376&lt;I2376,1,0)+IF(J2376&lt;K2376,1,0)+IF(L2376&lt;M2376,1,0)</f>
        <v>2</v>
      </c>
      <c r="S2376" s="97">
        <f t="shared" ref="S2376:S2378" si="1139">IF(Q2376&gt;R2376,1,0)</f>
        <v>0</v>
      </c>
      <c r="T2376" s="97">
        <f t="shared" ref="T2376:T2378" si="1140">IF(Q2376&lt;R2376,1,0)</f>
        <v>1</v>
      </c>
      <c r="U2376" s="77" t="s">
        <v>630</v>
      </c>
    </row>
    <row r="2377" spans="2:21" ht="12" thickBot="1" x14ac:dyDescent="0.25">
      <c r="C2377" s="84"/>
      <c r="D2377" s="94" t="s">
        <v>146</v>
      </c>
      <c r="E2377" s="84" t="s">
        <v>668</v>
      </c>
      <c r="F2377" s="94"/>
      <c r="G2377" s="84" t="s">
        <v>561</v>
      </c>
      <c r="H2377" s="95">
        <v>0</v>
      </c>
      <c r="I2377" s="94">
        <v>6</v>
      </c>
      <c r="J2377" s="95">
        <v>0</v>
      </c>
      <c r="K2377" s="94">
        <v>6</v>
      </c>
      <c r="L2377" s="95"/>
      <c r="M2377" s="94"/>
      <c r="O2377" s="29">
        <f t="shared" si="1135"/>
        <v>0</v>
      </c>
      <c r="P2377" s="29">
        <f t="shared" si="1136"/>
        <v>12</v>
      </c>
      <c r="Q2377" s="29">
        <f t="shared" si="1137"/>
        <v>0</v>
      </c>
      <c r="R2377" s="28">
        <f t="shared" si="1138"/>
        <v>2</v>
      </c>
      <c r="S2377" s="28">
        <f t="shared" si="1139"/>
        <v>0</v>
      </c>
      <c r="T2377" s="28">
        <f t="shared" si="1140"/>
        <v>1</v>
      </c>
      <c r="U2377" s="77" t="s">
        <v>630</v>
      </c>
    </row>
    <row r="2378" spans="2:21" ht="12" customHeight="1" thickBot="1" x14ac:dyDescent="0.25">
      <c r="C2378" s="414"/>
      <c r="D2378" s="416" t="s">
        <v>147</v>
      </c>
      <c r="E2378" s="84" t="s">
        <v>668</v>
      </c>
      <c r="F2378" s="98"/>
      <c r="G2378" s="84" t="s">
        <v>566</v>
      </c>
      <c r="H2378" s="418">
        <v>0</v>
      </c>
      <c r="I2378" s="421">
        <v>6</v>
      </c>
      <c r="J2378" s="418">
        <v>0</v>
      </c>
      <c r="K2378" s="421">
        <v>6</v>
      </c>
      <c r="L2378" s="418"/>
      <c r="M2378" s="421"/>
      <c r="O2378" s="424">
        <f t="shared" si="1135"/>
        <v>0</v>
      </c>
      <c r="P2378" s="424">
        <f t="shared" si="1136"/>
        <v>12</v>
      </c>
      <c r="Q2378" s="424">
        <f t="shared" si="1137"/>
        <v>0</v>
      </c>
      <c r="R2378" s="424">
        <f t="shared" si="1138"/>
        <v>2</v>
      </c>
      <c r="S2378" s="424">
        <f t="shared" si="1139"/>
        <v>0</v>
      </c>
      <c r="T2378" s="424">
        <f t="shared" si="1140"/>
        <v>1</v>
      </c>
      <c r="U2378" s="77" t="s">
        <v>630</v>
      </c>
    </row>
    <row r="2379" spans="2:21" ht="12" thickBot="1" x14ac:dyDescent="0.25">
      <c r="C2379" s="414"/>
      <c r="D2379" s="416"/>
      <c r="E2379" s="99" t="s">
        <v>137</v>
      </c>
      <c r="F2379" s="100"/>
      <c r="G2379" s="99" t="s">
        <v>137</v>
      </c>
      <c r="H2379" s="419"/>
      <c r="I2379" s="422"/>
      <c r="J2379" s="419"/>
      <c r="K2379" s="422"/>
      <c r="L2379" s="419"/>
      <c r="M2379" s="422"/>
      <c r="O2379" s="425"/>
      <c r="P2379" s="425"/>
      <c r="Q2379" s="425"/>
      <c r="R2379" s="425"/>
      <c r="S2379" s="425"/>
      <c r="T2379" s="425"/>
      <c r="U2379" s="77" t="s">
        <v>630</v>
      </c>
    </row>
    <row r="2380" spans="2:21" ht="12" thickBot="1" x14ac:dyDescent="0.25">
      <c r="C2380" s="415"/>
      <c r="D2380" s="417"/>
      <c r="E2380" s="84" t="s">
        <v>668</v>
      </c>
      <c r="F2380" s="101"/>
      <c r="G2380" s="84" t="s">
        <v>561</v>
      </c>
      <c r="H2380" s="420"/>
      <c r="I2380" s="423"/>
      <c r="J2380" s="420"/>
      <c r="K2380" s="423"/>
      <c r="L2380" s="420"/>
      <c r="M2380" s="423"/>
      <c r="O2380" s="426"/>
      <c r="P2380" s="426"/>
      <c r="Q2380" s="426"/>
      <c r="R2380" s="426"/>
      <c r="S2380" s="426"/>
      <c r="T2380" s="426"/>
      <c r="U2380" s="77" t="s">
        <v>630</v>
      </c>
    </row>
    <row r="2381" spans="2:21" ht="12" thickBot="1" x14ac:dyDescent="0.25">
      <c r="B2381" s="79" t="str">
        <f>E2374&amp;G2374</f>
        <v>PERFORMANS TENİS AKADEMİSİİSTANBUL AVCILIK VE ATICILIK SPOR K.</v>
      </c>
      <c r="G2381" s="102"/>
      <c r="H2381" s="102"/>
      <c r="O2381" s="28">
        <f t="shared" ref="O2381:T2381" si="1141">O2376+O2377+O2378</f>
        <v>0</v>
      </c>
      <c r="P2381" s="28">
        <f t="shared" si="1141"/>
        <v>36</v>
      </c>
      <c r="Q2381" s="29">
        <f t="shared" si="1141"/>
        <v>0</v>
      </c>
      <c r="R2381" s="28">
        <f t="shared" si="1141"/>
        <v>6</v>
      </c>
      <c r="S2381" s="28">
        <f t="shared" si="1141"/>
        <v>0</v>
      </c>
      <c r="T2381" s="28">
        <f t="shared" si="1141"/>
        <v>3</v>
      </c>
      <c r="U2381" s="77" t="s">
        <v>630</v>
      </c>
    </row>
    <row r="2382" spans="2:21" x14ac:dyDescent="0.2">
      <c r="C2382" s="427" t="s">
        <v>132</v>
      </c>
      <c r="D2382" s="428"/>
      <c r="E2382" s="428"/>
      <c r="F2382" s="428"/>
      <c r="G2382" s="428"/>
      <c r="H2382" s="428"/>
      <c r="I2382" s="428"/>
      <c r="J2382" s="428"/>
      <c r="K2382" s="428"/>
      <c r="L2382" s="428"/>
      <c r="M2382" s="429"/>
      <c r="U2382" s="77" t="s">
        <v>630</v>
      </c>
    </row>
    <row r="2383" spans="2:21" ht="12" thickBot="1" x14ac:dyDescent="0.25">
      <c r="C2383" s="430"/>
      <c r="D2383" s="431"/>
      <c r="E2383" s="431"/>
      <c r="F2383" s="431"/>
      <c r="G2383" s="431"/>
      <c r="H2383" s="431"/>
      <c r="I2383" s="431"/>
      <c r="J2383" s="431"/>
      <c r="K2383" s="431"/>
      <c r="L2383" s="431"/>
      <c r="M2383" s="432"/>
      <c r="U2383" s="77" t="s">
        <v>630</v>
      </c>
    </row>
    <row r="2384" spans="2:21" ht="12" thickBot="1" x14ac:dyDescent="0.25">
      <c r="C2384" s="444" t="s">
        <v>79</v>
      </c>
      <c r="D2384" s="437"/>
      <c r="E2384" s="445" t="s">
        <v>133</v>
      </c>
      <c r="F2384" s="446"/>
      <c r="G2384" s="80" t="s">
        <v>134</v>
      </c>
      <c r="H2384" s="447" t="s">
        <v>135</v>
      </c>
      <c r="I2384" s="448"/>
      <c r="J2384" s="448"/>
      <c r="K2384" s="448"/>
      <c r="L2384" s="448"/>
      <c r="M2384" s="449"/>
      <c r="R2384" s="81"/>
      <c r="S2384" s="82"/>
      <c r="T2384" s="83"/>
      <c r="U2384" s="77" t="s">
        <v>630</v>
      </c>
    </row>
    <row r="2385" spans="2:21" ht="12" thickBot="1" x14ac:dyDescent="0.25">
      <c r="C2385" s="433">
        <v>45093</v>
      </c>
      <c r="D2385" s="434"/>
      <c r="E2385" s="435" t="s">
        <v>265</v>
      </c>
      <c r="F2385" s="409"/>
      <c r="G2385" s="84"/>
      <c r="H2385" s="435"/>
      <c r="I2385" s="408"/>
      <c r="J2385" s="408"/>
      <c r="K2385" s="408"/>
      <c r="L2385" s="408"/>
      <c r="M2385" s="409"/>
      <c r="U2385" s="77" t="s">
        <v>630</v>
      </c>
    </row>
    <row r="2386" spans="2:21" ht="12" thickBot="1" x14ac:dyDescent="0.25">
      <c r="C2386" s="435"/>
      <c r="D2386" s="408"/>
      <c r="E2386" s="408"/>
      <c r="F2386" s="408"/>
      <c r="G2386" s="408"/>
      <c r="H2386" s="408"/>
      <c r="I2386" s="408"/>
      <c r="J2386" s="408"/>
      <c r="K2386" s="408"/>
      <c r="L2386" s="408"/>
      <c r="M2386" s="409"/>
      <c r="U2386" s="77" t="s">
        <v>630</v>
      </c>
    </row>
    <row r="2387" spans="2:21" ht="12" thickBot="1" x14ac:dyDescent="0.25">
      <c r="C2387" s="85" t="s">
        <v>87</v>
      </c>
      <c r="D2387" s="86"/>
      <c r="E2387" s="85" t="s">
        <v>136</v>
      </c>
      <c r="F2387" s="86" t="s">
        <v>137</v>
      </c>
      <c r="G2387" s="85" t="s">
        <v>136</v>
      </c>
      <c r="H2387" s="436" t="s">
        <v>108</v>
      </c>
      <c r="I2387" s="436"/>
      <c r="J2387" s="436"/>
      <c r="K2387" s="436"/>
      <c r="L2387" s="436"/>
      <c r="M2387" s="437"/>
      <c r="U2387" s="77" t="s">
        <v>630</v>
      </c>
    </row>
    <row r="2388" spans="2:21" ht="12" thickBot="1" x14ac:dyDescent="0.25">
      <c r="C2388" s="87"/>
      <c r="D2388" s="88">
        <v>23</v>
      </c>
      <c r="E2388" s="103" t="s">
        <v>95</v>
      </c>
      <c r="F2388" s="88"/>
      <c r="G2388" s="103" t="s">
        <v>16</v>
      </c>
      <c r="H2388" s="438">
        <f>S2395</f>
        <v>3</v>
      </c>
      <c r="I2388" s="439"/>
      <c r="J2388" s="440"/>
      <c r="K2388" s="441">
        <f>T2395</f>
        <v>0</v>
      </c>
      <c r="L2388" s="442"/>
      <c r="M2388" s="443"/>
      <c r="U2388" s="77" t="str">
        <f>IF(H2388+K2388=3,"BİTTİ","DEVAM")</f>
        <v>BİTTİ</v>
      </c>
    </row>
    <row r="2389" spans="2:21" ht="12" thickBot="1" x14ac:dyDescent="0.25">
      <c r="C2389" s="91" t="s">
        <v>80</v>
      </c>
      <c r="D2389" s="92" t="s">
        <v>138</v>
      </c>
      <c r="E2389" s="91" t="s">
        <v>139</v>
      </c>
      <c r="F2389" s="92"/>
      <c r="G2389" s="91" t="s">
        <v>139</v>
      </c>
      <c r="H2389" s="408" t="s">
        <v>140</v>
      </c>
      <c r="I2389" s="409"/>
      <c r="J2389" s="408" t="s">
        <v>141</v>
      </c>
      <c r="K2389" s="409"/>
      <c r="L2389" s="410" t="s">
        <v>142</v>
      </c>
      <c r="M2389" s="411"/>
      <c r="O2389" s="412" t="s">
        <v>143</v>
      </c>
      <c r="P2389" s="413"/>
      <c r="Q2389" s="412" t="s">
        <v>144</v>
      </c>
      <c r="R2389" s="413"/>
      <c r="S2389" s="412" t="s">
        <v>138</v>
      </c>
      <c r="T2389" s="413"/>
      <c r="U2389" s="77" t="s">
        <v>630</v>
      </c>
    </row>
    <row r="2390" spans="2:21" ht="12" thickBot="1" x14ac:dyDescent="0.25">
      <c r="C2390" s="93" t="s">
        <v>152</v>
      </c>
      <c r="D2390" s="94" t="s">
        <v>145</v>
      </c>
      <c r="E2390" s="84" t="s">
        <v>877</v>
      </c>
      <c r="F2390" s="94"/>
      <c r="G2390" s="84" t="s">
        <v>668</v>
      </c>
      <c r="H2390" s="95">
        <v>6</v>
      </c>
      <c r="I2390" s="94">
        <v>0</v>
      </c>
      <c r="J2390" s="95">
        <v>6</v>
      </c>
      <c r="K2390" s="94">
        <v>0</v>
      </c>
      <c r="L2390" s="95"/>
      <c r="M2390" s="94"/>
      <c r="O2390" s="96">
        <f t="shared" ref="O2390:O2392" si="1142">H2390+J2390+L2390</f>
        <v>12</v>
      </c>
      <c r="P2390" s="96">
        <f t="shared" ref="P2390:P2392" si="1143">I2390+K2390+M2390</f>
        <v>0</v>
      </c>
      <c r="Q2390" s="96">
        <f t="shared" ref="Q2390:Q2392" si="1144">IF(H2390&gt;I2390,1,0)+IF(J2390&gt;K2390,1,0)+IF(L2390&gt;M2390,1,0)</f>
        <v>2</v>
      </c>
      <c r="R2390" s="97">
        <f t="shared" ref="R2390:R2392" si="1145">IF(H2390&lt;I2390,1,0)+IF(J2390&lt;K2390,1,0)+IF(L2390&lt;M2390,1,0)</f>
        <v>0</v>
      </c>
      <c r="S2390" s="97">
        <f t="shared" ref="S2390:S2392" si="1146">IF(Q2390&gt;R2390,1,0)</f>
        <v>1</v>
      </c>
      <c r="T2390" s="97">
        <f t="shared" ref="T2390:T2392" si="1147">IF(Q2390&lt;R2390,1,0)</f>
        <v>0</v>
      </c>
      <c r="U2390" s="77" t="s">
        <v>630</v>
      </c>
    </row>
    <row r="2391" spans="2:21" ht="12" thickBot="1" x14ac:dyDescent="0.25">
      <c r="C2391" s="84"/>
      <c r="D2391" s="94" t="s">
        <v>146</v>
      </c>
      <c r="E2391" s="84" t="s">
        <v>560</v>
      </c>
      <c r="F2391" s="94"/>
      <c r="G2391" s="84" t="s">
        <v>668</v>
      </c>
      <c r="H2391" s="95">
        <v>6</v>
      </c>
      <c r="I2391" s="94">
        <v>0</v>
      </c>
      <c r="J2391" s="95">
        <v>6</v>
      </c>
      <c r="K2391" s="94">
        <v>0</v>
      </c>
      <c r="L2391" s="95"/>
      <c r="M2391" s="94"/>
      <c r="O2391" s="29">
        <f t="shared" si="1142"/>
        <v>12</v>
      </c>
      <c r="P2391" s="29">
        <f t="shared" si="1143"/>
        <v>0</v>
      </c>
      <c r="Q2391" s="29">
        <f t="shared" si="1144"/>
        <v>2</v>
      </c>
      <c r="R2391" s="28">
        <f t="shared" si="1145"/>
        <v>0</v>
      </c>
      <c r="S2391" s="28">
        <f t="shared" si="1146"/>
        <v>1</v>
      </c>
      <c r="T2391" s="28">
        <f t="shared" si="1147"/>
        <v>0</v>
      </c>
      <c r="U2391" s="77" t="s">
        <v>630</v>
      </c>
    </row>
    <row r="2392" spans="2:21" ht="12" customHeight="1" thickBot="1" x14ac:dyDescent="0.25">
      <c r="C2392" s="414"/>
      <c r="D2392" s="416" t="s">
        <v>147</v>
      </c>
      <c r="E2392" s="84" t="s">
        <v>877</v>
      </c>
      <c r="F2392" s="98"/>
      <c r="G2392" s="84" t="s">
        <v>668</v>
      </c>
      <c r="H2392" s="418">
        <v>6</v>
      </c>
      <c r="I2392" s="421">
        <v>0</v>
      </c>
      <c r="J2392" s="418">
        <v>6</v>
      </c>
      <c r="K2392" s="421">
        <v>0</v>
      </c>
      <c r="L2392" s="418"/>
      <c r="M2392" s="421"/>
      <c r="O2392" s="424">
        <f t="shared" si="1142"/>
        <v>12</v>
      </c>
      <c r="P2392" s="424">
        <f t="shared" si="1143"/>
        <v>0</v>
      </c>
      <c r="Q2392" s="424">
        <f t="shared" si="1144"/>
        <v>2</v>
      </c>
      <c r="R2392" s="424">
        <f t="shared" si="1145"/>
        <v>0</v>
      </c>
      <c r="S2392" s="424">
        <f t="shared" si="1146"/>
        <v>1</v>
      </c>
      <c r="T2392" s="424">
        <f t="shared" si="1147"/>
        <v>0</v>
      </c>
      <c r="U2392" s="77" t="s">
        <v>630</v>
      </c>
    </row>
    <row r="2393" spans="2:21" ht="12" thickBot="1" x14ac:dyDescent="0.25">
      <c r="C2393" s="414"/>
      <c r="D2393" s="416"/>
      <c r="E2393" s="99" t="s">
        <v>137</v>
      </c>
      <c r="F2393" s="100"/>
      <c r="G2393" s="99" t="s">
        <v>137</v>
      </c>
      <c r="H2393" s="419"/>
      <c r="I2393" s="422"/>
      <c r="J2393" s="419"/>
      <c r="K2393" s="422"/>
      <c r="L2393" s="419"/>
      <c r="M2393" s="422"/>
      <c r="O2393" s="425"/>
      <c r="P2393" s="425"/>
      <c r="Q2393" s="425"/>
      <c r="R2393" s="425"/>
      <c r="S2393" s="425"/>
      <c r="T2393" s="425"/>
      <c r="U2393" s="77" t="s">
        <v>630</v>
      </c>
    </row>
    <row r="2394" spans="2:21" ht="12" thickBot="1" x14ac:dyDescent="0.25">
      <c r="C2394" s="415"/>
      <c r="D2394" s="417"/>
      <c r="E2394" s="84" t="s">
        <v>560</v>
      </c>
      <c r="F2394" s="101"/>
      <c r="G2394" s="84" t="s">
        <v>668</v>
      </c>
      <c r="H2394" s="420"/>
      <c r="I2394" s="423"/>
      <c r="J2394" s="420"/>
      <c r="K2394" s="423"/>
      <c r="L2394" s="420"/>
      <c r="M2394" s="423"/>
      <c r="O2394" s="426"/>
      <c r="P2394" s="426"/>
      <c r="Q2394" s="426"/>
      <c r="R2394" s="426"/>
      <c r="S2394" s="426"/>
      <c r="T2394" s="426"/>
      <c r="U2394" s="77" t="s">
        <v>630</v>
      </c>
    </row>
    <row r="2395" spans="2:21" ht="12" thickBot="1" x14ac:dyDescent="0.25">
      <c r="B2395" s="79" t="str">
        <f>E2388&amp;G2388</f>
        <v>TED SPOR KULÜBÜBÜLENT DURAN TENİS SPOR KULUBU</v>
      </c>
      <c r="G2395" s="102"/>
      <c r="H2395" s="102"/>
      <c r="O2395" s="28">
        <f t="shared" ref="O2395:T2395" si="1148">O2390+O2391+O2392</f>
        <v>36</v>
      </c>
      <c r="P2395" s="28">
        <f t="shared" si="1148"/>
        <v>0</v>
      </c>
      <c r="Q2395" s="29">
        <f t="shared" si="1148"/>
        <v>6</v>
      </c>
      <c r="R2395" s="28">
        <f t="shared" si="1148"/>
        <v>0</v>
      </c>
      <c r="S2395" s="28">
        <f t="shared" si="1148"/>
        <v>3</v>
      </c>
      <c r="T2395" s="28">
        <f t="shared" si="1148"/>
        <v>0</v>
      </c>
      <c r="U2395" s="77" t="s">
        <v>630</v>
      </c>
    </row>
    <row r="2396" spans="2:21" x14ac:dyDescent="0.2">
      <c r="C2396" s="427" t="s">
        <v>132</v>
      </c>
      <c r="D2396" s="428"/>
      <c r="E2396" s="428"/>
      <c r="F2396" s="428"/>
      <c r="G2396" s="428"/>
      <c r="H2396" s="428"/>
      <c r="I2396" s="428"/>
      <c r="J2396" s="428"/>
      <c r="K2396" s="428"/>
      <c r="L2396" s="428"/>
      <c r="M2396" s="429"/>
      <c r="U2396" s="77" t="s">
        <v>630</v>
      </c>
    </row>
    <row r="2397" spans="2:21" ht="12" thickBot="1" x14ac:dyDescent="0.25">
      <c r="C2397" s="430"/>
      <c r="D2397" s="431"/>
      <c r="E2397" s="431"/>
      <c r="F2397" s="431"/>
      <c r="G2397" s="431"/>
      <c r="H2397" s="431"/>
      <c r="I2397" s="431"/>
      <c r="J2397" s="431"/>
      <c r="K2397" s="431"/>
      <c r="L2397" s="431"/>
      <c r="M2397" s="432"/>
      <c r="U2397" s="77" t="s">
        <v>630</v>
      </c>
    </row>
    <row r="2398" spans="2:21" ht="12" thickBot="1" x14ac:dyDescent="0.25">
      <c r="C2398" s="444" t="s">
        <v>79</v>
      </c>
      <c r="D2398" s="437"/>
      <c r="E2398" s="445" t="s">
        <v>133</v>
      </c>
      <c r="F2398" s="446"/>
      <c r="G2398" s="80" t="s">
        <v>134</v>
      </c>
      <c r="H2398" s="447" t="s">
        <v>135</v>
      </c>
      <c r="I2398" s="448"/>
      <c r="J2398" s="448"/>
      <c r="K2398" s="448"/>
      <c r="L2398" s="448"/>
      <c r="M2398" s="449"/>
      <c r="R2398" s="81"/>
      <c r="S2398" s="82"/>
      <c r="T2398" s="83"/>
      <c r="U2398" s="77" t="s">
        <v>630</v>
      </c>
    </row>
    <row r="2399" spans="2:21" ht="12" thickBot="1" x14ac:dyDescent="0.25">
      <c r="C2399" s="433">
        <v>45093</v>
      </c>
      <c r="D2399" s="434"/>
      <c r="E2399" s="435" t="s">
        <v>265</v>
      </c>
      <c r="F2399" s="409"/>
      <c r="G2399" s="84"/>
      <c r="H2399" s="435"/>
      <c r="I2399" s="408"/>
      <c r="J2399" s="408"/>
      <c r="K2399" s="408"/>
      <c r="L2399" s="408"/>
      <c r="M2399" s="409"/>
      <c r="U2399" s="77" t="s">
        <v>630</v>
      </c>
    </row>
    <row r="2400" spans="2:21" ht="12" thickBot="1" x14ac:dyDescent="0.25">
      <c r="C2400" s="435"/>
      <c r="D2400" s="408"/>
      <c r="E2400" s="408"/>
      <c r="F2400" s="408"/>
      <c r="G2400" s="408"/>
      <c r="H2400" s="408"/>
      <c r="I2400" s="408"/>
      <c r="J2400" s="408"/>
      <c r="K2400" s="408"/>
      <c r="L2400" s="408"/>
      <c r="M2400" s="409"/>
      <c r="U2400" s="77" t="s">
        <v>630</v>
      </c>
    </row>
    <row r="2401" spans="2:21" ht="12" thickBot="1" x14ac:dyDescent="0.25">
      <c r="C2401" s="85" t="s">
        <v>87</v>
      </c>
      <c r="D2401" s="86"/>
      <c r="E2401" s="85" t="s">
        <v>136</v>
      </c>
      <c r="F2401" s="86" t="s">
        <v>137</v>
      </c>
      <c r="G2401" s="85" t="s">
        <v>136</v>
      </c>
      <c r="H2401" s="436" t="s">
        <v>108</v>
      </c>
      <c r="I2401" s="436"/>
      <c r="J2401" s="436"/>
      <c r="K2401" s="436"/>
      <c r="L2401" s="436"/>
      <c r="M2401" s="437"/>
      <c r="U2401" s="77" t="s">
        <v>630</v>
      </c>
    </row>
    <row r="2402" spans="2:21" ht="12" thickBot="1" x14ac:dyDescent="0.25">
      <c r="C2402" s="87"/>
      <c r="D2402" s="88">
        <v>24</v>
      </c>
      <c r="E2402" s="103" t="s">
        <v>153</v>
      </c>
      <c r="F2402" s="88"/>
      <c r="G2402" s="103" t="s">
        <v>40</v>
      </c>
      <c r="H2402" s="438">
        <f>S2409</f>
        <v>3</v>
      </c>
      <c r="I2402" s="439"/>
      <c r="J2402" s="440"/>
      <c r="K2402" s="441">
        <f>T2409</f>
        <v>0</v>
      </c>
      <c r="L2402" s="442"/>
      <c r="M2402" s="443"/>
      <c r="U2402" s="77" t="str">
        <f>IF(H2402+K2402=3,"BİTTİ","DEVAM")</f>
        <v>BİTTİ</v>
      </c>
    </row>
    <row r="2403" spans="2:21" ht="12" thickBot="1" x14ac:dyDescent="0.25">
      <c r="C2403" s="91" t="s">
        <v>80</v>
      </c>
      <c r="D2403" s="92" t="s">
        <v>138</v>
      </c>
      <c r="E2403" s="91" t="s">
        <v>139</v>
      </c>
      <c r="F2403" s="92"/>
      <c r="G2403" s="91" t="s">
        <v>139</v>
      </c>
      <c r="H2403" s="408" t="s">
        <v>140</v>
      </c>
      <c r="I2403" s="409"/>
      <c r="J2403" s="408" t="s">
        <v>141</v>
      </c>
      <c r="K2403" s="409"/>
      <c r="L2403" s="410" t="s">
        <v>142</v>
      </c>
      <c r="M2403" s="411"/>
      <c r="O2403" s="412" t="s">
        <v>143</v>
      </c>
      <c r="P2403" s="413"/>
      <c r="Q2403" s="412" t="s">
        <v>144</v>
      </c>
      <c r="R2403" s="413"/>
      <c r="S2403" s="412" t="s">
        <v>138</v>
      </c>
      <c r="T2403" s="413"/>
      <c r="U2403" s="77" t="s">
        <v>630</v>
      </c>
    </row>
    <row r="2404" spans="2:21" ht="12" thickBot="1" x14ac:dyDescent="0.25">
      <c r="C2404" s="93" t="s">
        <v>152</v>
      </c>
      <c r="D2404" s="94" t="s">
        <v>145</v>
      </c>
      <c r="E2404" s="84" t="s">
        <v>553</v>
      </c>
      <c r="F2404" s="94"/>
      <c r="G2404" s="84" t="s">
        <v>801</v>
      </c>
      <c r="H2404" s="95">
        <v>6</v>
      </c>
      <c r="I2404" s="94">
        <v>2</v>
      </c>
      <c r="J2404" s="95">
        <v>6</v>
      </c>
      <c r="K2404" s="94">
        <v>1</v>
      </c>
      <c r="L2404" s="95"/>
      <c r="M2404" s="94"/>
      <c r="O2404" s="96">
        <f t="shared" ref="O2404:O2406" si="1149">H2404+J2404+L2404</f>
        <v>12</v>
      </c>
      <c r="P2404" s="96">
        <f t="shared" ref="P2404:P2406" si="1150">I2404+K2404+M2404</f>
        <v>3</v>
      </c>
      <c r="Q2404" s="96">
        <f t="shared" ref="Q2404:Q2406" si="1151">IF(H2404&gt;I2404,1,0)+IF(J2404&gt;K2404,1,0)+IF(L2404&gt;M2404,1,0)</f>
        <v>2</v>
      </c>
      <c r="R2404" s="97">
        <f t="shared" ref="R2404:R2406" si="1152">IF(H2404&lt;I2404,1,0)+IF(J2404&lt;K2404,1,0)+IF(L2404&lt;M2404,1,0)</f>
        <v>0</v>
      </c>
      <c r="S2404" s="97">
        <f t="shared" ref="S2404:S2406" si="1153">IF(Q2404&gt;R2404,1,0)</f>
        <v>1</v>
      </c>
      <c r="T2404" s="97">
        <f t="shared" ref="T2404:T2406" si="1154">IF(Q2404&lt;R2404,1,0)</f>
        <v>0</v>
      </c>
      <c r="U2404" s="77" t="s">
        <v>630</v>
      </c>
    </row>
    <row r="2405" spans="2:21" ht="12" thickBot="1" x14ac:dyDescent="0.25">
      <c r="C2405" s="84"/>
      <c r="D2405" s="94" t="s">
        <v>146</v>
      </c>
      <c r="E2405" s="84" t="s">
        <v>554</v>
      </c>
      <c r="F2405" s="94"/>
      <c r="G2405" s="84" t="s">
        <v>878</v>
      </c>
      <c r="H2405" s="95">
        <v>6</v>
      </c>
      <c r="I2405" s="94">
        <v>2</v>
      </c>
      <c r="J2405" s="95">
        <v>6</v>
      </c>
      <c r="K2405" s="94">
        <v>0</v>
      </c>
      <c r="L2405" s="95"/>
      <c r="M2405" s="94"/>
      <c r="O2405" s="29">
        <f t="shared" si="1149"/>
        <v>12</v>
      </c>
      <c r="P2405" s="29">
        <f t="shared" si="1150"/>
        <v>2</v>
      </c>
      <c r="Q2405" s="29">
        <f t="shared" si="1151"/>
        <v>2</v>
      </c>
      <c r="R2405" s="28">
        <f t="shared" si="1152"/>
        <v>0</v>
      </c>
      <c r="S2405" s="28">
        <f t="shared" si="1153"/>
        <v>1</v>
      </c>
      <c r="T2405" s="28">
        <f t="shared" si="1154"/>
        <v>0</v>
      </c>
      <c r="U2405" s="77" t="s">
        <v>630</v>
      </c>
    </row>
    <row r="2406" spans="2:21" ht="12" customHeight="1" thickBot="1" x14ac:dyDescent="0.25">
      <c r="C2406" s="414"/>
      <c r="D2406" s="416" t="s">
        <v>147</v>
      </c>
      <c r="E2406" s="84" t="s">
        <v>553</v>
      </c>
      <c r="F2406" s="98"/>
      <c r="G2406" s="84"/>
      <c r="H2406" s="418">
        <v>6</v>
      </c>
      <c r="I2406" s="421">
        <v>0</v>
      </c>
      <c r="J2406" s="418">
        <v>6</v>
      </c>
      <c r="K2406" s="421">
        <v>0</v>
      </c>
      <c r="L2406" s="418"/>
      <c r="M2406" s="421"/>
      <c r="O2406" s="424">
        <f t="shared" si="1149"/>
        <v>12</v>
      </c>
      <c r="P2406" s="424">
        <f t="shared" si="1150"/>
        <v>0</v>
      </c>
      <c r="Q2406" s="424">
        <f t="shared" si="1151"/>
        <v>2</v>
      </c>
      <c r="R2406" s="424">
        <f t="shared" si="1152"/>
        <v>0</v>
      </c>
      <c r="S2406" s="424">
        <f t="shared" si="1153"/>
        <v>1</v>
      </c>
      <c r="T2406" s="424">
        <f t="shared" si="1154"/>
        <v>0</v>
      </c>
      <c r="U2406" s="77" t="s">
        <v>630</v>
      </c>
    </row>
    <row r="2407" spans="2:21" ht="12" thickBot="1" x14ac:dyDescent="0.25">
      <c r="C2407" s="414"/>
      <c r="D2407" s="416"/>
      <c r="E2407" s="99" t="s">
        <v>137</v>
      </c>
      <c r="F2407" s="100"/>
      <c r="G2407" s="99" t="s">
        <v>137</v>
      </c>
      <c r="H2407" s="419"/>
      <c r="I2407" s="422"/>
      <c r="J2407" s="419"/>
      <c r="K2407" s="422"/>
      <c r="L2407" s="419"/>
      <c r="M2407" s="422"/>
      <c r="O2407" s="425"/>
      <c r="P2407" s="425"/>
      <c r="Q2407" s="425"/>
      <c r="R2407" s="425"/>
      <c r="S2407" s="425"/>
      <c r="T2407" s="425"/>
      <c r="U2407" s="77" t="s">
        <v>630</v>
      </c>
    </row>
    <row r="2408" spans="2:21" ht="12" thickBot="1" x14ac:dyDescent="0.25">
      <c r="C2408" s="415"/>
      <c r="D2408" s="417"/>
      <c r="E2408" s="84" t="s">
        <v>554</v>
      </c>
      <c r="F2408" s="101"/>
      <c r="G2408" s="84"/>
      <c r="H2408" s="420"/>
      <c r="I2408" s="423"/>
      <c r="J2408" s="420"/>
      <c r="K2408" s="423"/>
      <c r="L2408" s="420"/>
      <c r="M2408" s="423"/>
      <c r="O2408" s="426"/>
      <c r="P2408" s="426"/>
      <c r="Q2408" s="426"/>
      <c r="R2408" s="426"/>
      <c r="S2408" s="426"/>
      <c r="T2408" s="426"/>
      <c r="U2408" s="77" t="s">
        <v>630</v>
      </c>
    </row>
    <row r="2409" spans="2:21" ht="12" thickBot="1" x14ac:dyDescent="0.25">
      <c r="B2409" s="79" t="str">
        <f>E2402&amp;G2402</f>
        <v>İSTANBUL ATAŞEHİR TENİS SPOR KULÜBÜTAÇSPOR</v>
      </c>
      <c r="G2409" s="102"/>
      <c r="H2409" s="102"/>
      <c r="O2409" s="28">
        <f t="shared" ref="O2409:T2409" si="1155">O2404+O2405+O2406</f>
        <v>36</v>
      </c>
      <c r="P2409" s="28">
        <f t="shared" si="1155"/>
        <v>5</v>
      </c>
      <c r="Q2409" s="29">
        <f t="shared" si="1155"/>
        <v>6</v>
      </c>
      <c r="R2409" s="28">
        <f t="shared" si="1155"/>
        <v>0</v>
      </c>
      <c r="S2409" s="28">
        <f t="shared" si="1155"/>
        <v>3</v>
      </c>
      <c r="T2409" s="28">
        <f t="shared" si="1155"/>
        <v>0</v>
      </c>
      <c r="U2409" s="77" t="s">
        <v>630</v>
      </c>
    </row>
    <row r="2410" spans="2:21" x14ac:dyDescent="0.2">
      <c r="C2410" s="427" t="s">
        <v>132</v>
      </c>
      <c r="D2410" s="428"/>
      <c r="E2410" s="428"/>
      <c r="F2410" s="428"/>
      <c r="G2410" s="428"/>
      <c r="H2410" s="428"/>
      <c r="I2410" s="428"/>
      <c r="J2410" s="428"/>
      <c r="K2410" s="428"/>
      <c r="L2410" s="428"/>
      <c r="M2410" s="429"/>
      <c r="U2410" s="77" t="s">
        <v>630</v>
      </c>
    </row>
    <row r="2411" spans="2:21" ht="12" thickBot="1" x14ac:dyDescent="0.25">
      <c r="C2411" s="430"/>
      <c r="D2411" s="431"/>
      <c r="E2411" s="431"/>
      <c r="F2411" s="431"/>
      <c r="G2411" s="431"/>
      <c r="H2411" s="431"/>
      <c r="I2411" s="431"/>
      <c r="J2411" s="431"/>
      <c r="K2411" s="431"/>
      <c r="L2411" s="431"/>
      <c r="M2411" s="432"/>
      <c r="U2411" s="77" t="s">
        <v>630</v>
      </c>
    </row>
    <row r="2412" spans="2:21" ht="12" thickBot="1" x14ac:dyDescent="0.25">
      <c r="C2412" s="444" t="s">
        <v>79</v>
      </c>
      <c r="D2412" s="437"/>
      <c r="E2412" s="445" t="s">
        <v>133</v>
      </c>
      <c r="F2412" s="446"/>
      <c r="G2412" s="80" t="s">
        <v>134</v>
      </c>
      <c r="H2412" s="447" t="s">
        <v>135</v>
      </c>
      <c r="I2412" s="448"/>
      <c r="J2412" s="448"/>
      <c r="K2412" s="448"/>
      <c r="L2412" s="448"/>
      <c r="M2412" s="449"/>
      <c r="R2412" s="81"/>
      <c r="S2412" s="82"/>
      <c r="T2412" s="83"/>
      <c r="U2412" s="77" t="s">
        <v>630</v>
      </c>
    </row>
    <row r="2413" spans="2:21" ht="12" thickBot="1" x14ac:dyDescent="0.25">
      <c r="C2413" s="433">
        <v>45093</v>
      </c>
      <c r="D2413" s="434"/>
      <c r="E2413" s="435" t="s">
        <v>265</v>
      </c>
      <c r="F2413" s="409"/>
      <c r="G2413" s="84"/>
      <c r="H2413" s="435"/>
      <c r="I2413" s="408"/>
      <c r="J2413" s="408"/>
      <c r="K2413" s="408"/>
      <c r="L2413" s="408"/>
      <c r="M2413" s="409"/>
      <c r="U2413" s="77" t="s">
        <v>630</v>
      </c>
    </row>
    <row r="2414" spans="2:21" ht="12" thickBot="1" x14ac:dyDescent="0.25">
      <c r="C2414" s="435"/>
      <c r="D2414" s="408"/>
      <c r="E2414" s="408"/>
      <c r="F2414" s="408"/>
      <c r="G2414" s="408"/>
      <c r="H2414" s="408"/>
      <c r="I2414" s="408"/>
      <c r="J2414" s="408"/>
      <c r="K2414" s="408"/>
      <c r="L2414" s="408"/>
      <c r="M2414" s="409"/>
      <c r="U2414" s="77" t="s">
        <v>630</v>
      </c>
    </row>
    <row r="2415" spans="2:21" ht="12" thickBot="1" x14ac:dyDescent="0.25">
      <c r="C2415" s="85" t="s">
        <v>87</v>
      </c>
      <c r="D2415" s="86"/>
      <c r="E2415" s="85" t="s">
        <v>136</v>
      </c>
      <c r="F2415" s="86" t="s">
        <v>137</v>
      </c>
      <c r="G2415" s="85" t="s">
        <v>136</v>
      </c>
      <c r="H2415" s="436" t="s">
        <v>108</v>
      </c>
      <c r="I2415" s="436"/>
      <c r="J2415" s="436"/>
      <c r="K2415" s="436"/>
      <c r="L2415" s="436"/>
      <c r="M2415" s="437"/>
      <c r="U2415" s="77" t="s">
        <v>630</v>
      </c>
    </row>
    <row r="2416" spans="2:21" ht="12" thickBot="1" x14ac:dyDescent="0.25">
      <c r="C2416" s="87"/>
      <c r="D2416" s="88">
        <v>25</v>
      </c>
      <c r="E2416" s="103" t="s">
        <v>39</v>
      </c>
      <c r="F2416" s="88"/>
      <c r="G2416" s="103" t="s">
        <v>204</v>
      </c>
      <c r="H2416" s="438">
        <f>S2423</f>
        <v>3</v>
      </c>
      <c r="I2416" s="439"/>
      <c r="J2416" s="440"/>
      <c r="K2416" s="441">
        <f>T2423</f>
        <v>0</v>
      </c>
      <c r="L2416" s="442"/>
      <c r="M2416" s="443"/>
      <c r="U2416" s="77" t="str">
        <f>IF(H2416+K2416=3,"BİTTİ","DEVAM")</f>
        <v>BİTTİ</v>
      </c>
    </row>
    <row r="2417" spans="2:21" ht="12" thickBot="1" x14ac:dyDescent="0.25">
      <c r="C2417" s="91" t="s">
        <v>80</v>
      </c>
      <c r="D2417" s="92" t="s">
        <v>138</v>
      </c>
      <c r="E2417" s="91" t="s">
        <v>139</v>
      </c>
      <c r="F2417" s="92"/>
      <c r="G2417" s="91" t="s">
        <v>139</v>
      </c>
      <c r="H2417" s="408" t="s">
        <v>140</v>
      </c>
      <c r="I2417" s="409"/>
      <c r="J2417" s="408" t="s">
        <v>141</v>
      </c>
      <c r="K2417" s="409"/>
      <c r="L2417" s="410" t="s">
        <v>142</v>
      </c>
      <c r="M2417" s="411"/>
      <c r="O2417" s="412" t="s">
        <v>143</v>
      </c>
      <c r="P2417" s="413"/>
      <c r="Q2417" s="412" t="s">
        <v>144</v>
      </c>
      <c r="R2417" s="413"/>
      <c r="S2417" s="412" t="s">
        <v>138</v>
      </c>
      <c r="T2417" s="413"/>
      <c r="U2417" s="77" t="s">
        <v>630</v>
      </c>
    </row>
    <row r="2418" spans="2:21" ht="12" thickBot="1" x14ac:dyDescent="0.25">
      <c r="C2418" s="93" t="s">
        <v>152</v>
      </c>
      <c r="D2418" s="94" t="s">
        <v>145</v>
      </c>
      <c r="E2418" s="84" t="s">
        <v>1019</v>
      </c>
      <c r="F2418" s="94"/>
      <c r="G2418" s="84" t="s">
        <v>668</v>
      </c>
      <c r="H2418" s="95">
        <v>6</v>
      </c>
      <c r="I2418" s="94">
        <v>0</v>
      </c>
      <c r="J2418" s="95">
        <v>6</v>
      </c>
      <c r="K2418" s="94">
        <v>0</v>
      </c>
      <c r="L2418" s="95"/>
      <c r="M2418" s="94"/>
      <c r="O2418" s="96">
        <f t="shared" ref="O2418:O2420" si="1156">H2418+J2418+L2418</f>
        <v>12</v>
      </c>
      <c r="P2418" s="96">
        <f t="shared" ref="P2418:P2420" si="1157">I2418+K2418+M2418</f>
        <v>0</v>
      </c>
      <c r="Q2418" s="96">
        <f t="shared" ref="Q2418:Q2420" si="1158">IF(H2418&gt;I2418,1,0)+IF(J2418&gt;K2418,1,0)+IF(L2418&gt;M2418,1,0)</f>
        <v>2</v>
      </c>
      <c r="R2418" s="97">
        <f t="shared" ref="R2418:R2420" si="1159">IF(H2418&lt;I2418,1,0)+IF(J2418&lt;K2418,1,0)+IF(L2418&lt;M2418,1,0)</f>
        <v>0</v>
      </c>
      <c r="S2418" s="97">
        <f t="shared" ref="S2418:S2420" si="1160">IF(Q2418&gt;R2418,1,0)</f>
        <v>1</v>
      </c>
      <c r="T2418" s="97">
        <f t="shared" ref="T2418:T2420" si="1161">IF(Q2418&lt;R2418,1,0)</f>
        <v>0</v>
      </c>
      <c r="U2418" s="77" t="s">
        <v>630</v>
      </c>
    </row>
    <row r="2419" spans="2:21" ht="12" thickBot="1" x14ac:dyDescent="0.25">
      <c r="C2419" s="84"/>
      <c r="D2419" s="94" t="s">
        <v>146</v>
      </c>
      <c r="E2419" s="84" t="s">
        <v>556</v>
      </c>
      <c r="F2419" s="94"/>
      <c r="G2419" s="84" t="s">
        <v>668</v>
      </c>
      <c r="H2419" s="95">
        <v>6</v>
      </c>
      <c r="I2419" s="94">
        <v>0</v>
      </c>
      <c r="J2419" s="95">
        <v>6</v>
      </c>
      <c r="K2419" s="94">
        <v>0</v>
      </c>
      <c r="L2419" s="95"/>
      <c r="M2419" s="94"/>
      <c r="O2419" s="29">
        <f t="shared" si="1156"/>
        <v>12</v>
      </c>
      <c r="P2419" s="29">
        <f t="shared" si="1157"/>
        <v>0</v>
      </c>
      <c r="Q2419" s="29">
        <f t="shared" si="1158"/>
        <v>2</v>
      </c>
      <c r="R2419" s="28">
        <f t="shared" si="1159"/>
        <v>0</v>
      </c>
      <c r="S2419" s="28">
        <f t="shared" si="1160"/>
        <v>1</v>
      </c>
      <c r="T2419" s="28">
        <f t="shared" si="1161"/>
        <v>0</v>
      </c>
      <c r="U2419" s="77" t="s">
        <v>630</v>
      </c>
    </row>
    <row r="2420" spans="2:21" ht="12" customHeight="1" thickBot="1" x14ac:dyDescent="0.25">
      <c r="C2420" s="414"/>
      <c r="D2420" s="416" t="s">
        <v>147</v>
      </c>
      <c r="E2420" s="84" t="s">
        <v>1019</v>
      </c>
      <c r="F2420" s="98"/>
      <c r="G2420" s="84" t="s">
        <v>668</v>
      </c>
      <c r="H2420" s="418">
        <v>6</v>
      </c>
      <c r="I2420" s="421">
        <v>0</v>
      </c>
      <c r="J2420" s="418">
        <v>6</v>
      </c>
      <c r="K2420" s="421">
        <v>0</v>
      </c>
      <c r="L2420" s="418"/>
      <c r="M2420" s="421"/>
      <c r="O2420" s="424">
        <f t="shared" si="1156"/>
        <v>12</v>
      </c>
      <c r="P2420" s="424">
        <f t="shared" si="1157"/>
        <v>0</v>
      </c>
      <c r="Q2420" s="424">
        <f t="shared" si="1158"/>
        <v>2</v>
      </c>
      <c r="R2420" s="424">
        <f t="shared" si="1159"/>
        <v>0</v>
      </c>
      <c r="S2420" s="424">
        <f t="shared" si="1160"/>
        <v>1</v>
      </c>
      <c r="T2420" s="424">
        <f t="shared" si="1161"/>
        <v>0</v>
      </c>
      <c r="U2420" s="77" t="s">
        <v>630</v>
      </c>
    </row>
    <row r="2421" spans="2:21" ht="12" thickBot="1" x14ac:dyDescent="0.25">
      <c r="C2421" s="414"/>
      <c r="D2421" s="416"/>
      <c r="E2421" s="99" t="s">
        <v>137</v>
      </c>
      <c r="F2421" s="100"/>
      <c r="G2421" s="99" t="s">
        <v>137</v>
      </c>
      <c r="H2421" s="419"/>
      <c r="I2421" s="422"/>
      <c r="J2421" s="419"/>
      <c r="K2421" s="422"/>
      <c r="L2421" s="419"/>
      <c r="M2421" s="422"/>
      <c r="O2421" s="425"/>
      <c r="P2421" s="425"/>
      <c r="Q2421" s="425"/>
      <c r="R2421" s="425"/>
      <c r="S2421" s="425"/>
      <c r="T2421" s="425"/>
      <c r="U2421" s="77" t="s">
        <v>630</v>
      </c>
    </row>
    <row r="2422" spans="2:21" ht="12" thickBot="1" x14ac:dyDescent="0.25">
      <c r="C2422" s="415"/>
      <c r="D2422" s="417"/>
      <c r="E2422" s="84" t="s">
        <v>556</v>
      </c>
      <c r="F2422" s="101"/>
      <c r="G2422" s="84" t="s">
        <v>668</v>
      </c>
      <c r="H2422" s="420"/>
      <c r="I2422" s="423"/>
      <c r="J2422" s="420"/>
      <c r="K2422" s="423"/>
      <c r="L2422" s="420"/>
      <c r="M2422" s="423"/>
      <c r="O2422" s="426"/>
      <c r="P2422" s="426"/>
      <c r="Q2422" s="426"/>
      <c r="R2422" s="426"/>
      <c r="S2422" s="426"/>
      <c r="T2422" s="426"/>
      <c r="U2422" s="77" t="s">
        <v>630</v>
      </c>
    </row>
    <row r="2423" spans="2:21" ht="12" thickBot="1" x14ac:dyDescent="0.25">
      <c r="B2423" s="79" t="str">
        <f>E2416&amp;G2416</f>
        <v>GENÇ TENİS AKADEMİSİATAŞEHİR TENİS SPOR KULÜBÜ</v>
      </c>
      <c r="G2423" s="102"/>
      <c r="H2423" s="102"/>
      <c r="O2423" s="28">
        <f t="shared" ref="O2423:T2423" si="1162">O2418+O2419+O2420</f>
        <v>36</v>
      </c>
      <c r="P2423" s="28">
        <f t="shared" si="1162"/>
        <v>0</v>
      </c>
      <c r="Q2423" s="29">
        <f t="shared" si="1162"/>
        <v>6</v>
      </c>
      <c r="R2423" s="28">
        <f t="shared" si="1162"/>
        <v>0</v>
      </c>
      <c r="S2423" s="28">
        <f t="shared" si="1162"/>
        <v>3</v>
      </c>
      <c r="T2423" s="28">
        <f t="shared" si="1162"/>
        <v>0</v>
      </c>
      <c r="U2423" s="77" t="s">
        <v>630</v>
      </c>
    </row>
    <row r="2424" spans="2:21" x14ac:dyDescent="0.2">
      <c r="C2424" s="427" t="s">
        <v>132</v>
      </c>
      <c r="D2424" s="428"/>
      <c r="E2424" s="428"/>
      <c r="F2424" s="428"/>
      <c r="G2424" s="428"/>
      <c r="H2424" s="428"/>
      <c r="I2424" s="428"/>
      <c r="J2424" s="428"/>
      <c r="K2424" s="428"/>
      <c r="L2424" s="428"/>
      <c r="M2424" s="429"/>
      <c r="U2424" s="77" t="s">
        <v>630</v>
      </c>
    </row>
    <row r="2425" spans="2:21" ht="12" thickBot="1" x14ac:dyDescent="0.25">
      <c r="C2425" s="430"/>
      <c r="D2425" s="431"/>
      <c r="E2425" s="431"/>
      <c r="F2425" s="431"/>
      <c r="G2425" s="431"/>
      <c r="H2425" s="431"/>
      <c r="I2425" s="431"/>
      <c r="J2425" s="431"/>
      <c r="K2425" s="431"/>
      <c r="L2425" s="431"/>
      <c r="M2425" s="432"/>
      <c r="U2425" s="77" t="s">
        <v>630</v>
      </c>
    </row>
    <row r="2426" spans="2:21" ht="12" thickBot="1" x14ac:dyDescent="0.25">
      <c r="C2426" s="444" t="s">
        <v>79</v>
      </c>
      <c r="D2426" s="437"/>
      <c r="E2426" s="445" t="s">
        <v>133</v>
      </c>
      <c r="F2426" s="446"/>
      <c r="G2426" s="80" t="s">
        <v>134</v>
      </c>
      <c r="H2426" s="447" t="s">
        <v>135</v>
      </c>
      <c r="I2426" s="448"/>
      <c r="J2426" s="448"/>
      <c r="K2426" s="448"/>
      <c r="L2426" s="448"/>
      <c r="M2426" s="449"/>
      <c r="R2426" s="81"/>
      <c r="S2426" s="82"/>
      <c r="T2426" s="83"/>
      <c r="U2426" s="77" t="s">
        <v>630</v>
      </c>
    </row>
    <row r="2427" spans="2:21" ht="12" thickBot="1" x14ac:dyDescent="0.25">
      <c r="C2427" s="433">
        <v>45094</v>
      </c>
      <c r="D2427" s="434"/>
      <c r="E2427" s="435" t="s">
        <v>62</v>
      </c>
      <c r="F2427" s="409"/>
      <c r="G2427" s="84"/>
      <c r="H2427" s="435"/>
      <c r="I2427" s="408"/>
      <c r="J2427" s="408"/>
      <c r="K2427" s="408"/>
      <c r="L2427" s="408"/>
      <c r="M2427" s="409"/>
      <c r="U2427" s="77" t="s">
        <v>630</v>
      </c>
    </row>
    <row r="2428" spans="2:21" ht="12" thickBot="1" x14ac:dyDescent="0.25">
      <c r="C2428" s="435"/>
      <c r="D2428" s="408"/>
      <c r="E2428" s="408"/>
      <c r="F2428" s="408"/>
      <c r="G2428" s="408"/>
      <c r="H2428" s="408"/>
      <c r="I2428" s="408"/>
      <c r="J2428" s="408"/>
      <c r="K2428" s="408"/>
      <c r="L2428" s="408"/>
      <c r="M2428" s="409"/>
      <c r="U2428" s="77" t="s">
        <v>630</v>
      </c>
    </row>
    <row r="2429" spans="2:21" ht="12" thickBot="1" x14ac:dyDescent="0.25">
      <c r="C2429" s="85" t="s">
        <v>87</v>
      </c>
      <c r="D2429" s="86"/>
      <c r="E2429" s="85" t="s">
        <v>136</v>
      </c>
      <c r="F2429" s="86" t="s">
        <v>137</v>
      </c>
      <c r="G2429" s="85" t="s">
        <v>136</v>
      </c>
      <c r="H2429" s="436" t="s">
        <v>108</v>
      </c>
      <c r="I2429" s="436"/>
      <c r="J2429" s="436"/>
      <c r="K2429" s="436"/>
      <c r="L2429" s="436"/>
      <c r="M2429" s="437"/>
      <c r="U2429" s="77" t="s">
        <v>630</v>
      </c>
    </row>
    <row r="2430" spans="2:21" ht="12" thickBot="1" x14ac:dyDescent="0.25">
      <c r="C2430" s="87"/>
      <c r="D2430" s="88">
        <v>1</v>
      </c>
      <c r="E2430" s="103" t="s">
        <v>22</v>
      </c>
      <c r="F2430" s="88"/>
      <c r="G2430" s="103" t="s">
        <v>179</v>
      </c>
      <c r="H2430" s="438">
        <f>S2437</f>
        <v>3</v>
      </c>
      <c r="I2430" s="439"/>
      <c r="J2430" s="440"/>
      <c r="K2430" s="441">
        <f>T2437</f>
        <v>0</v>
      </c>
      <c r="L2430" s="442"/>
      <c r="M2430" s="443"/>
      <c r="U2430" s="77" t="str">
        <f>IF(H2430+K2430=3,"BİTTİ","DEVAM")</f>
        <v>BİTTİ</v>
      </c>
    </row>
    <row r="2431" spans="2:21" ht="12" thickBot="1" x14ac:dyDescent="0.25">
      <c r="C2431" s="91" t="s">
        <v>80</v>
      </c>
      <c r="D2431" s="92" t="s">
        <v>138</v>
      </c>
      <c r="E2431" s="91" t="s">
        <v>139</v>
      </c>
      <c r="F2431" s="92"/>
      <c r="G2431" s="91" t="s">
        <v>139</v>
      </c>
      <c r="H2431" s="408" t="s">
        <v>140</v>
      </c>
      <c r="I2431" s="409"/>
      <c r="J2431" s="408" t="s">
        <v>141</v>
      </c>
      <c r="K2431" s="409"/>
      <c r="L2431" s="410" t="s">
        <v>142</v>
      </c>
      <c r="M2431" s="411"/>
      <c r="O2431" s="412" t="s">
        <v>143</v>
      </c>
      <c r="P2431" s="413"/>
      <c r="Q2431" s="412" t="s">
        <v>144</v>
      </c>
      <c r="R2431" s="413"/>
      <c r="S2431" s="412" t="s">
        <v>138</v>
      </c>
      <c r="T2431" s="413"/>
      <c r="U2431" s="77" t="s">
        <v>630</v>
      </c>
    </row>
    <row r="2432" spans="2:21" ht="12" thickBot="1" x14ac:dyDescent="0.25">
      <c r="C2432" s="93" t="s">
        <v>152</v>
      </c>
      <c r="D2432" s="94" t="s">
        <v>145</v>
      </c>
      <c r="E2432" s="84" t="s">
        <v>1006</v>
      </c>
      <c r="F2432" s="94"/>
      <c r="G2432" s="84" t="s">
        <v>668</v>
      </c>
      <c r="H2432" s="95">
        <v>6</v>
      </c>
      <c r="I2432" s="94">
        <v>0</v>
      </c>
      <c r="J2432" s="95">
        <v>6</v>
      </c>
      <c r="K2432" s="94">
        <v>0</v>
      </c>
      <c r="L2432" s="95"/>
      <c r="M2432" s="94"/>
      <c r="O2432" s="96">
        <f t="shared" ref="O2432:O2434" si="1163">H2432+J2432+L2432</f>
        <v>12</v>
      </c>
      <c r="P2432" s="96">
        <f t="shared" ref="P2432:P2434" si="1164">I2432+K2432+M2432</f>
        <v>0</v>
      </c>
      <c r="Q2432" s="96">
        <f t="shared" ref="Q2432:Q2434" si="1165">IF(H2432&gt;I2432,1,0)+IF(J2432&gt;K2432,1,0)+IF(L2432&gt;M2432,1,0)</f>
        <v>2</v>
      </c>
      <c r="R2432" s="97">
        <f t="shared" ref="R2432:R2434" si="1166">IF(H2432&lt;I2432,1,0)+IF(J2432&lt;K2432,1,0)+IF(L2432&lt;M2432,1,0)</f>
        <v>0</v>
      </c>
      <c r="S2432" s="97">
        <f t="shared" ref="S2432:S2434" si="1167">IF(Q2432&gt;R2432,1,0)</f>
        <v>1</v>
      </c>
      <c r="T2432" s="97">
        <f t="shared" ref="T2432:T2434" si="1168">IF(Q2432&lt;R2432,1,0)</f>
        <v>0</v>
      </c>
      <c r="U2432" s="77" t="s">
        <v>630</v>
      </c>
    </row>
    <row r="2433" spans="2:21" ht="12" thickBot="1" x14ac:dyDescent="0.25">
      <c r="C2433" s="84"/>
      <c r="D2433" s="94" t="s">
        <v>146</v>
      </c>
      <c r="E2433" s="84" t="s">
        <v>932</v>
      </c>
      <c r="F2433" s="94"/>
      <c r="G2433" s="84" t="s">
        <v>668</v>
      </c>
      <c r="H2433" s="95">
        <v>6</v>
      </c>
      <c r="I2433" s="94">
        <v>0</v>
      </c>
      <c r="J2433" s="95">
        <v>6</v>
      </c>
      <c r="K2433" s="94">
        <v>0</v>
      </c>
      <c r="L2433" s="95"/>
      <c r="M2433" s="94"/>
      <c r="O2433" s="29">
        <f t="shared" si="1163"/>
        <v>12</v>
      </c>
      <c r="P2433" s="29">
        <f t="shared" si="1164"/>
        <v>0</v>
      </c>
      <c r="Q2433" s="29">
        <f t="shared" si="1165"/>
        <v>2</v>
      </c>
      <c r="R2433" s="28">
        <f t="shared" si="1166"/>
        <v>0</v>
      </c>
      <c r="S2433" s="28">
        <f t="shared" si="1167"/>
        <v>1</v>
      </c>
      <c r="T2433" s="28">
        <f t="shared" si="1168"/>
        <v>0</v>
      </c>
      <c r="U2433" s="77" t="s">
        <v>630</v>
      </c>
    </row>
    <row r="2434" spans="2:21" ht="12" customHeight="1" thickBot="1" x14ac:dyDescent="0.25">
      <c r="C2434" s="414"/>
      <c r="D2434" s="416" t="s">
        <v>147</v>
      </c>
      <c r="E2434" s="84" t="s">
        <v>933</v>
      </c>
      <c r="F2434" s="98"/>
      <c r="G2434" s="84" t="s">
        <v>668</v>
      </c>
      <c r="H2434" s="418">
        <v>6</v>
      </c>
      <c r="I2434" s="421">
        <v>0</v>
      </c>
      <c r="J2434" s="418">
        <v>6</v>
      </c>
      <c r="K2434" s="421">
        <v>0</v>
      </c>
      <c r="L2434" s="418"/>
      <c r="M2434" s="421"/>
      <c r="O2434" s="424">
        <f t="shared" si="1163"/>
        <v>12</v>
      </c>
      <c r="P2434" s="424">
        <f t="shared" si="1164"/>
        <v>0</v>
      </c>
      <c r="Q2434" s="424">
        <f t="shared" si="1165"/>
        <v>2</v>
      </c>
      <c r="R2434" s="424">
        <f t="shared" si="1166"/>
        <v>0</v>
      </c>
      <c r="S2434" s="424">
        <f t="shared" si="1167"/>
        <v>1</v>
      </c>
      <c r="T2434" s="424">
        <f t="shared" si="1168"/>
        <v>0</v>
      </c>
      <c r="U2434" s="77" t="s">
        <v>630</v>
      </c>
    </row>
    <row r="2435" spans="2:21" ht="12" thickBot="1" x14ac:dyDescent="0.25">
      <c r="C2435" s="414"/>
      <c r="D2435" s="416"/>
      <c r="E2435" s="99" t="s">
        <v>137</v>
      </c>
      <c r="F2435" s="100"/>
      <c r="G2435" s="99"/>
      <c r="H2435" s="419"/>
      <c r="I2435" s="422"/>
      <c r="J2435" s="419"/>
      <c r="K2435" s="422"/>
      <c r="L2435" s="419"/>
      <c r="M2435" s="422"/>
      <c r="O2435" s="425"/>
      <c r="P2435" s="425"/>
      <c r="Q2435" s="425"/>
      <c r="R2435" s="425"/>
      <c r="S2435" s="425"/>
      <c r="T2435" s="425"/>
      <c r="U2435" s="77" t="s">
        <v>630</v>
      </c>
    </row>
    <row r="2436" spans="2:21" ht="12" thickBot="1" x14ac:dyDescent="0.25">
      <c r="C2436" s="415"/>
      <c r="D2436" s="417"/>
      <c r="E2436" s="84" t="s">
        <v>932</v>
      </c>
      <c r="F2436" s="101"/>
      <c r="G2436" s="84" t="s">
        <v>668</v>
      </c>
      <c r="H2436" s="420"/>
      <c r="I2436" s="423"/>
      <c r="J2436" s="420"/>
      <c r="K2436" s="423"/>
      <c r="L2436" s="420"/>
      <c r="M2436" s="423"/>
      <c r="O2436" s="426"/>
      <c r="P2436" s="426"/>
      <c r="Q2436" s="426"/>
      <c r="R2436" s="426"/>
      <c r="S2436" s="426"/>
      <c r="T2436" s="426"/>
      <c r="U2436" s="77" t="s">
        <v>630</v>
      </c>
    </row>
    <row r="2437" spans="2:21" ht="12" thickBot="1" x14ac:dyDescent="0.25">
      <c r="B2437" s="79" t="str">
        <f>E2430&amp;G2430</f>
        <v>ERZURUM TENİS İHTİSAS SPOR KULÜBÜEKSİ 25 GENÇLİK SPOR KULÜBÜ</v>
      </c>
      <c r="G2437" s="102"/>
      <c r="H2437" s="102"/>
      <c r="O2437" s="28">
        <f t="shared" ref="O2437:T2437" si="1169">O2432+O2433+O2434</f>
        <v>36</v>
      </c>
      <c r="P2437" s="28">
        <f t="shared" si="1169"/>
        <v>0</v>
      </c>
      <c r="Q2437" s="29">
        <f t="shared" si="1169"/>
        <v>6</v>
      </c>
      <c r="R2437" s="28">
        <f t="shared" si="1169"/>
        <v>0</v>
      </c>
      <c r="S2437" s="28">
        <f t="shared" si="1169"/>
        <v>3</v>
      </c>
      <c r="T2437" s="28">
        <f t="shared" si="1169"/>
        <v>0</v>
      </c>
      <c r="U2437" s="77" t="s">
        <v>630</v>
      </c>
    </row>
    <row r="2438" spans="2:21" x14ac:dyDescent="0.2">
      <c r="C2438" s="427" t="s">
        <v>132</v>
      </c>
      <c r="D2438" s="428"/>
      <c r="E2438" s="428"/>
      <c r="F2438" s="428"/>
      <c r="G2438" s="428"/>
      <c r="H2438" s="428"/>
      <c r="I2438" s="428"/>
      <c r="J2438" s="428"/>
      <c r="K2438" s="428"/>
      <c r="L2438" s="428"/>
      <c r="M2438" s="429"/>
      <c r="U2438" s="77" t="s">
        <v>630</v>
      </c>
    </row>
    <row r="2439" spans="2:21" ht="12" thickBot="1" x14ac:dyDescent="0.25">
      <c r="C2439" s="430"/>
      <c r="D2439" s="431"/>
      <c r="E2439" s="431"/>
      <c r="F2439" s="431"/>
      <c r="G2439" s="431"/>
      <c r="H2439" s="431"/>
      <c r="I2439" s="431"/>
      <c r="J2439" s="431"/>
      <c r="K2439" s="431"/>
      <c r="L2439" s="431"/>
      <c r="M2439" s="432"/>
      <c r="U2439" s="77" t="s">
        <v>630</v>
      </c>
    </row>
    <row r="2440" spans="2:21" ht="12" thickBot="1" x14ac:dyDescent="0.25">
      <c r="C2440" s="444" t="s">
        <v>79</v>
      </c>
      <c r="D2440" s="437"/>
      <c r="E2440" s="445" t="s">
        <v>133</v>
      </c>
      <c r="F2440" s="446"/>
      <c r="G2440" s="80" t="s">
        <v>134</v>
      </c>
      <c r="H2440" s="447" t="s">
        <v>135</v>
      </c>
      <c r="I2440" s="448"/>
      <c r="J2440" s="448"/>
      <c r="K2440" s="448"/>
      <c r="L2440" s="448"/>
      <c r="M2440" s="449"/>
      <c r="R2440" s="81"/>
      <c r="S2440" s="82"/>
      <c r="T2440" s="83"/>
      <c r="U2440" s="77" t="s">
        <v>630</v>
      </c>
    </row>
    <row r="2441" spans="2:21" ht="12" thickBot="1" x14ac:dyDescent="0.25">
      <c r="C2441" s="433">
        <v>45094</v>
      </c>
      <c r="D2441" s="434"/>
      <c r="E2441" s="435" t="s">
        <v>62</v>
      </c>
      <c r="F2441" s="409"/>
      <c r="G2441" s="84"/>
      <c r="H2441" s="435"/>
      <c r="I2441" s="408"/>
      <c r="J2441" s="408"/>
      <c r="K2441" s="408"/>
      <c r="L2441" s="408"/>
      <c r="M2441" s="409"/>
      <c r="U2441" s="77" t="s">
        <v>630</v>
      </c>
    </row>
    <row r="2442" spans="2:21" ht="12" thickBot="1" x14ac:dyDescent="0.25">
      <c r="C2442" s="435"/>
      <c r="D2442" s="408"/>
      <c r="E2442" s="408"/>
      <c r="F2442" s="408"/>
      <c r="G2442" s="408"/>
      <c r="H2442" s="408"/>
      <c r="I2442" s="408"/>
      <c r="J2442" s="408"/>
      <c r="K2442" s="408"/>
      <c r="L2442" s="408"/>
      <c r="M2442" s="409"/>
      <c r="U2442" s="77" t="s">
        <v>630</v>
      </c>
    </row>
    <row r="2443" spans="2:21" ht="12" thickBot="1" x14ac:dyDescent="0.25">
      <c r="C2443" s="85" t="s">
        <v>87</v>
      </c>
      <c r="D2443" s="86"/>
      <c r="E2443" s="85" t="s">
        <v>136</v>
      </c>
      <c r="F2443" s="86" t="s">
        <v>137</v>
      </c>
      <c r="G2443" s="85" t="s">
        <v>136</v>
      </c>
      <c r="H2443" s="436" t="s">
        <v>108</v>
      </c>
      <c r="I2443" s="436"/>
      <c r="J2443" s="436"/>
      <c r="K2443" s="436"/>
      <c r="L2443" s="436"/>
      <c r="M2443" s="437"/>
      <c r="U2443" s="77" t="s">
        <v>630</v>
      </c>
    </row>
    <row r="2444" spans="2:21" ht="12" thickBot="1" x14ac:dyDescent="0.25">
      <c r="C2444" s="87"/>
      <c r="D2444" s="88">
        <v>2</v>
      </c>
      <c r="E2444" s="103" t="s">
        <v>21</v>
      </c>
      <c r="F2444" s="88"/>
      <c r="G2444" s="103" t="s">
        <v>178</v>
      </c>
      <c r="H2444" s="438">
        <f>S2451</f>
        <v>0</v>
      </c>
      <c r="I2444" s="439"/>
      <c r="J2444" s="440"/>
      <c r="K2444" s="441">
        <f>T2451</f>
        <v>3</v>
      </c>
      <c r="L2444" s="442"/>
      <c r="M2444" s="443"/>
      <c r="U2444" s="77" t="str">
        <f>IF(H2444+K2444=3,"BİTTİ","DEVAM")</f>
        <v>BİTTİ</v>
      </c>
    </row>
    <row r="2445" spans="2:21" ht="12" thickBot="1" x14ac:dyDescent="0.25">
      <c r="C2445" s="91" t="s">
        <v>80</v>
      </c>
      <c r="D2445" s="92" t="s">
        <v>138</v>
      </c>
      <c r="E2445" s="91" t="s">
        <v>139</v>
      </c>
      <c r="F2445" s="92"/>
      <c r="G2445" s="91" t="s">
        <v>139</v>
      </c>
      <c r="H2445" s="408" t="s">
        <v>140</v>
      </c>
      <c r="I2445" s="409"/>
      <c r="J2445" s="408" t="s">
        <v>141</v>
      </c>
      <c r="K2445" s="409"/>
      <c r="L2445" s="410" t="s">
        <v>142</v>
      </c>
      <c r="M2445" s="411"/>
      <c r="O2445" s="412" t="s">
        <v>143</v>
      </c>
      <c r="P2445" s="413"/>
      <c r="Q2445" s="412" t="s">
        <v>144</v>
      </c>
      <c r="R2445" s="413"/>
      <c r="S2445" s="412" t="s">
        <v>138</v>
      </c>
      <c r="T2445" s="413"/>
      <c r="U2445" s="77" t="s">
        <v>630</v>
      </c>
    </row>
    <row r="2446" spans="2:21" ht="12" thickBot="1" x14ac:dyDescent="0.25">
      <c r="C2446" s="93" t="s">
        <v>152</v>
      </c>
      <c r="D2446" s="94" t="s">
        <v>145</v>
      </c>
      <c r="E2446" s="84"/>
      <c r="F2446" s="94"/>
      <c r="G2446" s="84" t="s">
        <v>941</v>
      </c>
      <c r="H2446" s="95"/>
      <c r="I2446" s="94">
        <v>6</v>
      </c>
      <c r="J2446" s="95"/>
      <c r="K2446" s="94">
        <v>6</v>
      </c>
      <c r="L2446" s="95"/>
      <c r="M2446" s="94"/>
      <c r="O2446" s="96">
        <f t="shared" ref="O2446:O2448" si="1170">H2446+J2446+L2446</f>
        <v>0</v>
      </c>
      <c r="P2446" s="96">
        <f t="shared" ref="P2446:P2448" si="1171">I2446+K2446+M2446</f>
        <v>12</v>
      </c>
      <c r="Q2446" s="96">
        <f t="shared" ref="Q2446:Q2448" si="1172">IF(H2446&gt;I2446,1,0)+IF(J2446&gt;K2446,1,0)+IF(L2446&gt;M2446,1,0)</f>
        <v>0</v>
      </c>
      <c r="R2446" s="97">
        <f t="shared" ref="R2446:R2448" si="1173">IF(H2446&lt;I2446,1,0)+IF(J2446&lt;K2446,1,0)+IF(L2446&lt;M2446,1,0)</f>
        <v>2</v>
      </c>
      <c r="S2446" s="97">
        <f t="shared" ref="S2446:S2448" si="1174">IF(Q2446&gt;R2446,1,0)</f>
        <v>0</v>
      </c>
      <c r="T2446" s="97">
        <f t="shared" ref="T2446:T2448" si="1175">IF(Q2446&lt;R2446,1,0)</f>
        <v>1</v>
      </c>
      <c r="U2446" s="77" t="s">
        <v>630</v>
      </c>
    </row>
    <row r="2447" spans="2:21" ht="12" thickBot="1" x14ac:dyDescent="0.25">
      <c r="C2447" s="84"/>
      <c r="D2447" s="94" t="s">
        <v>146</v>
      </c>
      <c r="E2447" s="84"/>
      <c r="F2447" s="94"/>
      <c r="G2447" s="84" t="s">
        <v>940</v>
      </c>
      <c r="H2447" s="95"/>
      <c r="I2447" s="94">
        <v>6</v>
      </c>
      <c r="J2447" s="95"/>
      <c r="K2447" s="94">
        <v>6</v>
      </c>
      <c r="L2447" s="95"/>
      <c r="M2447" s="94"/>
      <c r="O2447" s="29">
        <f t="shared" si="1170"/>
        <v>0</v>
      </c>
      <c r="P2447" s="29">
        <f t="shared" si="1171"/>
        <v>12</v>
      </c>
      <c r="Q2447" s="29">
        <f t="shared" si="1172"/>
        <v>0</v>
      </c>
      <c r="R2447" s="28">
        <f t="shared" si="1173"/>
        <v>2</v>
      </c>
      <c r="S2447" s="28">
        <f t="shared" si="1174"/>
        <v>0</v>
      </c>
      <c r="T2447" s="28">
        <f t="shared" si="1175"/>
        <v>1</v>
      </c>
      <c r="U2447" s="77" t="s">
        <v>630</v>
      </c>
    </row>
    <row r="2448" spans="2:21" ht="12" customHeight="1" thickBot="1" x14ac:dyDescent="0.25">
      <c r="C2448" s="414"/>
      <c r="D2448" s="416" t="s">
        <v>147</v>
      </c>
      <c r="E2448" s="84"/>
      <c r="F2448" s="98"/>
      <c r="G2448" s="84" t="s">
        <v>942</v>
      </c>
      <c r="H2448" s="418"/>
      <c r="I2448" s="421">
        <v>6</v>
      </c>
      <c r="J2448" s="418"/>
      <c r="K2448" s="421">
        <v>6</v>
      </c>
      <c r="L2448" s="418"/>
      <c r="M2448" s="421"/>
      <c r="O2448" s="424">
        <f t="shared" si="1170"/>
        <v>0</v>
      </c>
      <c r="P2448" s="424">
        <f t="shared" si="1171"/>
        <v>12</v>
      </c>
      <c r="Q2448" s="424">
        <f t="shared" si="1172"/>
        <v>0</v>
      </c>
      <c r="R2448" s="424">
        <f t="shared" si="1173"/>
        <v>2</v>
      </c>
      <c r="S2448" s="424">
        <f t="shared" si="1174"/>
        <v>0</v>
      </c>
      <c r="T2448" s="424">
        <f t="shared" si="1175"/>
        <v>1</v>
      </c>
      <c r="U2448" s="77" t="s">
        <v>630</v>
      </c>
    </row>
    <row r="2449" spans="2:21" ht="12" thickBot="1" x14ac:dyDescent="0.25">
      <c r="C2449" s="414"/>
      <c r="D2449" s="416"/>
      <c r="E2449" s="99" t="s">
        <v>137</v>
      </c>
      <c r="F2449" s="100"/>
      <c r="G2449" s="99" t="s">
        <v>137</v>
      </c>
      <c r="H2449" s="419"/>
      <c r="I2449" s="422"/>
      <c r="J2449" s="419"/>
      <c r="K2449" s="422"/>
      <c r="L2449" s="419"/>
      <c r="M2449" s="422"/>
      <c r="O2449" s="425"/>
      <c r="P2449" s="425"/>
      <c r="Q2449" s="425"/>
      <c r="R2449" s="425"/>
      <c r="S2449" s="425"/>
      <c r="T2449" s="425"/>
      <c r="U2449" s="77" t="s">
        <v>630</v>
      </c>
    </row>
    <row r="2450" spans="2:21" ht="12" thickBot="1" x14ac:dyDescent="0.25">
      <c r="C2450" s="415"/>
      <c r="D2450" s="417"/>
      <c r="E2450" s="84"/>
      <c r="F2450" s="101"/>
      <c r="G2450" s="84" t="s">
        <v>940</v>
      </c>
      <c r="H2450" s="420"/>
      <c r="I2450" s="423"/>
      <c r="J2450" s="420"/>
      <c r="K2450" s="423"/>
      <c r="L2450" s="420"/>
      <c r="M2450" s="423"/>
      <c r="O2450" s="426"/>
      <c r="P2450" s="426"/>
      <c r="Q2450" s="426"/>
      <c r="R2450" s="426"/>
      <c r="S2450" s="426"/>
      <c r="T2450" s="426"/>
      <c r="U2450" s="77" t="s">
        <v>630</v>
      </c>
    </row>
    <row r="2451" spans="2:21" ht="12" thickBot="1" x14ac:dyDescent="0.25">
      <c r="B2451" s="79" t="str">
        <f>E2444&amp;G2444</f>
        <v>ERZURUM GENÇLİK SPOR KULÜBÜATLETİKO SPORTİF FAALİYETLER SP.K.</v>
      </c>
      <c r="G2451" s="102"/>
      <c r="H2451" s="102"/>
      <c r="O2451" s="28">
        <f t="shared" ref="O2451:T2451" si="1176">O2446+O2447+O2448</f>
        <v>0</v>
      </c>
      <c r="P2451" s="28">
        <f t="shared" si="1176"/>
        <v>36</v>
      </c>
      <c r="Q2451" s="29">
        <f t="shared" si="1176"/>
        <v>0</v>
      </c>
      <c r="R2451" s="28">
        <f t="shared" si="1176"/>
        <v>6</v>
      </c>
      <c r="S2451" s="28">
        <f t="shared" si="1176"/>
        <v>0</v>
      </c>
      <c r="T2451" s="28">
        <f t="shared" si="1176"/>
        <v>3</v>
      </c>
      <c r="U2451" s="77" t="s">
        <v>630</v>
      </c>
    </row>
    <row r="2452" spans="2:21" x14ac:dyDescent="0.2">
      <c r="C2452" s="427" t="s">
        <v>132</v>
      </c>
      <c r="D2452" s="428"/>
      <c r="E2452" s="428"/>
      <c r="F2452" s="428"/>
      <c r="G2452" s="428"/>
      <c r="H2452" s="428"/>
      <c r="I2452" s="428"/>
      <c r="J2452" s="428"/>
      <c r="K2452" s="428"/>
      <c r="L2452" s="428"/>
      <c r="M2452" s="429"/>
      <c r="U2452" s="77" t="s">
        <v>630</v>
      </c>
    </row>
    <row r="2453" spans="2:21" ht="12" thickBot="1" x14ac:dyDescent="0.25">
      <c r="C2453" s="430"/>
      <c r="D2453" s="431"/>
      <c r="E2453" s="431"/>
      <c r="F2453" s="431"/>
      <c r="G2453" s="431"/>
      <c r="H2453" s="431"/>
      <c r="I2453" s="431"/>
      <c r="J2453" s="431"/>
      <c r="K2453" s="431"/>
      <c r="L2453" s="431"/>
      <c r="M2453" s="432"/>
      <c r="U2453" s="77" t="s">
        <v>630</v>
      </c>
    </row>
    <row r="2454" spans="2:21" ht="12" thickBot="1" x14ac:dyDescent="0.25">
      <c r="C2454" s="444" t="s">
        <v>79</v>
      </c>
      <c r="D2454" s="437"/>
      <c r="E2454" s="445" t="s">
        <v>133</v>
      </c>
      <c r="F2454" s="446"/>
      <c r="G2454" s="80" t="s">
        <v>134</v>
      </c>
      <c r="H2454" s="447" t="s">
        <v>135</v>
      </c>
      <c r="I2454" s="448"/>
      <c r="J2454" s="448"/>
      <c r="K2454" s="448"/>
      <c r="L2454" s="448"/>
      <c r="M2454" s="449"/>
      <c r="R2454" s="81"/>
      <c r="S2454" s="82"/>
      <c r="T2454" s="83"/>
      <c r="U2454" s="77" t="s">
        <v>630</v>
      </c>
    </row>
    <row r="2455" spans="2:21" ht="12" thickBot="1" x14ac:dyDescent="0.25">
      <c r="C2455" s="433">
        <v>45094</v>
      </c>
      <c r="D2455" s="434"/>
      <c r="E2455" s="435" t="s">
        <v>62</v>
      </c>
      <c r="F2455" s="409"/>
      <c r="G2455" s="84"/>
      <c r="H2455" s="435"/>
      <c r="I2455" s="408"/>
      <c r="J2455" s="408"/>
      <c r="K2455" s="408"/>
      <c r="L2455" s="408"/>
      <c r="M2455" s="409"/>
      <c r="U2455" s="77" t="s">
        <v>630</v>
      </c>
    </row>
    <row r="2456" spans="2:21" ht="12" thickBot="1" x14ac:dyDescent="0.25">
      <c r="C2456" s="435"/>
      <c r="D2456" s="408"/>
      <c r="E2456" s="408"/>
      <c r="F2456" s="408"/>
      <c r="G2456" s="408"/>
      <c r="H2456" s="408"/>
      <c r="I2456" s="408"/>
      <c r="J2456" s="408"/>
      <c r="K2456" s="408"/>
      <c r="L2456" s="408"/>
      <c r="M2456" s="409"/>
      <c r="U2456" s="77" t="s">
        <v>630</v>
      </c>
    </row>
    <row r="2457" spans="2:21" ht="12" thickBot="1" x14ac:dyDescent="0.25">
      <c r="C2457" s="85" t="s">
        <v>87</v>
      </c>
      <c r="D2457" s="86"/>
      <c r="E2457" s="85" t="s">
        <v>136</v>
      </c>
      <c r="F2457" s="86" t="s">
        <v>137</v>
      </c>
      <c r="G2457" s="85" t="s">
        <v>136</v>
      </c>
      <c r="H2457" s="436" t="s">
        <v>108</v>
      </c>
      <c r="I2457" s="436"/>
      <c r="J2457" s="436"/>
      <c r="K2457" s="436"/>
      <c r="L2457" s="436"/>
      <c r="M2457" s="437"/>
      <c r="U2457" s="77" t="s">
        <v>630</v>
      </c>
    </row>
    <row r="2458" spans="2:21" ht="12" thickBot="1" x14ac:dyDescent="0.25">
      <c r="C2458" s="87"/>
      <c r="D2458" s="88">
        <v>3</v>
      </c>
      <c r="E2458" s="103" t="s">
        <v>23</v>
      </c>
      <c r="F2458" s="88"/>
      <c r="G2458" s="103" t="s">
        <v>180</v>
      </c>
      <c r="H2458" s="438">
        <f>S2465</f>
        <v>3</v>
      </c>
      <c r="I2458" s="439"/>
      <c r="J2458" s="440"/>
      <c r="K2458" s="441">
        <f>T2465</f>
        <v>0</v>
      </c>
      <c r="L2458" s="442"/>
      <c r="M2458" s="443"/>
      <c r="U2458" s="77" t="str">
        <f>IF(H2458+K2458=3,"BİTTİ","DEVAM")</f>
        <v>BİTTİ</v>
      </c>
    </row>
    <row r="2459" spans="2:21" ht="12" thickBot="1" x14ac:dyDescent="0.25">
      <c r="C2459" s="91" t="s">
        <v>80</v>
      </c>
      <c r="D2459" s="92" t="s">
        <v>138</v>
      </c>
      <c r="E2459" s="91" t="s">
        <v>139</v>
      </c>
      <c r="F2459" s="92"/>
      <c r="G2459" s="91" t="s">
        <v>139</v>
      </c>
      <c r="H2459" s="408" t="s">
        <v>140</v>
      </c>
      <c r="I2459" s="409"/>
      <c r="J2459" s="408" t="s">
        <v>141</v>
      </c>
      <c r="K2459" s="409"/>
      <c r="L2459" s="410" t="s">
        <v>142</v>
      </c>
      <c r="M2459" s="411"/>
      <c r="O2459" s="412" t="s">
        <v>143</v>
      </c>
      <c r="P2459" s="413"/>
      <c r="Q2459" s="412" t="s">
        <v>144</v>
      </c>
      <c r="R2459" s="413"/>
      <c r="S2459" s="412" t="s">
        <v>138</v>
      </c>
      <c r="T2459" s="413"/>
      <c r="U2459" s="77" t="s">
        <v>630</v>
      </c>
    </row>
    <row r="2460" spans="2:21" ht="12" thickBot="1" x14ac:dyDescent="0.25">
      <c r="C2460" s="93" t="s">
        <v>152</v>
      </c>
      <c r="D2460" s="94" t="s">
        <v>145</v>
      </c>
      <c r="E2460" s="84" t="s">
        <v>938</v>
      </c>
      <c r="F2460" s="94"/>
      <c r="G2460" s="84" t="s">
        <v>934</v>
      </c>
      <c r="H2460" s="95">
        <v>6</v>
      </c>
      <c r="I2460" s="94">
        <v>2</v>
      </c>
      <c r="J2460" s="95">
        <v>7</v>
      </c>
      <c r="K2460" s="94">
        <v>6</v>
      </c>
      <c r="L2460" s="95"/>
      <c r="M2460" s="94"/>
      <c r="O2460" s="96">
        <f t="shared" ref="O2460:O2462" si="1177">H2460+J2460+L2460</f>
        <v>13</v>
      </c>
      <c r="P2460" s="96">
        <f t="shared" ref="P2460:P2462" si="1178">I2460+K2460+M2460</f>
        <v>8</v>
      </c>
      <c r="Q2460" s="96">
        <f t="shared" ref="Q2460:Q2462" si="1179">IF(H2460&gt;I2460,1,0)+IF(J2460&gt;K2460,1,0)+IF(L2460&gt;M2460,1,0)</f>
        <v>2</v>
      </c>
      <c r="R2460" s="97">
        <f t="shared" ref="R2460:R2462" si="1180">IF(H2460&lt;I2460,1,0)+IF(J2460&lt;K2460,1,0)+IF(L2460&lt;M2460,1,0)</f>
        <v>0</v>
      </c>
      <c r="S2460" s="97">
        <f t="shared" ref="S2460:S2462" si="1181">IF(Q2460&gt;R2460,1,0)</f>
        <v>1</v>
      </c>
      <c r="T2460" s="97">
        <f t="shared" ref="T2460:T2462" si="1182">IF(Q2460&lt;R2460,1,0)</f>
        <v>0</v>
      </c>
      <c r="U2460" s="77" t="s">
        <v>630</v>
      </c>
    </row>
    <row r="2461" spans="2:21" ht="12" thickBot="1" x14ac:dyDescent="0.25">
      <c r="C2461" s="84"/>
      <c r="D2461" s="94" t="s">
        <v>146</v>
      </c>
      <c r="E2461" s="84" t="s">
        <v>1005</v>
      </c>
      <c r="F2461" s="94"/>
      <c r="G2461" s="84" t="s">
        <v>937</v>
      </c>
      <c r="H2461" s="95">
        <v>2</v>
      </c>
      <c r="I2461" s="94">
        <v>6</v>
      </c>
      <c r="J2461" s="95">
        <v>6</v>
      </c>
      <c r="K2461" s="94">
        <v>1</v>
      </c>
      <c r="L2461" s="95">
        <v>10</v>
      </c>
      <c r="M2461" s="94">
        <v>7</v>
      </c>
      <c r="O2461" s="29">
        <f t="shared" si="1177"/>
        <v>18</v>
      </c>
      <c r="P2461" s="29">
        <f t="shared" si="1178"/>
        <v>14</v>
      </c>
      <c r="Q2461" s="29">
        <f t="shared" si="1179"/>
        <v>2</v>
      </c>
      <c r="R2461" s="28">
        <f t="shared" si="1180"/>
        <v>1</v>
      </c>
      <c r="S2461" s="28">
        <f t="shared" si="1181"/>
        <v>1</v>
      </c>
      <c r="T2461" s="28">
        <f t="shared" si="1182"/>
        <v>0</v>
      </c>
      <c r="U2461" s="77" t="s">
        <v>630</v>
      </c>
    </row>
    <row r="2462" spans="2:21" ht="12" customHeight="1" thickBot="1" x14ac:dyDescent="0.25">
      <c r="C2462" s="414"/>
      <c r="D2462" s="416" t="s">
        <v>147</v>
      </c>
      <c r="E2462" s="84" t="s">
        <v>938</v>
      </c>
      <c r="F2462" s="98"/>
      <c r="G2462" s="84" t="s">
        <v>934</v>
      </c>
      <c r="H2462" s="418">
        <v>4</v>
      </c>
      <c r="I2462" s="421">
        <v>6</v>
      </c>
      <c r="J2462" s="418">
        <v>6</v>
      </c>
      <c r="K2462" s="421">
        <v>1</v>
      </c>
      <c r="L2462" s="418">
        <v>10</v>
      </c>
      <c r="M2462" s="421">
        <v>2</v>
      </c>
      <c r="O2462" s="424">
        <f t="shared" si="1177"/>
        <v>20</v>
      </c>
      <c r="P2462" s="424">
        <f t="shared" si="1178"/>
        <v>9</v>
      </c>
      <c r="Q2462" s="424">
        <f t="shared" si="1179"/>
        <v>2</v>
      </c>
      <c r="R2462" s="424">
        <f t="shared" si="1180"/>
        <v>1</v>
      </c>
      <c r="S2462" s="424">
        <f t="shared" si="1181"/>
        <v>1</v>
      </c>
      <c r="T2462" s="424">
        <f t="shared" si="1182"/>
        <v>0</v>
      </c>
      <c r="U2462" s="77" t="s">
        <v>630</v>
      </c>
    </row>
    <row r="2463" spans="2:21" ht="12" thickBot="1" x14ac:dyDescent="0.25">
      <c r="C2463" s="414"/>
      <c r="D2463" s="416"/>
      <c r="E2463" s="99" t="s">
        <v>137</v>
      </c>
      <c r="F2463" s="100"/>
      <c r="G2463" s="99" t="s">
        <v>137</v>
      </c>
      <c r="H2463" s="419"/>
      <c r="I2463" s="422"/>
      <c r="J2463" s="419"/>
      <c r="K2463" s="422"/>
      <c r="L2463" s="419"/>
      <c r="M2463" s="422"/>
      <c r="O2463" s="425"/>
      <c r="P2463" s="425"/>
      <c r="Q2463" s="425"/>
      <c r="R2463" s="425"/>
      <c r="S2463" s="425"/>
      <c r="T2463" s="425"/>
      <c r="U2463" s="77" t="s">
        <v>630</v>
      </c>
    </row>
    <row r="2464" spans="2:21" ht="12" thickBot="1" x14ac:dyDescent="0.25">
      <c r="C2464" s="415"/>
      <c r="D2464" s="417"/>
      <c r="E2464" s="84" t="s">
        <v>1005</v>
      </c>
      <c r="F2464" s="101"/>
      <c r="G2464" s="84" t="s">
        <v>935</v>
      </c>
      <c r="H2464" s="420"/>
      <c r="I2464" s="423"/>
      <c r="J2464" s="420"/>
      <c r="K2464" s="423"/>
      <c r="L2464" s="420"/>
      <c r="M2464" s="423"/>
      <c r="O2464" s="426"/>
      <c r="P2464" s="426"/>
      <c r="Q2464" s="426"/>
      <c r="R2464" s="426"/>
      <c r="S2464" s="426"/>
      <c r="T2464" s="426"/>
      <c r="U2464" s="77" t="s">
        <v>630</v>
      </c>
    </row>
    <row r="2465" spans="2:21" ht="12" thickBot="1" x14ac:dyDescent="0.25">
      <c r="B2465" s="79" t="str">
        <f>E2458&amp;G2458</f>
        <v>ERZURUM TENİS VE KAYAK SPOR KULÜBÜTOZOĞLU TENİS KULÜBÜ</v>
      </c>
      <c r="G2465" s="102"/>
      <c r="H2465" s="102"/>
      <c r="O2465" s="28">
        <f t="shared" ref="O2465:T2465" si="1183">O2460+O2461+O2462</f>
        <v>51</v>
      </c>
      <c r="P2465" s="28">
        <f t="shared" si="1183"/>
        <v>31</v>
      </c>
      <c r="Q2465" s="29">
        <f t="shared" si="1183"/>
        <v>6</v>
      </c>
      <c r="R2465" s="28">
        <f t="shared" si="1183"/>
        <v>2</v>
      </c>
      <c r="S2465" s="28">
        <f t="shared" si="1183"/>
        <v>3</v>
      </c>
      <c r="T2465" s="28">
        <f t="shared" si="1183"/>
        <v>0</v>
      </c>
      <c r="U2465" s="77" t="s">
        <v>630</v>
      </c>
    </row>
    <row r="2466" spans="2:21" x14ac:dyDescent="0.2">
      <c r="C2466" s="427" t="s">
        <v>132</v>
      </c>
      <c r="D2466" s="428"/>
      <c r="E2466" s="428"/>
      <c r="F2466" s="428"/>
      <c r="G2466" s="428"/>
      <c r="H2466" s="428"/>
      <c r="I2466" s="428"/>
      <c r="J2466" s="428"/>
      <c r="K2466" s="428"/>
      <c r="L2466" s="428"/>
      <c r="M2466" s="429"/>
      <c r="U2466" s="77" t="s">
        <v>630</v>
      </c>
    </row>
    <row r="2467" spans="2:21" ht="12" thickBot="1" x14ac:dyDescent="0.25">
      <c r="C2467" s="430"/>
      <c r="D2467" s="431"/>
      <c r="E2467" s="431"/>
      <c r="F2467" s="431"/>
      <c r="G2467" s="431"/>
      <c r="H2467" s="431"/>
      <c r="I2467" s="431"/>
      <c r="J2467" s="431"/>
      <c r="K2467" s="431"/>
      <c r="L2467" s="431"/>
      <c r="M2467" s="432"/>
      <c r="U2467" s="77" t="s">
        <v>630</v>
      </c>
    </row>
    <row r="2468" spans="2:21" ht="12" thickBot="1" x14ac:dyDescent="0.25">
      <c r="C2468" s="444" t="s">
        <v>79</v>
      </c>
      <c r="D2468" s="437"/>
      <c r="E2468" s="445" t="s">
        <v>133</v>
      </c>
      <c r="F2468" s="446"/>
      <c r="G2468" s="80" t="s">
        <v>134</v>
      </c>
      <c r="H2468" s="447" t="s">
        <v>135</v>
      </c>
      <c r="I2468" s="448"/>
      <c r="J2468" s="448"/>
      <c r="K2468" s="448"/>
      <c r="L2468" s="448"/>
      <c r="M2468" s="449"/>
      <c r="R2468" s="81"/>
      <c r="S2468" s="82"/>
      <c r="T2468" s="83"/>
      <c r="U2468" s="77" t="s">
        <v>630</v>
      </c>
    </row>
    <row r="2469" spans="2:21" ht="12" thickBot="1" x14ac:dyDescent="0.25">
      <c r="C2469" s="433">
        <v>45094</v>
      </c>
      <c r="D2469" s="434"/>
      <c r="E2469" s="435" t="s">
        <v>73</v>
      </c>
      <c r="F2469" s="409"/>
      <c r="G2469" s="84"/>
      <c r="H2469" s="435"/>
      <c r="I2469" s="408"/>
      <c r="J2469" s="408"/>
      <c r="K2469" s="408"/>
      <c r="L2469" s="408"/>
      <c r="M2469" s="409"/>
      <c r="U2469" s="77" t="s">
        <v>630</v>
      </c>
    </row>
    <row r="2470" spans="2:21" ht="12" thickBot="1" x14ac:dyDescent="0.25">
      <c r="C2470" s="435"/>
      <c r="D2470" s="408"/>
      <c r="E2470" s="408"/>
      <c r="F2470" s="408"/>
      <c r="G2470" s="408"/>
      <c r="H2470" s="408"/>
      <c r="I2470" s="408"/>
      <c r="J2470" s="408"/>
      <c r="K2470" s="408"/>
      <c r="L2470" s="408"/>
      <c r="M2470" s="409"/>
      <c r="U2470" s="77" t="s">
        <v>630</v>
      </c>
    </row>
    <row r="2471" spans="2:21" ht="12" thickBot="1" x14ac:dyDescent="0.25">
      <c r="C2471" s="85" t="s">
        <v>87</v>
      </c>
      <c r="D2471" s="86"/>
      <c r="E2471" s="85" t="s">
        <v>136</v>
      </c>
      <c r="F2471" s="86" t="s">
        <v>137</v>
      </c>
      <c r="G2471" s="85" t="s">
        <v>136</v>
      </c>
      <c r="H2471" s="436" t="s">
        <v>108</v>
      </c>
      <c r="I2471" s="436"/>
      <c r="J2471" s="436"/>
      <c r="K2471" s="436"/>
      <c r="L2471" s="436"/>
      <c r="M2471" s="437"/>
      <c r="U2471" s="77" t="s">
        <v>630</v>
      </c>
    </row>
    <row r="2472" spans="2:21" ht="12" thickBot="1" x14ac:dyDescent="0.25">
      <c r="C2472" s="87"/>
      <c r="D2472" s="88">
        <v>4</v>
      </c>
      <c r="E2472" s="103" t="s">
        <v>199</v>
      </c>
      <c r="F2472" s="88"/>
      <c r="G2472" s="103" t="s">
        <v>230</v>
      </c>
      <c r="H2472" s="438">
        <f>S2479</f>
        <v>3</v>
      </c>
      <c r="I2472" s="439"/>
      <c r="J2472" s="440"/>
      <c r="K2472" s="441">
        <f>T2479</f>
        <v>0</v>
      </c>
      <c r="L2472" s="442"/>
      <c r="M2472" s="443"/>
      <c r="U2472" s="77" t="str">
        <f>IF(H2472+K2472=3,"BİTTİ","DEVAM")</f>
        <v>BİTTİ</v>
      </c>
    </row>
    <row r="2473" spans="2:21" ht="12" thickBot="1" x14ac:dyDescent="0.25">
      <c r="C2473" s="91" t="s">
        <v>80</v>
      </c>
      <c r="D2473" s="92" t="s">
        <v>138</v>
      </c>
      <c r="E2473" s="91" t="s">
        <v>139</v>
      </c>
      <c r="F2473" s="92"/>
      <c r="G2473" s="91" t="s">
        <v>139</v>
      </c>
      <c r="H2473" s="408" t="s">
        <v>140</v>
      </c>
      <c r="I2473" s="409"/>
      <c r="J2473" s="408" t="s">
        <v>141</v>
      </c>
      <c r="K2473" s="409"/>
      <c r="L2473" s="410" t="s">
        <v>142</v>
      </c>
      <c r="M2473" s="411"/>
      <c r="O2473" s="412" t="s">
        <v>143</v>
      </c>
      <c r="P2473" s="413"/>
      <c r="Q2473" s="412" t="s">
        <v>144</v>
      </c>
      <c r="R2473" s="413"/>
      <c r="S2473" s="412" t="s">
        <v>138</v>
      </c>
      <c r="T2473" s="413"/>
      <c r="U2473" s="77" t="s">
        <v>630</v>
      </c>
    </row>
    <row r="2474" spans="2:21" ht="12" thickBot="1" x14ac:dyDescent="0.25">
      <c r="C2474" s="93" t="s">
        <v>152</v>
      </c>
      <c r="D2474" s="94" t="s">
        <v>145</v>
      </c>
      <c r="E2474" s="84" t="s">
        <v>1057</v>
      </c>
      <c r="F2474" s="94"/>
      <c r="G2474" s="84" t="s">
        <v>1037</v>
      </c>
      <c r="H2474" s="95">
        <v>6</v>
      </c>
      <c r="I2474" s="94">
        <v>0</v>
      </c>
      <c r="J2474" s="95">
        <v>6</v>
      </c>
      <c r="K2474" s="94">
        <v>0</v>
      </c>
      <c r="L2474" s="95"/>
      <c r="M2474" s="94"/>
      <c r="O2474" s="96">
        <f t="shared" ref="O2474:O2476" si="1184">H2474+J2474+L2474</f>
        <v>12</v>
      </c>
      <c r="P2474" s="96">
        <f t="shared" ref="P2474:P2476" si="1185">I2474+K2474+M2474</f>
        <v>0</v>
      </c>
      <c r="Q2474" s="96">
        <f t="shared" ref="Q2474:Q2476" si="1186">IF(H2474&gt;I2474,1,0)+IF(J2474&gt;K2474,1,0)+IF(L2474&gt;M2474,1,0)</f>
        <v>2</v>
      </c>
      <c r="R2474" s="97">
        <f t="shared" ref="R2474:R2476" si="1187">IF(H2474&lt;I2474,1,0)+IF(J2474&lt;K2474,1,0)+IF(L2474&lt;M2474,1,0)</f>
        <v>0</v>
      </c>
      <c r="S2474" s="97">
        <f t="shared" ref="S2474:S2476" si="1188">IF(Q2474&gt;R2474,1,0)</f>
        <v>1</v>
      </c>
      <c r="T2474" s="97">
        <f t="shared" ref="T2474:T2476" si="1189">IF(Q2474&lt;R2474,1,0)</f>
        <v>0</v>
      </c>
      <c r="U2474" s="77" t="s">
        <v>630</v>
      </c>
    </row>
    <row r="2475" spans="2:21" ht="12" thickBot="1" x14ac:dyDescent="0.25">
      <c r="C2475" s="84"/>
      <c r="D2475" s="94" t="s">
        <v>146</v>
      </c>
      <c r="E2475" s="84" t="s">
        <v>1058</v>
      </c>
      <c r="F2475" s="94"/>
      <c r="G2475" s="84" t="s">
        <v>1038</v>
      </c>
      <c r="H2475" s="95">
        <v>6</v>
      </c>
      <c r="I2475" s="94">
        <v>4</v>
      </c>
      <c r="J2475" s="95">
        <v>6</v>
      </c>
      <c r="K2475" s="94">
        <v>2</v>
      </c>
      <c r="L2475" s="95"/>
      <c r="M2475" s="94"/>
      <c r="O2475" s="29">
        <f t="shared" si="1184"/>
        <v>12</v>
      </c>
      <c r="P2475" s="29">
        <f t="shared" si="1185"/>
        <v>6</v>
      </c>
      <c r="Q2475" s="29">
        <f t="shared" si="1186"/>
        <v>2</v>
      </c>
      <c r="R2475" s="28">
        <f t="shared" si="1187"/>
        <v>0</v>
      </c>
      <c r="S2475" s="28">
        <f t="shared" si="1188"/>
        <v>1</v>
      </c>
      <c r="T2475" s="28">
        <f t="shared" si="1189"/>
        <v>0</v>
      </c>
      <c r="U2475" s="77" t="s">
        <v>630</v>
      </c>
    </row>
    <row r="2476" spans="2:21" ht="12" customHeight="1" thickBot="1" x14ac:dyDescent="0.25">
      <c r="C2476" s="414"/>
      <c r="D2476" s="416" t="s">
        <v>147</v>
      </c>
      <c r="E2476" s="84" t="s">
        <v>1058</v>
      </c>
      <c r="F2476" s="98"/>
      <c r="G2476" s="84" t="s">
        <v>1037</v>
      </c>
      <c r="H2476" s="418">
        <v>6</v>
      </c>
      <c r="I2476" s="421">
        <v>0</v>
      </c>
      <c r="J2476" s="418">
        <v>6</v>
      </c>
      <c r="K2476" s="421">
        <v>0</v>
      </c>
      <c r="L2476" s="418"/>
      <c r="M2476" s="421"/>
      <c r="O2476" s="424">
        <f t="shared" si="1184"/>
        <v>12</v>
      </c>
      <c r="P2476" s="424">
        <f t="shared" si="1185"/>
        <v>0</v>
      </c>
      <c r="Q2476" s="424">
        <f t="shared" si="1186"/>
        <v>2</v>
      </c>
      <c r="R2476" s="424">
        <f t="shared" si="1187"/>
        <v>0</v>
      </c>
      <c r="S2476" s="424">
        <f t="shared" si="1188"/>
        <v>1</v>
      </c>
      <c r="T2476" s="424">
        <f t="shared" si="1189"/>
        <v>0</v>
      </c>
      <c r="U2476" s="77" t="s">
        <v>630</v>
      </c>
    </row>
    <row r="2477" spans="2:21" ht="12" thickBot="1" x14ac:dyDescent="0.25">
      <c r="C2477" s="414"/>
      <c r="D2477" s="416"/>
      <c r="E2477" s="99" t="s">
        <v>137</v>
      </c>
      <c r="F2477" s="100"/>
      <c r="G2477" s="99" t="s">
        <v>137</v>
      </c>
      <c r="H2477" s="419"/>
      <c r="I2477" s="422"/>
      <c r="J2477" s="419"/>
      <c r="K2477" s="422"/>
      <c r="L2477" s="419"/>
      <c r="M2477" s="422"/>
      <c r="O2477" s="425"/>
      <c r="P2477" s="425"/>
      <c r="Q2477" s="425"/>
      <c r="R2477" s="425"/>
      <c r="S2477" s="425"/>
      <c r="T2477" s="425"/>
      <c r="U2477" s="77" t="s">
        <v>630</v>
      </c>
    </row>
    <row r="2478" spans="2:21" ht="12" thickBot="1" x14ac:dyDescent="0.25">
      <c r="C2478" s="415"/>
      <c r="D2478" s="417"/>
      <c r="E2478" s="84" t="s">
        <v>1059</v>
      </c>
      <c r="F2478" s="101"/>
      <c r="G2478" s="84" t="s">
        <v>1038</v>
      </c>
      <c r="H2478" s="420"/>
      <c r="I2478" s="423"/>
      <c r="J2478" s="420"/>
      <c r="K2478" s="423"/>
      <c r="L2478" s="420"/>
      <c r="M2478" s="423"/>
      <c r="O2478" s="426"/>
      <c r="P2478" s="426"/>
      <c r="Q2478" s="426"/>
      <c r="R2478" s="426"/>
      <c r="S2478" s="426"/>
      <c r="T2478" s="426"/>
      <c r="U2478" s="77" t="s">
        <v>630</v>
      </c>
    </row>
    <row r="2479" spans="2:21" ht="12" thickBot="1" x14ac:dyDescent="0.25">
      <c r="B2479" s="79" t="str">
        <f>E2472&amp;G2472</f>
        <v>TRABZON BÜYÜKŞEHİR B.S.KPROFESYONEL TENİS .61 SPOR K.</v>
      </c>
      <c r="G2479" s="102"/>
      <c r="H2479" s="102"/>
      <c r="O2479" s="28">
        <f t="shared" ref="O2479:T2479" si="1190">O2474+O2475+O2476</f>
        <v>36</v>
      </c>
      <c r="P2479" s="28">
        <f t="shared" si="1190"/>
        <v>6</v>
      </c>
      <c r="Q2479" s="29">
        <f t="shared" si="1190"/>
        <v>6</v>
      </c>
      <c r="R2479" s="28">
        <f t="shared" si="1190"/>
        <v>0</v>
      </c>
      <c r="S2479" s="28">
        <f t="shared" si="1190"/>
        <v>3</v>
      </c>
      <c r="T2479" s="28">
        <f t="shared" si="1190"/>
        <v>0</v>
      </c>
      <c r="U2479" s="77" t="s">
        <v>630</v>
      </c>
    </row>
    <row r="2480" spans="2:21" x14ac:dyDescent="0.2">
      <c r="C2480" s="427" t="s">
        <v>132</v>
      </c>
      <c r="D2480" s="428"/>
      <c r="E2480" s="428"/>
      <c r="F2480" s="428"/>
      <c r="G2480" s="428"/>
      <c r="H2480" s="428"/>
      <c r="I2480" s="428"/>
      <c r="J2480" s="428"/>
      <c r="K2480" s="428"/>
      <c r="L2480" s="428"/>
      <c r="M2480" s="429"/>
      <c r="U2480" s="77" t="s">
        <v>630</v>
      </c>
    </row>
    <row r="2481" spans="2:21" ht="12" thickBot="1" x14ac:dyDescent="0.25">
      <c r="C2481" s="430"/>
      <c r="D2481" s="431"/>
      <c r="E2481" s="431"/>
      <c r="F2481" s="431"/>
      <c r="G2481" s="431"/>
      <c r="H2481" s="431"/>
      <c r="I2481" s="431"/>
      <c r="J2481" s="431"/>
      <c r="K2481" s="431"/>
      <c r="L2481" s="431"/>
      <c r="M2481" s="432"/>
      <c r="U2481" s="77" t="s">
        <v>630</v>
      </c>
    </row>
    <row r="2482" spans="2:21" ht="12" thickBot="1" x14ac:dyDescent="0.25">
      <c r="C2482" s="444" t="s">
        <v>79</v>
      </c>
      <c r="D2482" s="437"/>
      <c r="E2482" s="445" t="s">
        <v>133</v>
      </c>
      <c r="F2482" s="446"/>
      <c r="G2482" s="80" t="s">
        <v>134</v>
      </c>
      <c r="H2482" s="447" t="s">
        <v>135</v>
      </c>
      <c r="I2482" s="448"/>
      <c r="J2482" s="448"/>
      <c r="K2482" s="448"/>
      <c r="L2482" s="448"/>
      <c r="M2482" s="449"/>
      <c r="R2482" s="81"/>
      <c r="S2482" s="82"/>
      <c r="T2482" s="83"/>
      <c r="U2482" s="77" t="s">
        <v>630</v>
      </c>
    </row>
    <row r="2483" spans="2:21" ht="12" thickBot="1" x14ac:dyDescent="0.25">
      <c r="C2483" s="433">
        <v>45094</v>
      </c>
      <c r="D2483" s="434"/>
      <c r="E2483" s="435" t="s">
        <v>73</v>
      </c>
      <c r="F2483" s="409"/>
      <c r="G2483" s="84"/>
      <c r="H2483" s="435"/>
      <c r="I2483" s="408"/>
      <c r="J2483" s="408"/>
      <c r="K2483" s="408"/>
      <c r="L2483" s="408"/>
      <c r="M2483" s="409"/>
      <c r="U2483" s="77" t="s">
        <v>630</v>
      </c>
    </row>
    <row r="2484" spans="2:21" ht="12" thickBot="1" x14ac:dyDescent="0.25">
      <c r="C2484" s="435"/>
      <c r="D2484" s="408"/>
      <c r="E2484" s="408"/>
      <c r="F2484" s="408"/>
      <c r="G2484" s="408"/>
      <c r="H2484" s="408"/>
      <c r="I2484" s="408"/>
      <c r="J2484" s="408"/>
      <c r="K2484" s="408"/>
      <c r="L2484" s="408"/>
      <c r="M2484" s="409"/>
      <c r="U2484" s="77" t="s">
        <v>630</v>
      </c>
    </row>
    <row r="2485" spans="2:21" ht="12" thickBot="1" x14ac:dyDescent="0.25">
      <c r="C2485" s="85" t="s">
        <v>87</v>
      </c>
      <c r="D2485" s="86"/>
      <c r="E2485" s="85" t="s">
        <v>136</v>
      </c>
      <c r="F2485" s="86" t="s">
        <v>137</v>
      </c>
      <c r="G2485" s="85" t="s">
        <v>136</v>
      </c>
      <c r="H2485" s="436" t="s">
        <v>108</v>
      </c>
      <c r="I2485" s="436"/>
      <c r="J2485" s="436"/>
      <c r="K2485" s="436"/>
      <c r="L2485" s="436"/>
      <c r="M2485" s="437"/>
      <c r="U2485" s="77" t="s">
        <v>630</v>
      </c>
    </row>
    <row r="2486" spans="2:21" ht="12" thickBot="1" x14ac:dyDescent="0.25">
      <c r="C2486" s="87"/>
      <c r="D2486" s="88">
        <v>5</v>
      </c>
      <c r="E2486" s="103" t="s">
        <v>198</v>
      </c>
      <c r="F2486" s="88"/>
      <c r="G2486" s="103" t="s">
        <v>31</v>
      </c>
      <c r="H2486" s="438">
        <f>S2493</f>
        <v>3</v>
      </c>
      <c r="I2486" s="439"/>
      <c r="J2486" s="440"/>
      <c r="K2486" s="441">
        <f>T2493</f>
        <v>0</v>
      </c>
      <c r="L2486" s="442"/>
      <c r="M2486" s="443"/>
      <c r="U2486" s="77" t="str">
        <f>IF(H2486+K2486=3,"BİTTİ","DEVAM")</f>
        <v>BİTTİ</v>
      </c>
    </row>
    <row r="2487" spans="2:21" ht="12" thickBot="1" x14ac:dyDescent="0.25">
      <c r="C2487" s="91" t="s">
        <v>80</v>
      </c>
      <c r="D2487" s="92" t="s">
        <v>138</v>
      </c>
      <c r="E2487" s="91" t="s">
        <v>139</v>
      </c>
      <c r="F2487" s="92"/>
      <c r="G2487" s="91" t="s">
        <v>139</v>
      </c>
      <c r="H2487" s="408" t="s">
        <v>140</v>
      </c>
      <c r="I2487" s="409"/>
      <c r="J2487" s="408" t="s">
        <v>141</v>
      </c>
      <c r="K2487" s="409"/>
      <c r="L2487" s="410" t="s">
        <v>142</v>
      </c>
      <c r="M2487" s="411"/>
      <c r="O2487" s="412" t="s">
        <v>143</v>
      </c>
      <c r="P2487" s="413"/>
      <c r="Q2487" s="412" t="s">
        <v>144</v>
      </c>
      <c r="R2487" s="413"/>
      <c r="S2487" s="412" t="s">
        <v>138</v>
      </c>
      <c r="T2487" s="413"/>
      <c r="U2487" s="77" t="s">
        <v>630</v>
      </c>
    </row>
    <row r="2488" spans="2:21" ht="12" thickBot="1" x14ac:dyDescent="0.25">
      <c r="C2488" s="93" t="s">
        <v>152</v>
      </c>
      <c r="D2488" s="94" t="s">
        <v>145</v>
      </c>
      <c r="E2488" s="84" t="s">
        <v>1040</v>
      </c>
      <c r="F2488" s="94"/>
      <c r="G2488" s="84" t="s">
        <v>1031</v>
      </c>
      <c r="H2488" s="95">
        <v>6</v>
      </c>
      <c r="I2488" s="94">
        <v>1</v>
      </c>
      <c r="J2488" s="95">
        <v>6</v>
      </c>
      <c r="K2488" s="94">
        <v>1</v>
      </c>
      <c r="L2488" s="95"/>
      <c r="M2488" s="94"/>
      <c r="O2488" s="96">
        <f t="shared" ref="O2488:O2490" si="1191">H2488+J2488+L2488</f>
        <v>12</v>
      </c>
      <c r="P2488" s="96">
        <f t="shared" ref="P2488:P2490" si="1192">I2488+K2488+M2488</f>
        <v>2</v>
      </c>
      <c r="Q2488" s="96">
        <f t="shared" ref="Q2488:Q2490" si="1193">IF(H2488&gt;I2488,1,0)+IF(J2488&gt;K2488,1,0)+IF(L2488&gt;M2488,1,0)</f>
        <v>2</v>
      </c>
      <c r="R2488" s="97">
        <f t="shared" ref="R2488:R2490" si="1194">IF(H2488&lt;I2488,1,0)+IF(J2488&lt;K2488,1,0)+IF(L2488&lt;M2488,1,0)</f>
        <v>0</v>
      </c>
      <c r="S2488" s="97">
        <f t="shared" ref="S2488:S2490" si="1195">IF(Q2488&gt;R2488,1,0)</f>
        <v>1</v>
      </c>
      <c r="T2488" s="97">
        <f t="shared" ref="T2488:T2490" si="1196">IF(Q2488&lt;R2488,1,0)</f>
        <v>0</v>
      </c>
      <c r="U2488" s="77" t="s">
        <v>630</v>
      </c>
    </row>
    <row r="2489" spans="2:21" ht="12" thickBot="1" x14ac:dyDescent="0.25">
      <c r="C2489" s="84"/>
      <c r="D2489" s="94" t="s">
        <v>146</v>
      </c>
      <c r="E2489" s="84" t="s">
        <v>1056</v>
      </c>
      <c r="F2489" s="94"/>
      <c r="G2489" s="84" t="s">
        <v>1033</v>
      </c>
      <c r="H2489" s="95">
        <v>6</v>
      </c>
      <c r="I2489" s="94">
        <v>2</v>
      </c>
      <c r="J2489" s="95">
        <v>7</v>
      </c>
      <c r="K2489" s="94">
        <v>5</v>
      </c>
      <c r="L2489" s="95">
        <v>11</v>
      </c>
      <c r="M2489" s="94">
        <v>9</v>
      </c>
      <c r="O2489" s="29">
        <f t="shared" si="1191"/>
        <v>24</v>
      </c>
      <c r="P2489" s="29">
        <f t="shared" si="1192"/>
        <v>16</v>
      </c>
      <c r="Q2489" s="29">
        <f t="shared" si="1193"/>
        <v>3</v>
      </c>
      <c r="R2489" s="28">
        <f t="shared" si="1194"/>
        <v>0</v>
      </c>
      <c r="S2489" s="28">
        <f t="shared" si="1195"/>
        <v>1</v>
      </c>
      <c r="T2489" s="28">
        <f t="shared" si="1196"/>
        <v>0</v>
      </c>
      <c r="U2489" s="77" t="s">
        <v>630</v>
      </c>
    </row>
    <row r="2490" spans="2:21" ht="12" customHeight="1" thickBot="1" x14ac:dyDescent="0.25">
      <c r="C2490" s="414"/>
      <c r="D2490" s="416" t="s">
        <v>147</v>
      </c>
      <c r="E2490" s="84" t="s">
        <v>1040</v>
      </c>
      <c r="F2490" s="98"/>
      <c r="G2490" s="84" t="s">
        <v>1031</v>
      </c>
      <c r="H2490" s="418">
        <v>6</v>
      </c>
      <c r="I2490" s="421">
        <v>0</v>
      </c>
      <c r="J2490" s="418">
        <v>6</v>
      </c>
      <c r="K2490" s="421">
        <v>0</v>
      </c>
      <c r="L2490" s="418"/>
      <c r="M2490" s="421"/>
      <c r="O2490" s="424">
        <f t="shared" si="1191"/>
        <v>12</v>
      </c>
      <c r="P2490" s="424">
        <f t="shared" si="1192"/>
        <v>0</v>
      </c>
      <c r="Q2490" s="424">
        <f t="shared" si="1193"/>
        <v>2</v>
      </c>
      <c r="R2490" s="424">
        <f t="shared" si="1194"/>
        <v>0</v>
      </c>
      <c r="S2490" s="424">
        <f t="shared" si="1195"/>
        <v>1</v>
      </c>
      <c r="T2490" s="424">
        <f t="shared" si="1196"/>
        <v>0</v>
      </c>
      <c r="U2490" s="77" t="s">
        <v>630</v>
      </c>
    </row>
    <row r="2491" spans="2:21" ht="12" thickBot="1" x14ac:dyDescent="0.25">
      <c r="C2491" s="414"/>
      <c r="D2491" s="416"/>
      <c r="E2491" s="99" t="s">
        <v>137</v>
      </c>
      <c r="F2491" s="100"/>
      <c r="G2491" s="99" t="s">
        <v>137</v>
      </c>
      <c r="H2491" s="419"/>
      <c r="I2491" s="422"/>
      <c r="J2491" s="419"/>
      <c r="K2491" s="422"/>
      <c r="L2491" s="419"/>
      <c r="M2491" s="422"/>
      <c r="O2491" s="425"/>
      <c r="P2491" s="425"/>
      <c r="Q2491" s="425"/>
      <c r="R2491" s="425"/>
      <c r="S2491" s="425"/>
      <c r="T2491" s="425"/>
      <c r="U2491" s="77" t="s">
        <v>630</v>
      </c>
    </row>
    <row r="2492" spans="2:21" ht="12" thickBot="1" x14ac:dyDescent="0.25">
      <c r="C2492" s="415"/>
      <c r="D2492" s="417"/>
      <c r="E2492" s="84" t="s">
        <v>1056</v>
      </c>
      <c r="F2492" s="101"/>
      <c r="G2492" s="84" t="s">
        <v>1055</v>
      </c>
      <c r="H2492" s="420"/>
      <c r="I2492" s="423"/>
      <c r="J2492" s="420"/>
      <c r="K2492" s="423"/>
      <c r="L2492" s="420"/>
      <c r="M2492" s="423"/>
      <c r="O2492" s="426"/>
      <c r="P2492" s="426"/>
      <c r="Q2492" s="426"/>
      <c r="R2492" s="426"/>
      <c r="S2492" s="426"/>
      <c r="T2492" s="426"/>
      <c r="U2492" s="77" t="s">
        <v>630</v>
      </c>
    </row>
    <row r="2493" spans="2:21" ht="12" thickBot="1" x14ac:dyDescent="0.25">
      <c r="B2493" s="79" t="str">
        <f>E2486&amp;G2486</f>
        <v>BEŞİKDÜZÜ YELKEN SPOR K.KARADENİZ TENİS KULÜBÜ</v>
      </c>
      <c r="G2493" s="102"/>
      <c r="H2493" s="102"/>
      <c r="O2493" s="28">
        <f t="shared" ref="O2493:T2493" si="1197">O2488+O2489+O2490</f>
        <v>48</v>
      </c>
      <c r="P2493" s="28">
        <f t="shared" si="1197"/>
        <v>18</v>
      </c>
      <c r="Q2493" s="29">
        <f t="shared" si="1197"/>
        <v>7</v>
      </c>
      <c r="R2493" s="28">
        <f t="shared" si="1197"/>
        <v>0</v>
      </c>
      <c r="S2493" s="28">
        <f t="shared" si="1197"/>
        <v>3</v>
      </c>
      <c r="T2493" s="28">
        <f t="shared" si="1197"/>
        <v>0</v>
      </c>
      <c r="U2493" s="77" t="s">
        <v>630</v>
      </c>
    </row>
    <row r="2494" spans="2:21" x14ac:dyDescent="0.2">
      <c r="C2494" s="427" t="s">
        <v>132</v>
      </c>
      <c r="D2494" s="428"/>
      <c r="E2494" s="428"/>
      <c r="F2494" s="428"/>
      <c r="G2494" s="428"/>
      <c r="H2494" s="428"/>
      <c r="I2494" s="428"/>
      <c r="J2494" s="428"/>
      <c r="K2494" s="428"/>
      <c r="L2494" s="428"/>
      <c r="M2494" s="429"/>
      <c r="U2494" s="77" t="s">
        <v>630</v>
      </c>
    </row>
    <row r="2495" spans="2:21" ht="12" thickBot="1" x14ac:dyDescent="0.25">
      <c r="C2495" s="430"/>
      <c r="D2495" s="431"/>
      <c r="E2495" s="431"/>
      <c r="F2495" s="431"/>
      <c r="G2495" s="431"/>
      <c r="H2495" s="431"/>
      <c r="I2495" s="431"/>
      <c r="J2495" s="431"/>
      <c r="K2495" s="431"/>
      <c r="L2495" s="431"/>
      <c r="M2495" s="432"/>
      <c r="U2495" s="77" t="s">
        <v>630</v>
      </c>
    </row>
    <row r="2496" spans="2:21" ht="12" thickBot="1" x14ac:dyDescent="0.25">
      <c r="C2496" s="444" t="s">
        <v>79</v>
      </c>
      <c r="D2496" s="437"/>
      <c r="E2496" s="445" t="s">
        <v>133</v>
      </c>
      <c r="F2496" s="446"/>
      <c r="G2496" s="80" t="s">
        <v>134</v>
      </c>
      <c r="H2496" s="447" t="s">
        <v>135</v>
      </c>
      <c r="I2496" s="448"/>
      <c r="J2496" s="448"/>
      <c r="K2496" s="448"/>
      <c r="L2496" s="448"/>
      <c r="M2496" s="449"/>
      <c r="R2496" s="81"/>
      <c r="S2496" s="82"/>
      <c r="T2496" s="83"/>
      <c r="U2496" s="77" t="s">
        <v>630</v>
      </c>
    </row>
    <row r="2497" spans="2:21" ht="12" thickBot="1" x14ac:dyDescent="0.25">
      <c r="C2497" s="433">
        <v>45095</v>
      </c>
      <c r="D2497" s="434"/>
      <c r="E2497" s="435" t="s">
        <v>62</v>
      </c>
      <c r="F2497" s="409"/>
      <c r="G2497" s="84"/>
      <c r="H2497" s="435"/>
      <c r="I2497" s="408"/>
      <c r="J2497" s="408"/>
      <c r="K2497" s="408"/>
      <c r="L2497" s="408"/>
      <c r="M2497" s="409"/>
      <c r="U2497" s="77" t="s">
        <v>630</v>
      </c>
    </row>
    <row r="2498" spans="2:21" ht="12" thickBot="1" x14ac:dyDescent="0.25">
      <c r="C2498" s="435"/>
      <c r="D2498" s="408"/>
      <c r="E2498" s="408"/>
      <c r="F2498" s="408"/>
      <c r="G2498" s="408"/>
      <c r="H2498" s="408"/>
      <c r="I2498" s="408"/>
      <c r="J2498" s="408"/>
      <c r="K2498" s="408"/>
      <c r="L2498" s="408"/>
      <c r="M2498" s="409"/>
      <c r="U2498" s="77" t="s">
        <v>630</v>
      </c>
    </row>
    <row r="2499" spans="2:21" ht="12" thickBot="1" x14ac:dyDescent="0.25">
      <c r="C2499" s="85" t="s">
        <v>87</v>
      </c>
      <c r="D2499" s="86"/>
      <c r="E2499" s="85" t="s">
        <v>136</v>
      </c>
      <c r="F2499" s="86" t="s">
        <v>137</v>
      </c>
      <c r="G2499" s="85" t="s">
        <v>136</v>
      </c>
      <c r="H2499" s="436" t="s">
        <v>108</v>
      </c>
      <c r="I2499" s="436"/>
      <c r="J2499" s="436"/>
      <c r="K2499" s="436"/>
      <c r="L2499" s="436"/>
      <c r="M2499" s="437"/>
      <c r="U2499" s="77" t="s">
        <v>630</v>
      </c>
    </row>
    <row r="2500" spans="2:21" ht="12" thickBot="1" x14ac:dyDescent="0.25">
      <c r="C2500" s="87"/>
      <c r="D2500" s="88">
        <v>1</v>
      </c>
      <c r="E2500" s="103" t="s">
        <v>22</v>
      </c>
      <c r="F2500" s="88"/>
      <c r="G2500" s="103" t="s">
        <v>178</v>
      </c>
      <c r="H2500" s="438">
        <f>S2507</f>
        <v>2</v>
      </c>
      <c r="I2500" s="439"/>
      <c r="J2500" s="440"/>
      <c r="K2500" s="441">
        <f>T2507</f>
        <v>1</v>
      </c>
      <c r="L2500" s="442"/>
      <c r="M2500" s="443"/>
      <c r="U2500" s="77" t="str">
        <f>IF(H2500+K2500=3,"BİTTİ","DEVAM")</f>
        <v>BİTTİ</v>
      </c>
    </row>
    <row r="2501" spans="2:21" ht="12" thickBot="1" x14ac:dyDescent="0.25">
      <c r="C2501" s="91" t="s">
        <v>80</v>
      </c>
      <c r="D2501" s="92" t="s">
        <v>138</v>
      </c>
      <c r="E2501" s="91" t="s">
        <v>139</v>
      </c>
      <c r="F2501" s="92"/>
      <c r="G2501" s="91" t="s">
        <v>139</v>
      </c>
      <c r="H2501" s="408" t="s">
        <v>140</v>
      </c>
      <c r="I2501" s="409"/>
      <c r="J2501" s="408" t="s">
        <v>141</v>
      </c>
      <c r="K2501" s="409"/>
      <c r="L2501" s="410" t="s">
        <v>142</v>
      </c>
      <c r="M2501" s="411"/>
      <c r="O2501" s="412" t="s">
        <v>143</v>
      </c>
      <c r="P2501" s="413"/>
      <c r="Q2501" s="412" t="s">
        <v>144</v>
      </c>
      <c r="R2501" s="413"/>
      <c r="S2501" s="412" t="s">
        <v>138</v>
      </c>
      <c r="T2501" s="413"/>
      <c r="U2501" s="77" t="s">
        <v>630</v>
      </c>
    </row>
    <row r="2502" spans="2:21" ht="12" thickBot="1" x14ac:dyDescent="0.25">
      <c r="C2502" s="93" t="s">
        <v>152</v>
      </c>
      <c r="D2502" s="94" t="s">
        <v>145</v>
      </c>
      <c r="E2502" s="84" t="s">
        <v>1068</v>
      </c>
      <c r="F2502" s="94"/>
      <c r="G2502" s="84" t="s">
        <v>1048</v>
      </c>
      <c r="H2502" s="95">
        <v>2</v>
      </c>
      <c r="I2502" s="94">
        <v>6</v>
      </c>
      <c r="J2502" s="95">
        <v>6</v>
      </c>
      <c r="K2502" s="94">
        <v>3</v>
      </c>
      <c r="L2502" s="95">
        <v>6</v>
      </c>
      <c r="M2502" s="94">
        <v>10</v>
      </c>
      <c r="O2502" s="96">
        <f t="shared" ref="O2502:O2504" si="1198">H2502+J2502+L2502</f>
        <v>14</v>
      </c>
      <c r="P2502" s="96">
        <f t="shared" ref="P2502:P2504" si="1199">I2502+K2502+M2502</f>
        <v>19</v>
      </c>
      <c r="Q2502" s="96">
        <f t="shared" ref="Q2502:Q2504" si="1200">IF(H2502&gt;I2502,1,0)+IF(J2502&gt;K2502,1,0)+IF(L2502&gt;M2502,1,0)</f>
        <v>1</v>
      </c>
      <c r="R2502" s="97">
        <f t="shared" ref="R2502:R2504" si="1201">IF(H2502&lt;I2502,1,0)+IF(J2502&lt;K2502,1,0)+IF(L2502&lt;M2502,1,0)</f>
        <v>2</v>
      </c>
      <c r="S2502" s="97">
        <f t="shared" ref="S2502:S2504" si="1202">IF(Q2502&gt;R2502,1,0)</f>
        <v>0</v>
      </c>
      <c r="T2502" s="97">
        <f t="shared" ref="T2502:T2504" si="1203">IF(Q2502&lt;R2502,1,0)</f>
        <v>1</v>
      </c>
      <c r="U2502" s="77" t="s">
        <v>630</v>
      </c>
    </row>
    <row r="2503" spans="2:21" ht="12" thickBot="1" x14ac:dyDescent="0.25">
      <c r="C2503" s="84"/>
      <c r="D2503" s="94" t="s">
        <v>146</v>
      </c>
      <c r="E2503" s="84" t="s">
        <v>1069</v>
      </c>
      <c r="F2503" s="94"/>
      <c r="G2503" s="84" t="s">
        <v>940</v>
      </c>
      <c r="H2503" s="95">
        <v>6</v>
      </c>
      <c r="I2503" s="94">
        <v>1</v>
      </c>
      <c r="J2503" s="95">
        <v>6</v>
      </c>
      <c r="K2503" s="94">
        <v>1</v>
      </c>
      <c r="L2503" s="95"/>
      <c r="M2503" s="94"/>
      <c r="O2503" s="29">
        <f t="shared" si="1198"/>
        <v>12</v>
      </c>
      <c r="P2503" s="29">
        <f t="shared" si="1199"/>
        <v>2</v>
      </c>
      <c r="Q2503" s="29">
        <f t="shared" si="1200"/>
        <v>2</v>
      </c>
      <c r="R2503" s="28">
        <f t="shared" si="1201"/>
        <v>0</v>
      </c>
      <c r="S2503" s="28">
        <f t="shared" si="1202"/>
        <v>1</v>
      </c>
      <c r="T2503" s="28">
        <f t="shared" si="1203"/>
        <v>0</v>
      </c>
      <c r="U2503" s="77" t="s">
        <v>630</v>
      </c>
    </row>
    <row r="2504" spans="2:21" ht="12" customHeight="1" thickBot="1" x14ac:dyDescent="0.25">
      <c r="C2504" s="414"/>
      <c r="D2504" s="416" t="s">
        <v>147</v>
      </c>
      <c r="E2504" s="84" t="s">
        <v>1070</v>
      </c>
      <c r="F2504" s="98"/>
      <c r="G2504" s="84" t="s">
        <v>1048</v>
      </c>
      <c r="H2504" s="418">
        <v>6</v>
      </c>
      <c r="I2504" s="421">
        <v>1</v>
      </c>
      <c r="J2504" s="418">
        <v>6</v>
      </c>
      <c r="K2504" s="421">
        <v>1</v>
      </c>
      <c r="L2504" s="418"/>
      <c r="M2504" s="421"/>
      <c r="O2504" s="424">
        <f t="shared" si="1198"/>
        <v>12</v>
      </c>
      <c r="P2504" s="424">
        <f t="shared" si="1199"/>
        <v>2</v>
      </c>
      <c r="Q2504" s="424">
        <f t="shared" si="1200"/>
        <v>2</v>
      </c>
      <c r="R2504" s="424">
        <f t="shared" si="1201"/>
        <v>0</v>
      </c>
      <c r="S2504" s="424">
        <f t="shared" si="1202"/>
        <v>1</v>
      </c>
      <c r="T2504" s="424">
        <f t="shared" si="1203"/>
        <v>0</v>
      </c>
      <c r="U2504" s="77" t="s">
        <v>630</v>
      </c>
    </row>
    <row r="2505" spans="2:21" ht="12" thickBot="1" x14ac:dyDescent="0.25">
      <c r="C2505" s="414"/>
      <c r="D2505" s="416"/>
      <c r="E2505" s="99" t="s">
        <v>137</v>
      </c>
      <c r="F2505" s="100"/>
      <c r="G2505" s="99" t="s">
        <v>137</v>
      </c>
      <c r="H2505" s="419"/>
      <c r="I2505" s="422"/>
      <c r="J2505" s="419"/>
      <c r="K2505" s="422"/>
      <c r="L2505" s="419"/>
      <c r="M2505" s="422"/>
      <c r="O2505" s="425"/>
      <c r="P2505" s="425"/>
      <c r="Q2505" s="425"/>
      <c r="R2505" s="425"/>
      <c r="S2505" s="425"/>
      <c r="T2505" s="425"/>
      <c r="U2505" s="77" t="s">
        <v>630</v>
      </c>
    </row>
    <row r="2506" spans="2:21" ht="12" thickBot="1" x14ac:dyDescent="0.25">
      <c r="C2506" s="415"/>
      <c r="D2506" s="417"/>
      <c r="E2506" s="84" t="s">
        <v>1069</v>
      </c>
      <c r="F2506" s="101"/>
      <c r="G2506" s="84" t="s">
        <v>940</v>
      </c>
      <c r="H2506" s="420"/>
      <c r="I2506" s="423"/>
      <c r="J2506" s="420"/>
      <c r="K2506" s="423"/>
      <c r="L2506" s="420"/>
      <c r="M2506" s="423"/>
      <c r="O2506" s="426"/>
      <c r="P2506" s="426"/>
      <c r="Q2506" s="426"/>
      <c r="R2506" s="426"/>
      <c r="S2506" s="426"/>
      <c r="T2506" s="426"/>
      <c r="U2506" s="77" t="s">
        <v>630</v>
      </c>
    </row>
    <row r="2507" spans="2:21" ht="12" thickBot="1" x14ac:dyDescent="0.25">
      <c r="B2507" s="79" t="str">
        <f>E2500&amp;G2500</f>
        <v>ERZURUM TENİS İHTİSAS SPOR KULÜBÜATLETİKO SPORTİF FAALİYETLER SP.K.</v>
      </c>
      <c r="G2507" s="102"/>
      <c r="H2507" s="102"/>
      <c r="O2507" s="28">
        <f t="shared" ref="O2507:T2507" si="1204">O2502+O2503+O2504</f>
        <v>38</v>
      </c>
      <c r="P2507" s="28">
        <f t="shared" si="1204"/>
        <v>23</v>
      </c>
      <c r="Q2507" s="29">
        <f t="shared" si="1204"/>
        <v>5</v>
      </c>
      <c r="R2507" s="28">
        <f t="shared" si="1204"/>
        <v>2</v>
      </c>
      <c r="S2507" s="28">
        <f t="shared" si="1204"/>
        <v>2</v>
      </c>
      <c r="T2507" s="28">
        <f t="shared" si="1204"/>
        <v>1</v>
      </c>
      <c r="U2507" s="77" t="s">
        <v>630</v>
      </c>
    </row>
    <row r="2508" spans="2:21" x14ac:dyDescent="0.2">
      <c r="C2508" s="427" t="s">
        <v>132</v>
      </c>
      <c r="D2508" s="428"/>
      <c r="E2508" s="428"/>
      <c r="F2508" s="428"/>
      <c r="G2508" s="428"/>
      <c r="H2508" s="428"/>
      <c r="I2508" s="428"/>
      <c r="J2508" s="428"/>
      <c r="K2508" s="428"/>
      <c r="L2508" s="428"/>
      <c r="M2508" s="429"/>
      <c r="U2508" s="77" t="s">
        <v>630</v>
      </c>
    </row>
    <row r="2509" spans="2:21" ht="12" thickBot="1" x14ac:dyDescent="0.25">
      <c r="C2509" s="430"/>
      <c r="D2509" s="431"/>
      <c r="E2509" s="431"/>
      <c r="F2509" s="431"/>
      <c r="G2509" s="431"/>
      <c r="H2509" s="431"/>
      <c r="I2509" s="431"/>
      <c r="J2509" s="431"/>
      <c r="K2509" s="431"/>
      <c r="L2509" s="431"/>
      <c r="M2509" s="432"/>
      <c r="U2509" s="77" t="s">
        <v>630</v>
      </c>
    </row>
    <row r="2510" spans="2:21" ht="12" thickBot="1" x14ac:dyDescent="0.25">
      <c r="C2510" s="444" t="s">
        <v>79</v>
      </c>
      <c r="D2510" s="437"/>
      <c r="E2510" s="445" t="s">
        <v>133</v>
      </c>
      <c r="F2510" s="446"/>
      <c r="G2510" s="80" t="s">
        <v>134</v>
      </c>
      <c r="H2510" s="447" t="s">
        <v>135</v>
      </c>
      <c r="I2510" s="448"/>
      <c r="J2510" s="448"/>
      <c r="K2510" s="448"/>
      <c r="L2510" s="448"/>
      <c r="M2510" s="449"/>
      <c r="R2510" s="81"/>
      <c r="S2510" s="82"/>
      <c r="T2510" s="83"/>
      <c r="U2510" s="77" t="s">
        <v>630</v>
      </c>
    </row>
    <row r="2511" spans="2:21" ht="12" thickBot="1" x14ac:dyDescent="0.25">
      <c r="C2511" s="433">
        <v>45095</v>
      </c>
      <c r="D2511" s="434"/>
      <c r="E2511" s="435" t="s">
        <v>62</v>
      </c>
      <c r="F2511" s="409"/>
      <c r="G2511" s="84"/>
      <c r="H2511" s="435"/>
      <c r="I2511" s="408"/>
      <c r="J2511" s="408"/>
      <c r="K2511" s="408"/>
      <c r="L2511" s="408"/>
      <c r="M2511" s="409"/>
      <c r="U2511" s="77" t="s">
        <v>630</v>
      </c>
    </row>
    <row r="2512" spans="2:21" ht="12" thickBot="1" x14ac:dyDescent="0.25">
      <c r="C2512" s="435"/>
      <c r="D2512" s="408"/>
      <c r="E2512" s="408"/>
      <c r="F2512" s="408"/>
      <c r="G2512" s="408"/>
      <c r="H2512" s="408"/>
      <c r="I2512" s="408"/>
      <c r="J2512" s="408"/>
      <c r="K2512" s="408"/>
      <c r="L2512" s="408"/>
      <c r="M2512" s="409"/>
      <c r="U2512" s="77" t="s">
        <v>630</v>
      </c>
    </row>
    <row r="2513" spans="2:21" ht="12" thickBot="1" x14ac:dyDescent="0.25">
      <c r="C2513" s="85" t="s">
        <v>87</v>
      </c>
      <c r="D2513" s="86"/>
      <c r="E2513" s="85" t="s">
        <v>136</v>
      </c>
      <c r="F2513" s="86" t="s">
        <v>137</v>
      </c>
      <c r="G2513" s="85" t="s">
        <v>136</v>
      </c>
      <c r="H2513" s="436" t="s">
        <v>108</v>
      </c>
      <c r="I2513" s="436"/>
      <c r="J2513" s="436"/>
      <c r="K2513" s="436"/>
      <c r="L2513" s="436"/>
      <c r="M2513" s="437"/>
      <c r="U2513" s="77" t="s">
        <v>630</v>
      </c>
    </row>
    <row r="2514" spans="2:21" ht="12" thickBot="1" x14ac:dyDescent="0.25">
      <c r="C2514" s="87"/>
      <c r="D2514" s="88">
        <v>2</v>
      </c>
      <c r="E2514" s="103" t="s">
        <v>179</v>
      </c>
      <c r="F2514" s="88"/>
      <c r="G2514" s="103" t="s">
        <v>180</v>
      </c>
      <c r="H2514" s="438">
        <f>S2521</f>
        <v>0</v>
      </c>
      <c r="I2514" s="439"/>
      <c r="J2514" s="440"/>
      <c r="K2514" s="441">
        <f>T2521</f>
        <v>3</v>
      </c>
      <c r="L2514" s="442"/>
      <c r="M2514" s="443"/>
      <c r="U2514" s="77" t="str">
        <f>IF(H2514+K2514=3,"BİTTİ","DEVAM")</f>
        <v>BİTTİ</v>
      </c>
    </row>
    <row r="2515" spans="2:21" ht="12" thickBot="1" x14ac:dyDescent="0.25">
      <c r="C2515" s="91" t="s">
        <v>80</v>
      </c>
      <c r="D2515" s="92" t="s">
        <v>138</v>
      </c>
      <c r="E2515" s="91" t="s">
        <v>139</v>
      </c>
      <c r="F2515" s="92"/>
      <c r="G2515" s="91" t="s">
        <v>139</v>
      </c>
      <c r="H2515" s="408" t="s">
        <v>140</v>
      </c>
      <c r="I2515" s="409"/>
      <c r="J2515" s="408" t="s">
        <v>141</v>
      </c>
      <c r="K2515" s="409"/>
      <c r="L2515" s="410" t="s">
        <v>142</v>
      </c>
      <c r="M2515" s="411"/>
      <c r="O2515" s="412" t="s">
        <v>143</v>
      </c>
      <c r="P2515" s="413"/>
      <c r="Q2515" s="412" t="s">
        <v>144</v>
      </c>
      <c r="R2515" s="413"/>
      <c r="S2515" s="412" t="s">
        <v>138</v>
      </c>
      <c r="T2515" s="413"/>
      <c r="U2515" s="77" t="s">
        <v>630</v>
      </c>
    </row>
    <row r="2516" spans="2:21" ht="12" thickBot="1" x14ac:dyDescent="0.25">
      <c r="C2516" s="93" t="s">
        <v>152</v>
      </c>
      <c r="D2516" s="94" t="s">
        <v>145</v>
      </c>
      <c r="E2516" s="84"/>
      <c r="F2516" s="94"/>
      <c r="G2516" s="84" t="s">
        <v>935</v>
      </c>
      <c r="H2516" s="95">
        <v>0</v>
      </c>
      <c r="I2516" s="94">
        <v>6</v>
      </c>
      <c r="J2516" s="95">
        <v>0</v>
      </c>
      <c r="K2516" s="94">
        <v>6</v>
      </c>
      <c r="L2516" s="95"/>
      <c r="M2516" s="94"/>
      <c r="O2516" s="96">
        <f t="shared" ref="O2516:O2518" si="1205">H2516+J2516+L2516</f>
        <v>0</v>
      </c>
      <c r="P2516" s="96">
        <f t="shared" ref="P2516:P2518" si="1206">I2516+K2516+M2516</f>
        <v>12</v>
      </c>
      <c r="Q2516" s="96">
        <f t="shared" ref="Q2516:Q2518" si="1207">IF(H2516&gt;I2516,1,0)+IF(J2516&gt;K2516,1,0)+IF(L2516&gt;M2516,1,0)</f>
        <v>0</v>
      </c>
      <c r="R2516" s="97">
        <f t="shared" ref="R2516:R2518" si="1208">IF(H2516&lt;I2516,1,0)+IF(J2516&lt;K2516,1,0)+IF(L2516&lt;M2516,1,0)</f>
        <v>2</v>
      </c>
      <c r="S2516" s="97">
        <f t="shared" ref="S2516:S2518" si="1209">IF(Q2516&gt;R2516,1,0)</f>
        <v>0</v>
      </c>
      <c r="T2516" s="97">
        <f t="shared" ref="T2516:T2518" si="1210">IF(Q2516&lt;R2516,1,0)</f>
        <v>1</v>
      </c>
      <c r="U2516" s="77" t="s">
        <v>630</v>
      </c>
    </row>
    <row r="2517" spans="2:21" ht="12" thickBot="1" x14ac:dyDescent="0.25">
      <c r="C2517" s="84"/>
      <c r="D2517" s="94" t="s">
        <v>146</v>
      </c>
      <c r="E2517" s="84"/>
      <c r="F2517" s="94"/>
      <c r="G2517" s="84" t="s">
        <v>1072</v>
      </c>
      <c r="H2517" s="95">
        <v>0</v>
      </c>
      <c r="I2517" s="94">
        <v>6</v>
      </c>
      <c r="J2517" s="95">
        <v>0</v>
      </c>
      <c r="K2517" s="94">
        <v>6</v>
      </c>
      <c r="L2517" s="95"/>
      <c r="M2517" s="94"/>
      <c r="O2517" s="29">
        <f t="shared" si="1205"/>
        <v>0</v>
      </c>
      <c r="P2517" s="29">
        <f t="shared" si="1206"/>
        <v>12</v>
      </c>
      <c r="Q2517" s="29">
        <f t="shared" si="1207"/>
        <v>0</v>
      </c>
      <c r="R2517" s="28">
        <f t="shared" si="1208"/>
        <v>2</v>
      </c>
      <c r="S2517" s="28">
        <f t="shared" si="1209"/>
        <v>0</v>
      </c>
      <c r="T2517" s="28">
        <f t="shared" si="1210"/>
        <v>1</v>
      </c>
      <c r="U2517" s="77" t="s">
        <v>630</v>
      </c>
    </row>
    <row r="2518" spans="2:21" ht="12" customHeight="1" thickBot="1" x14ac:dyDescent="0.25">
      <c r="C2518" s="414"/>
      <c r="D2518" s="416" t="s">
        <v>147</v>
      </c>
      <c r="E2518" s="84"/>
      <c r="F2518" s="98"/>
      <c r="G2518" s="84" t="s">
        <v>1010</v>
      </c>
      <c r="H2518" s="418">
        <v>0</v>
      </c>
      <c r="I2518" s="421">
        <v>6</v>
      </c>
      <c r="J2518" s="418">
        <v>0</v>
      </c>
      <c r="K2518" s="421">
        <v>6</v>
      </c>
      <c r="L2518" s="418"/>
      <c r="M2518" s="421"/>
      <c r="O2518" s="424">
        <f t="shared" si="1205"/>
        <v>0</v>
      </c>
      <c r="P2518" s="424">
        <f t="shared" si="1206"/>
        <v>12</v>
      </c>
      <c r="Q2518" s="424">
        <f t="shared" si="1207"/>
        <v>0</v>
      </c>
      <c r="R2518" s="424">
        <f t="shared" si="1208"/>
        <v>2</v>
      </c>
      <c r="S2518" s="424">
        <f t="shared" si="1209"/>
        <v>0</v>
      </c>
      <c r="T2518" s="424">
        <f t="shared" si="1210"/>
        <v>1</v>
      </c>
      <c r="U2518" s="77" t="s">
        <v>630</v>
      </c>
    </row>
    <row r="2519" spans="2:21" ht="12" thickBot="1" x14ac:dyDescent="0.25">
      <c r="C2519" s="414"/>
      <c r="D2519" s="416"/>
      <c r="E2519" s="99" t="s">
        <v>137</v>
      </c>
      <c r="F2519" s="100"/>
      <c r="G2519" s="99" t="s">
        <v>137</v>
      </c>
      <c r="H2519" s="419"/>
      <c r="I2519" s="422"/>
      <c r="J2519" s="419"/>
      <c r="K2519" s="422"/>
      <c r="L2519" s="419"/>
      <c r="M2519" s="422"/>
      <c r="O2519" s="425"/>
      <c r="P2519" s="425"/>
      <c r="Q2519" s="425"/>
      <c r="R2519" s="425"/>
      <c r="S2519" s="425"/>
      <c r="T2519" s="425"/>
      <c r="U2519" s="77" t="s">
        <v>630</v>
      </c>
    </row>
    <row r="2520" spans="2:21" ht="12" thickBot="1" x14ac:dyDescent="0.25">
      <c r="C2520" s="415"/>
      <c r="D2520" s="417"/>
      <c r="E2520" s="84"/>
      <c r="F2520" s="101"/>
      <c r="G2520" s="84" t="s">
        <v>1072</v>
      </c>
      <c r="H2520" s="420"/>
      <c r="I2520" s="423"/>
      <c r="J2520" s="420"/>
      <c r="K2520" s="423"/>
      <c r="L2520" s="420"/>
      <c r="M2520" s="423"/>
      <c r="O2520" s="426"/>
      <c r="P2520" s="426"/>
      <c r="Q2520" s="426"/>
      <c r="R2520" s="426"/>
      <c r="S2520" s="426"/>
      <c r="T2520" s="426"/>
      <c r="U2520" s="77" t="s">
        <v>630</v>
      </c>
    </row>
    <row r="2521" spans="2:21" ht="12" thickBot="1" x14ac:dyDescent="0.25">
      <c r="B2521" s="79" t="str">
        <f>E2514&amp;G2514</f>
        <v>EKSİ 25 GENÇLİK SPOR KULÜBÜTOZOĞLU TENİS KULÜBÜ</v>
      </c>
      <c r="G2521" s="102"/>
      <c r="H2521" s="102"/>
      <c r="O2521" s="28">
        <f t="shared" ref="O2521:T2521" si="1211">O2516+O2517+O2518</f>
        <v>0</v>
      </c>
      <c r="P2521" s="28">
        <f t="shared" si="1211"/>
        <v>36</v>
      </c>
      <c r="Q2521" s="29">
        <f t="shared" si="1211"/>
        <v>0</v>
      </c>
      <c r="R2521" s="28">
        <f t="shared" si="1211"/>
        <v>6</v>
      </c>
      <c r="S2521" s="28">
        <f t="shared" si="1211"/>
        <v>0</v>
      </c>
      <c r="T2521" s="28">
        <f t="shared" si="1211"/>
        <v>3</v>
      </c>
      <c r="U2521" s="77" t="s">
        <v>630</v>
      </c>
    </row>
    <row r="2522" spans="2:21" x14ac:dyDescent="0.2">
      <c r="C2522" s="427" t="s">
        <v>132</v>
      </c>
      <c r="D2522" s="428"/>
      <c r="E2522" s="428"/>
      <c r="F2522" s="428"/>
      <c r="G2522" s="428"/>
      <c r="H2522" s="428"/>
      <c r="I2522" s="428"/>
      <c r="J2522" s="428"/>
      <c r="K2522" s="428"/>
      <c r="L2522" s="428"/>
      <c r="M2522" s="429"/>
      <c r="U2522" s="77" t="s">
        <v>630</v>
      </c>
    </row>
    <row r="2523" spans="2:21" ht="12" thickBot="1" x14ac:dyDescent="0.25">
      <c r="C2523" s="430"/>
      <c r="D2523" s="431"/>
      <c r="E2523" s="431"/>
      <c r="F2523" s="431"/>
      <c r="G2523" s="431"/>
      <c r="H2523" s="431"/>
      <c r="I2523" s="431"/>
      <c r="J2523" s="431"/>
      <c r="K2523" s="431"/>
      <c r="L2523" s="431"/>
      <c r="M2523" s="432"/>
      <c r="U2523" s="77" t="s">
        <v>630</v>
      </c>
    </row>
    <row r="2524" spans="2:21" ht="12" thickBot="1" x14ac:dyDescent="0.25">
      <c r="C2524" s="444" t="s">
        <v>79</v>
      </c>
      <c r="D2524" s="437"/>
      <c r="E2524" s="445" t="s">
        <v>133</v>
      </c>
      <c r="F2524" s="446"/>
      <c r="G2524" s="80" t="s">
        <v>134</v>
      </c>
      <c r="H2524" s="447" t="s">
        <v>135</v>
      </c>
      <c r="I2524" s="448"/>
      <c r="J2524" s="448"/>
      <c r="K2524" s="448"/>
      <c r="L2524" s="448"/>
      <c r="M2524" s="449"/>
      <c r="R2524" s="81"/>
      <c r="S2524" s="82"/>
      <c r="T2524" s="83"/>
      <c r="U2524" s="77" t="s">
        <v>630</v>
      </c>
    </row>
    <row r="2525" spans="2:21" ht="12" thickBot="1" x14ac:dyDescent="0.25">
      <c r="C2525" s="433">
        <v>45095</v>
      </c>
      <c r="D2525" s="434"/>
      <c r="E2525" s="435" t="s">
        <v>62</v>
      </c>
      <c r="F2525" s="409"/>
      <c r="G2525" s="84"/>
      <c r="H2525" s="435"/>
      <c r="I2525" s="408"/>
      <c r="J2525" s="408"/>
      <c r="K2525" s="408"/>
      <c r="L2525" s="408"/>
      <c r="M2525" s="409"/>
      <c r="U2525" s="77" t="s">
        <v>630</v>
      </c>
    </row>
    <row r="2526" spans="2:21" ht="12" thickBot="1" x14ac:dyDescent="0.25">
      <c r="C2526" s="435"/>
      <c r="D2526" s="408"/>
      <c r="E2526" s="408"/>
      <c r="F2526" s="408"/>
      <c r="G2526" s="408"/>
      <c r="H2526" s="408"/>
      <c r="I2526" s="408"/>
      <c r="J2526" s="408"/>
      <c r="K2526" s="408"/>
      <c r="L2526" s="408"/>
      <c r="M2526" s="409"/>
      <c r="U2526" s="77" t="s">
        <v>630</v>
      </c>
    </row>
    <row r="2527" spans="2:21" ht="12" thickBot="1" x14ac:dyDescent="0.25">
      <c r="C2527" s="85" t="s">
        <v>87</v>
      </c>
      <c r="D2527" s="86"/>
      <c r="E2527" s="85" t="s">
        <v>136</v>
      </c>
      <c r="F2527" s="86" t="s">
        <v>137</v>
      </c>
      <c r="G2527" s="85" t="s">
        <v>136</v>
      </c>
      <c r="H2527" s="436" t="s">
        <v>108</v>
      </c>
      <c r="I2527" s="436"/>
      <c r="J2527" s="436"/>
      <c r="K2527" s="436"/>
      <c r="L2527" s="436"/>
      <c r="M2527" s="437"/>
      <c r="U2527" s="77" t="s">
        <v>630</v>
      </c>
    </row>
    <row r="2528" spans="2:21" ht="12" thickBot="1" x14ac:dyDescent="0.25">
      <c r="C2528" s="87"/>
      <c r="D2528" s="88">
        <v>3</v>
      </c>
      <c r="E2528" s="103" t="s">
        <v>21</v>
      </c>
      <c r="F2528" s="88"/>
      <c r="G2528" s="103" t="s">
        <v>23</v>
      </c>
      <c r="H2528" s="438">
        <f>S2535</f>
        <v>0</v>
      </c>
      <c r="I2528" s="439"/>
      <c r="J2528" s="440"/>
      <c r="K2528" s="441">
        <f>T2535</f>
        <v>3</v>
      </c>
      <c r="L2528" s="442"/>
      <c r="M2528" s="443"/>
      <c r="U2528" s="77" t="str">
        <f>IF(H2528+K2528=3,"BİTTİ","DEVAM")</f>
        <v>BİTTİ</v>
      </c>
    </row>
    <row r="2529" spans="2:21" ht="12" thickBot="1" x14ac:dyDescent="0.25">
      <c r="C2529" s="91" t="s">
        <v>80</v>
      </c>
      <c r="D2529" s="92" t="s">
        <v>138</v>
      </c>
      <c r="E2529" s="91" t="s">
        <v>139</v>
      </c>
      <c r="F2529" s="92"/>
      <c r="G2529" s="91" t="s">
        <v>139</v>
      </c>
      <c r="H2529" s="408" t="s">
        <v>140</v>
      </c>
      <c r="I2529" s="409"/>
      <c r="J2529" s="408" t="s">
        <v>141</v>
      </c>
      <c r="K2529" s="409"/>
      <c r="L2529" s="410" t="s">
        <v>142</v>
      </c>
      <c r="M2529" s="411"/>
      <c r="O2529" s="412" t="s">
        <v>143</v>
      </c>
      <c r="P2529" s="413"/>
      <c r="Q2529" s="412" t="s">
        <v>144</v>
      </c>
      <c r="R2529" s="413"/>
      <c r="S2529" s="412" t="s">
        <v>138</v>
      </c>
      <c r="T2529" s="413"/>
      <c r="U2529" s="77" t="s">
        <v>630</v>
      </c>
    </row>
    <row r="2530" spans="2:21" ht="12" thickBot="1" x14ac:dyDescent="0.25">
      <c r="C2530" s="93" t="s">
        <v>152</v>
      </c>
      <c r="D2530" s="94" t="s">
        <v>145</v>
      </c>
      <c r="E2530" s="84"/>
      <c r="F2530" s="94"/>
      <c r="G2530" s="84" t="s">
        <v>1071</v>
      </c>
      <c r="H2530" s="95">
        <v>0</v>
      </c>
      <c r="I2530" s="94">
        <v>6</v>
      </c>
      <c r="J2530" s="95">
        <v>0</v>
      </c>
      <c r="K2530" s="94">
        <v>6</v>
      </c>
      <c r="L2530" s="95"/>
      <c r="M2530" s="94"/>
      <c r="O2530" s="96">
        <f t="shared" ref="O2530:O2532" si="1212">H2530+J2530+L2530</f>
        <v>0</v>
      </c>
      <c r="P2530" s="96">
        <f t="shared" ref="P2530:P2532" si="1213">I2530+K2530+M2530</f>
        <v>12</v>
      </c>
      <c r="Q2530" s="96">
        <f t="shared" ref="Q2530:Q2532" si="1214">IF(H2530&gt;I2530,1,0)+IF(J2530&gt;K2530,1,0)+IF(L2530&gt;M2530,1,0)</f>
        <v>0</v>
      </c>
      <c r="R2530" s="97">
        <f t="shared" ref="R2530:R2532" si="1215">IF(H2530&lt;I2530,1,0)+IF(J2530&lt;K2530,1,0)+IF(L2530&lt;M2530,1,0)</f>
        <v>2</v>
      </c>
      <c r="S2530" s="97">
        <f t="shared" ref="S2530:S2532" si="1216">IF(Q2530&gt;R2530,1,0)</f>
        <v>0</v>
      </c>
      <c r="T2530" s="97">
        <f t="shared" ref="T2530:T2532" si="1217">IF(Q2530&lt;R2530,1,0)</f>
        <v>1</v>
      </c>
      <c r="U2530" s="77" t="s">
        <v>630</v>
      </c>
    </row>
    <row r="2531" spans="2:21" ht="12" thickBot="1" x14ac:dyDescent="0.25">
      <c r="C2531" s="84"/>
      <c r="D2531" s="94" t="s">
        <v>146</v>
      </c>
      <c r="E2531" s="84"/>
      <c r="F2531" s="94"/>
      <c r="G2531" s="84" t="s">
        <v>938</v>
      </c>
      <c r="H2531" s="95">
        <v>0</v>
      </c>
      <c r="I2531" s="94">
        <v>6</v>
      </c>
      <c r="J2531" s="95">
        <v>0</v>
      </c>
      <c r="K2531" s="94">
        <v>6</v>
      </c>
      <c r="L2531" s="95"/>
      <c r="M2531" s="94"/>
      <c r="O2531" s="29">
        <f t="shared" si="1212"/>
        <v>0</v>
      </c>
      <c r="P2531" s="29">
        <f t="shared" si="1213"/>
        <v>12</v>
      </c>
      <c r="Q2531" s="29">
        <f t="shared" si="1214"/>
        <v>0</v>
      </c>
      <c r="R2531" s="28">
        <f t="shared" si="1215"/>
        <v>2</v>
      </c>
      <c r="S2531" s="28">
        <f t="shared" si="1216"/>
        <v>0</v>
      </c>
      <c r="T2531" s="28">
        <f t="shared" si="1217"/>
        <v>1</v>
      </c>
      <c r="U2531" s="77" t="s">
        <v>630</v>
      </c>
    </row>
    <row r="2532" spans="2:21" ht="12" customHeight="1" thickBot="1" x14ac:dyDescent="0.25">
      <c r="C2532" s="414"/>
      <c r="D2532" s="416" t="s">
        <v>147</v>
      </c>
      <c r="E2532" s="84"/>
      <c r="F2532" s="98"/>
      <c r="G2532" s="84" t="s">
        <v>1071</v>
      </c>
      <c r="H2532" s="418">
        <v>0</v>
      </c>
      <c r="I2532" s="421">
        <v>6</v>
      </c>
      <c r="J2532" s="418">
        <v>0</v>
      </c>
      <c r="K2532" s="421">
        <v>6</v>
      </c>
      <c r="L2532" s="418"/>
      <c r="M2532" s="421"/>
      <c r="O2532" s="424">
        <f t="shared" si="1212"/>
        <v>0</v>
      </c>
      <c r="P2532" s="424">
        <f t="shared" si="1213"/>
        <v>12</v>
      </c>
      <c r="Q2532" s="424">
        <f t="shared" si="1214"/>
        <v>0</v>
      </c>
      <c r="R2532" s="424">
        <f t="shared" si="1215"/>
        <v>2</v>
      </c>
      <c r="S2532" s="424">
        <f t="shared" si="1216"/>
        <v>0</v>
      </c>
      <c r="T2532" s="424">
        <f t="shared" si="1217"/>
        <v>1</v>
      </c>
      <c r="U2532" s="77" t="s">
        <v>630</v>
      </c>
    </row>
    <row r="2533" spans="2:21" ht="12" thickBot="1" x14ac:dyDescent="0.25">
      <c r="C2533" s="414"/>
      <c r="D2533" s="416"/>
      <c r="E2533" s="99" t="s">
        <v>137</v>
      </c>
      <c r="F2533" s="100"/>
      <c r="G2533" s="99" t="s">
        <v>137</v>
      </c>
      <c r="H2533" s="419"/>
      <c r="I2533" s="422"/>
      <c r="J2533" s="419"/>
      <c r="K2533" s="422"/>
      <c r="L2533" s="419"/>
      <c r="M2533" s="422"/>
      <c r="O2533" s="425"/>
      <c r="P2533" s="425"/>
      <c r="Q2533" s="425"/>
      <c r="R2533" s="425"/>
      <c r="S2533" s="425"/>
      <c r="T2533" s="425"/>
      <c r="U2533" s="77" t="s">
        <v>630</v>
      </c>
    </row>
    <row r="2534" spans="2:21" ht="12" thickBot="1" x14ac:dyDescent="0.25">
      <c r="C2534" s="415"/>
      <c r="D2534" s="417"/>
      <c r="E2534" s="84"/>
      <c r="F2534" s="101"/>
      <c r="G2534" s="84" t="s">
        <v>938</v>
      </c>
      <c r="H2534" s="420"/>
      <c r="I2534" s="423"/>
      <c r="J2534" s="420"/>
      <c r="K2534" s="423"/>
      <c r="L2534" s="420"/>
      <c r="M2534" s="423"/>
      <c r="O2534" s="426"/>
      <c r="P2534" s="426"/>
      <c r="Q2534" s="426"/>
      <c r="R2534" s="426"/>
      <c r="S2534" s="426"/>
      <c r="T2534" s="426"/>
      <c r="U2534" s="77" t="s">
        <v>630</v>
      </c>
    </row>
    <row r="2535" spans="2:21" ht="12" thickBot="1" x14ac:dyDescent="0.25">
      <c r="B2535" s="79" t="str">
        <f>E2528&amp;G2528</f>
        <v>ERZURUM GENÇLİK SPOR KULÜBÜERZURUM TENİS VE KAYAK SPOR KULÜBÜ</v>
      </c>
      <c r="G2535" s="102"/>
      <c r="H2535" s="102"/>
      <c r="O2535" s="28">
        <f t="shared" ref="O2535:T2535" si="1218">O2530+O2531+O2532</f>
        <v>0</v>
      </c>
      <c r="P2535" s="28">
        <f t="shared" si="1218"/>
        <v>36</v>
      </c>
      <c r="Q2535" s="29">
        <f t="shared" si="1218"/>
        <v>0</v>
      </c>
      <c r="R2535" s="28">
        <f t="shared" si="1218"/>
        <v>6</v>
      </c>
      <c r="S2535" s="28">
        <f t="shared" si="1218"/>
        <v>0</v>
      </c>
      <c r="T2535" s="28">
        <f t="shared" si="1218"/>
        <v>3</v>
      </c>
      <c r="U2535" s="77" t="s">
        <v>630</v>
      </c>
    </row>
    <row r="2536" spans="2:21" x14ac:dyDescent="0.2">
      <c r="C2536" s="427" t="s">
        <v>132</v>
      </c>
      <c r="D2536" s="428"/>
      <c r="E2536" s="428"/>
      <c r="F2536" s="428"/>
      <c r="G2536" s="428"/>
      <c r="H2536" s="428"/>
      <c r="I2536" s="428"/>
      <c r="J2536" s="428"/>
      <c r="K2536" s="428"/>
      <c r="L2536" s="428"/>
      <c r="M2536" s="429"/>
      <c r="U2536" s="77" t="s">
        <v>630</v>
      </c>
    </row>
    <row r="2537" spans="2:21" ht="12" thickBot="1" x14ac:dyDescent="0.25">
      <c r="C2537" s="430"/>
      <c r="D2537" s="431"/>
      <c r="E2537" s="431"/>
      <c r="F2537" s="431"/>
      <c r="G2537" s="431"/>
      <c r="H2537" s="431"/>
      <c r="I2537" s="431"/>
      <c r="J2537" s="431"/>
      <c r="K2537" s="431"/>
      <c r="L2537" s="431"/>
      <c r="M2537" s="432"/>
      <c r="U2537" s="77" t="s">
        <v>630</v>
      </c>
    </row>
    <row r="2538" spans="2:21" ht="12" thickBot="1" x14ac:dyDescent="0.25">
      <c r="C2538" s="444" t="s">
        <v>79</v>
      </c>
      <c r="D2538" s="437"/>
      <c r="E2538" s="445" t="s">
        <v>133</v>
      </c>
      <c r="F2538" s="446"/>
      <c r="G2538" s="80" t="s">
        <v>134</v>
      </c>
      <c r="H2538" s="447" t="s">
        <v>135</v>
      </c>
      <c r="I2538" s="448"/>
      <c r="J2538" s="448"/>
      <c r="K2538" s="448"/>
      <c r="L2538" s="448"/>
      <c r="M2538" s="449"/>
      <c r="R2538" s="81"/>
      <c r="S2538" s="82"/>
      <c r="T2538" s="83"/>
      <c r="U2538" s="77" t="s">
        <v>630</v>
      </c>
    </row>
    <row r="2539" spans="2:21" ht="12" thickBot="1" x14ac:dyDescent="0.25">
      <c r="C2539" s="433">
        <v>45095</v>
      </c>
      <c r="D2539" s="434"/>
      <c r="E2539" s="435" t="s">
        <v>73</v>
      </c>
      <c r="F2539" s="409"/>
      <c r="G2539" s="84"/>
      <c r="H2539" s="435"/>
      <c r="I2539" s="408"/>
      <c r="J2539" s="408"/>
      <c r="K2539" s="408"/>
      <c r="L2539" s="408"/>
      <c r="M2539" s="409"/>
      <c r="U2539" s="77" t="s">
        <v>630</v>
      </c>
    </row>
    <row r="2540" spans="2:21" ht="12" thickBot="1" x14ac:dyDescent="0.25">
      <c r="C2540" s="435"/>
      <c r="D2540" s="408"/>
      <c r="E2540" s="408"/>
      <c r="F2540" s="408"/>
      <c r="G2540" s="408"/>
      <c r="H2540" s="408"/>
      <c r="I2540" s="408"/>
      <c r="J2540" s="408"/>
      <c r="K2540" s="408"/>
      <c r="L2540" s="408"/>
      <c r="M2540" s="409"/>
      <c r="U2540" s="77" t="s">
        <v>630</v>
      </c>
    </row>
    <row r="2541" spans="2:21" ht="12" thickBot="1" x14ac:dyDescent="0.25">
      <c r="C2541" s="85" t="s">
        <v>87</v>
      </c>
      <c r="D2541" s="86"/>
      <c r="E2541" s="85" t="s">
        <v>136</v>
      </c>
      <c r="F2541" s="86" t="s">
        <v>137</v>
      </c>
      <c r="G2541" s="85" t="s">
        <v>136</v>
      </c>
      <c r="H2541" s="436" t="s">
        <v>108</v>
      </c>
      <c r="I2541" s="436"/>
      <c r="J2541" s="436"/>
      <c r="K2541" s="436"/>
      <c r="L2541" s="436"/>
      <c r="M2541" s="437"/>
      <c r="U2541" s="77" t="s">
        <v>630</v>
      </c>
    </row>
    <row r="2542" spans="2:21" ht="12" thickBot="1" x14ac:dyDescent="0.25">
      <c r="C2542" s="87"/>
      <c r="D2542" s="88">
        <v>4</v>
      </c>
      <c r="E2542" s="103" t="s">
        <v>199</v>
      </c>
      <c r="F2542" s="88"/>
      <c r="G2542" s="103" t="s">
        <v>198</v>
      </c>
      <c r="H2542" s="438">
        <f>S2549</f>
        <v>1</v>
      </c>
      <c r="I2542" s="439"/>
      <c r="J2542" s="440"/>
      <c r="K2542" s="441">
        <f>T2549</f>
        <v>2</v>
      </c>
      <c r="L2542" s="442"/>
      <c r="M2542" s="443"/>
      <c r="U2542" s="77" t="str">
        <f>IF(H2542+K2542=3,"BİTTİ","DEVAM")</f>
        <v>BİTTİ</v>
      </c>
    </row>
    <row r="2543" spans="2:21" ht="12" thickBot="1" x14ac:dyDescent="0.25">
      <c r="C2543" s="91" t="s">
        <v>80</v>
      </c>
      <c r="D2543" s="92" t="s">
        <v>138</v>
      </c>
      <c r="E2543" s="91" t="s">
        <v>139</v>
      </c>
      <c r="F2543" s="92"/>
      <c r="G2543" s="91" t="s">
        <v>139</v>
      </c>
      <c r="H2543" s="408" t="s">
        <v>140</v>
      </c>
      <c r="I2543" s="409"/>
      <c r="J2543" s="408" t="s">
        <v>141</v>
      </c>
      <c r="K2543" s="409"/>
      <c r="L2543" s="410" t="s">
        <v>142</v>
      </c>
      <c r="M2543" s="411"/>
      <c r="O2543" s="412" t="s">
        <v>143</v>
      </c>
      <c r="P2543" s="413"/>
      <c r="Q2543" s="412" t="s">
        <v>144</v>
      </c>
      <c r="R2543" s="413"/>
      <c r="S2543" s="412" t="s">
        <v>138</v>
      </c>
      <c r="T2543" s="413"/>
      <c r="U2543" s="77" t="s">
        <v>630</v>
      </c>
    </row>
    <row r="2544" spans="2:21" ht="12" thickBot="1" x14ac:dyDescent="0.25">
      <c r="C2544" s="93" t="s">
        <v>152</v>
      </c>
      <c r="D2544" s="94" t="s">
        <v>145</v>
      </c>
      <c r="E2544" s="84" t="s">
        <v>1034</v>
      </c>
      <c r="F2544" s="94"/>
      <c r="G2544" s="84" t="s">
        <v>1040</v>
      </c>
      <c r="H2544" s="95">
        <v>1</v>
      </c>
      <c r="I2544" s="94">
        <v>6</v>
      </c>
      <c r="J2544" s="95">
        <v>0</v>
      </c>
      <c r="K2544" s="94">
        <v>6</v>
      </c>
      <c r="L2544" s="95"/>
      <c r="M2544" s="94"/>
      <c r="O2544" s="96">
        <f t="shared" ref="O2544:O2546" si="1219">H2544+J2544+L2544</f>
        <v>1</v>
      </c>
      <c r="P2544" s="96">
        <f t="shared" ref="P2544:P2546" si="1220">I2544+K2544+M2544</f>
        <v>12</v>
      </c>
      <c r="Q2544" s="96">
        <f t="shared" ref="Q2544:Q2546" si="1221">IF(H2544&gt;I2544,1,0)+IF(J2544&gt;K2544,1,0)+IF(L2544&gt;M2544,1,0)</f>
        <v>0</v>
      </c>
      <c r="R2544" s="97">
        <f t="shared" ref="R2544:R2546" si="1222">IF(H2544&lt;I2544,1,0)+IF(J2544&lt;K2544,1,0)+IF(L2544&lt;M2544,1,0)</f>
        <v>2</v>
      </c>
      <c r="S2544" s="97">
        <f t="shared" ref="S2544:S2546" si="1223">IF(Q2544&gt;R2544,1,0)</f>
        <v>0</v>
      </c>
      <c r="T2544" s="97">
        <f t="shared" ref="T2544:T2546" si="1224">IF(Q2544&lt;R2544,1,0)</f>
        <v>1</v>
      </c>
      <c r="U2544" s="77" t="s">
        <v>630</v>
      </c>
    </row>
    <row r="2545" spans="2:21" ht="12" thickBot="1" x14ac:dyDescent="0.25">
      <c r="C2545" s="84"/>
      <c r="D2545" s="94" t="s">
        <v>146</v>
      </c>
      <c r="E2545" s="84" t="s">
        <v>1062</v>
      </c>
      <c r="F2545" s="94"/>
      <c r="G2545" s="84" t="s">
        <v>1056</v>
      </c>
      <c r="H2545" s="95">
        <v>6</v>
      </c>
      <c r="I2545" s="94">
        <v>2</v>
      </c>
      <c r="J2545" s="95">
        <v>6</v>
      </c>
      <c r="K2545" s="94">
        <v>1</v>
      </c>
      <c r="L2545" s="95"/>
      <c r="M2545" s="94"/>
      <c r="O2545" s="29">
        <f t="shared" si="1219"/>
        <v>12</v>
      </c>
      <c r="P2545" s="29">
        <f t="shared" si="1220"/>
        <v>3</v>
      </c>
      <c r="Q2545" s="29">
        <f t="shared" si="1221"/>
        <v>2</v>
      </c>
      <c r="R2545" s="28">
        <f t="shared" si="1222"/>
        <v>0</v>
      </c>
      <c r="S2545" s="28">
        <f t="shared" si="1223"/>
        <v>1</v>
      </c>
      <c r="T2545" s="28">
        <f t="shared" si="1224"/>
        <v>0</v>
      </c>
      <c r="U2545" s="77" t="s">
        <v>630</v>
      </c>
    </row>
    <row r="2546" spans="2:21" ht="12" customHeight="1" thickBot="1" x14ac:dyDescent="0.25">
      <c r="C2546" s="414"/>
      <c r="D2546" s="416" t="s">
        <v>147</v>
      </c>
      <c r="E2546" s="84" t="s">
        <v>1034</v>
      </c>
      <c r="F2546" s="98"/>
      <c r="G2546" s="84" t="s">
        <v>1040</v>
      </c>
      <c r="H2546" s="418">
        <v>2</v>
      </c>
      <c r="I2546" s="421">
        <v>6</v>
      </c>
      <c r="J2546" s="418">
        <v>7</v>
      </c>
      <c r="K2546" s="421">
        <v>5</v>
      </c>
      <c r="L2546" s="418">
        <v>5</v>
      </c>
      <c r="M2546" s="421">
        <v>10</v>
      </c>
      <c r="O2546" s="424">
        <f t="shared" si="1219"/>
        <v>14</v>
      </c>
      <c r="P2546" s="424">
        <f t="shared" si="1220"/>
        <v>21</v>
      </c>
      <c r="Q2546" s="424">
        <f t="shared" si="1221"/>
        <v>1</v>
      </c>
      <c r="R2546" s="424">
        <f t="shared" si="1222"/>
        <v>2</v>
      </c>
      <c r="S2546" s="424">
        <f t="shared" si="1223"/>
        <v>0</v>
      </c>
      <c r="T2546" s="424">
        <f t="shared" si="1224"/>
        <v>1</v>
      </c>
      <c r="U2546" s="77" t="s">
        <v>630</v>
      </c>
    </row>
    <row r="2547" spans="2:21" ht="12" thickBot="1" x14ac:dyDescent="0.25">
      <c r="C2547" s="414"/>
      <c r="D2547" s="416"/>
      <c r="E2547" s="99" t="s">
        <v>137</v>
      </c>
      <c r="F2547" s="100"/>
      <c r="G2547" s="99" t="s">
        <v>137</v>
      </c>
      <c r="H2547" s="419"/>
      <c r="I2547" s="422"/>
      <c r="J2547" s="419"/>
      <c r="K2547" s="422"/>
      <c r="L2547" s="419"/>
      <c r="M2547" s="422"/>
      <c r="O2547" s="425"/>
      <c r="P2547" s="425"/>
      <c r="Q2547" s="425"/>
      <c r="R2547" s="425"/>
      <c r="S2547" s="425"/>
      <c r="T2547" s="425"/>
      <c r="U2547" s="77" t="s">
        <v>630</v>
      </c>
    </row>
    <row r="2548" spans="2:21" ht="12" thickBot="1" x14ac:dyDescent="0.25">
      <c r="C2548" s="415"/>
      <c r="D2548" s="417"/>
      <c r="E2548" s="84" t="s">
        <v>1062</v>
      </c>
      <c r="F2548" s="101"/>
      <c r="G2548" s="84" t="s">
        <v>1040</v>
      </c>
      <c r="H2548" s="420"/>
      <c r="I2548" s="423"/>
      <c r="J2548" s="420"/>
      <c r="K2548" s="423"/>
      <c r="L2548" s="420"/>
      <c r="M2548" s="423"/>
      <c r="O2548" s="426"/>
      <c r="P2548" s="426"/>
      <c r="Q2548" s="426"/>
      <c r="R2548" s="426"/>
      <c r="S2548" s="426"/>
      <c r="T2548" s="426"/>
      <c r="U2548" s="77" t="s">
        <v>630</v>
      </c>
    </row>
    <row r="2549" spans="2:21" ht="12" thickBot="1" x14ac:dyDescent="0.25">
      <c r="B2549" s="79" t="str">
        <f>E2542&amp;G2542</f>
        <v>TRABZON BÜYÜKŞEHİR B.S.KBEŞİKDÜZÜ YELKEN SPOR K.</v>
      </c>
      <c r="G2549" s="102"/>
      <c r="H2549" s="102"/>
      <c r="O2549" s="28">
        <f t="shared" ref="O2549:T2549" si="1225">O2544+O2545+O2546</f>
        <v>27</v>
      </c>
      <c r="P2549" s="28">
        <f t="shared" si="1225"/>
        <v>36</v>
      </c>
      <c r="Q2549" s="29">
        <f t="shared" si="1225"/>
        <v>3</v>
      </c>
      <c r="R2549" s="28">
        <f t="shared" si="1225"/>
        <v>4</v>
      </c>
      <c r="S2549" s="28">
        <f t="shared" si="1225"/>
        <v>1</v>
      </c>
      <c r="T2549" s="28">
        <f t="shared" si="1225"/>
        <v>2</v>
      </c>
      <c r="U2549" s="77" t="s">
        <v>630</v>
      </c>
    </row>
    <row r="2550" spans="2:21" x14ac:dyDescent="0.2">
      <c r="C2550" s="427" t="s">
        <v>132</v>
      </c>
      <c r="D2550" s="428"/>
      <c r="E2550" s="428"/>
      <c r="F2550" s="428"/>
      <c r="G2550" s="428"/>
      <c r="H2550" s="428"/>
      <c r="I2550" s="428"/>
      <c r="J2550" s="428"/>
      <c r="K2550" s="428"/>
      <c r="L2550" s="428"/>
      <c r="M2550" s="429"/>
      <c r="U2550" s="77" t="s">
        <v>630</v>
      </c>
    </row>
    <row r="2551" spans="2:21" ht="12" thickBot="1" x14ac:dyDescent="0.25">
      <c r="C2551" s="430"/>
      <c r="D2551" s="431"/>
      <c r="E2551" s="431"/>
      <c r="F2551" s="431"/>
      <c r="G2551" s="431"/>
      <c r="H2551" s="431"/>
      <c r="I2551" s="431"/>
      <c r="J2551" s="431"/>
      <c r="K2551" s="431"/>
      <c r="L2551" s="431"/>
      <c r="M2551" s="432"/>
      <c r="U2551" s="77" t="s">
        <v>630</v>
      </c>
    </row>
    <row r="2552" spans="2:21" ht="12" thickBot="1" x14ac:dyDescent="0.25">
      <c r="C2552" s="444" t="s">
        <v>79</v>
      </c>
      <c r="D2552" s="437"/>
      <c r="E2552" s="445" t="s">
        <v>133</v>
      </c>
      <c r="F2552" s="446"/>
      <c r="G2552" s="80" t="s">
        <v>134</v>
      </c>
      <c r="H2552" s="447" t="s">
        <v>135</v>
      </c>
      <c r="I2552" s="448"/>
      <c r="J2552" s="448"/>
      <c r="K2552" s="448"/>
      <c r="L2552" s="448"/>
      <c r="M2552" s="449"/>
      <c r="R2552" s="81"/>
      <c r="S2552" s="82"/>
      <c r="T2552" s="83"/>
      <c r="U2552" s="77" t="s">
        <v>630</v>
      </c>
    </row>
    <row r="2553" spans="2:21" ht="12" thickBot="1" x14ac:dyDescent="0.25">
      <c r="C2553" s="433">
        <v>45095</v>
      </c>
      <c r="D2553" s="434"/>
      <c r="E2553" s="435" t="s">
        <v>73</v>
      </c>
      <c r="F2553" s="409"/>
      <c r="G2553" s="84"/>
      <c r="H2553" s="435"/>
      <c r="I2553" s="408"/>
      <c r="J2553" s="408"/>
      <c r="K2553" s="408"/>
      <c r="L2553" s="408"/>
      <c r="M2553" s="409"/>
      <c r="U2553" s="77" t="s">
        <v>630</v>
      </c>
    </row>
    <row r="2554" spans="2:21" ht="12" thickBot="1" x14ac:dyDescent="0.25">
      <c r="C2554" s="435"/>
      <c r="D2554" s="408"/>
      <c r="E2554" s="408"/>
      <c r="F2554" s="408"/>
      <c r="G2554" s="408"/>
      <c r="H2554" s="408"/>
      <c r="I2554" s="408"/>
      <c r="J2554" s="408"/>
      <c r="K2554" s="408"/>
      <c r="L2554" s="408"/>
      <c r="M2554" s="409"/>
      <c r="U2554" s="77" t="s">
        <v>630</v>
      </c>
    </row>
    <row r="2555" spans="2:21" ht="12" thickBot="1" x14ac:dyDescent="0.25">
      <c r="C2555" s="85" t="s">
        <v>87</v>
      </c>
      <c r="D2555" s="86"/>
      <c r="E2555" s="85" t="s">
        <v>136</v>
      </c>
      <c r="F2555" s="86" t="s">
        <v>137</v>
      </c>
      <c r="G2555" s="85" t="s">
        <v>136</v>
      </c>
      <c r="H2555" s="436" t="s">
        <v>108</v>
      </c>
      <c r="I2555" s="436"/>
      <c r="J2555" s="436"/>
      <c r="K2555" s="436"/>
      <c r="L2555" s="436"/>
      <c r="M2555" s="437"/>
      <c r="U2555" s="77" t="s">
        <v>630</v>
      </c>
    </row>
    <row r="2556" spans="2:21" ht="12" thickBot="1" x14ac:dyDescent="0.25">
      <c r="C2556" s="87"/>
      <c r="D2556" s="88">
        <v>5</v>
      </c>
      <c r="E2556" s="103" t="s">
        <v>230</v>
      </c>
      <c r="F2556" s="88"/>
      <c r="G2556" s="103" t="s">
        <v>31</v>
      </c>
      <c r="H2556" s="438">
        <f>S2563</f>
        <v>1</v>
      </c>
      <c r="I2556" s="439"/>
      <c r="J2556" s="440"/>
      <c r="K2556" s="441">
        <f>T2563</f>
        <v>2</v>
      </c>
      <c r="L2556" s="442"/>
      <c r="M2556" s="443"/>
      <c r="U2556" s="77" t="str">
        <f>IF(H2556+K2556=3,"BİTTİ","DEVAM")</f>
        <v>BİTTİ</v>
      </c>
    </row>
    <row r="2557" spans="2:21" ht="12" thickBot="1" x14ac:dyDescent="0.25">
      <c r="C2557" s="91" t="s">
        <v>80</v>
      </c>
      <c r="D2557" s="92" t="s">
        <v>138</v>
      </c>
      <c r="E2557" s="91" t="s">
        <v>139</v>
      </c>
      <c r="F2557" s="92"/>
      <c r="G2557" s="91" t="s">
        <v>139</v>
      </c>
      <c r="H2557" s="408" t="s">
        <v>140</v>
      </c>
      <c r="I2557" s="409"/>
      <c r="J2557" s="408" t="s">
        <v>141</v>
      </c>
      <c r="K2557" s="409"/>
      <c r="L2557" s="410" t="s">
        <v>142</v>
      </c>
      <c r="M2557" s="411"/>
      <c r="O2557" s="412" t="s">
        <v>143</v>
      </c>
      <c r="P2557" s="413"/>
      <c r="Q2557" s="412" t="s">
        <v>144</v>
      </c>
      <c r="R2557" s="413"/>
      <c r="S2557" s="412" t="s">
        <v>138</v>
      </c>
      <c r="T2557" s="413"/>
      <c r="U2557" s="77" t="s">
        <v>630</v>
      </c>
    </row>
    <row r="2558" spans="2:21" ht="12" thickBot="1" x14ac:dyDescent="0.25">
      <c r="C2558" s="93" t="s">
        <v>152</v>
      </c>
      <c r="D2558" s="94" t="s">
        <v>145</v>
      </c>
      <c r="E2558" s="84" t="s">
        <v>1037</v>
      </c>
      <c r="F2558" s="94"/>
      <c r="G2558" s="84" t="s">
        <v>1031</v>
      </c>
      <c r="H2558" s="95">
        <v>0</v>
      </c>
      <c r="I2558" s="94">
        <v>6</v>
      </c>
      <c r="J2558" s="95">
        <v>0</v>
      </c>
      <c r="K2558" s="94">
        <v>6</v>
      </c>
      <c r="L2558" s="95"/>
      <c r="M2558" s="94"/>
      <c r="O2558" s="96">
        <f t="shared" ref="O2558:O2560" si="1226">H2558+J2558+L2558</f>
        <v>0</v>
      </c>
      <c r="P2558" s="96">
        <f t="shared" ref="P2558:P2560" si="1227">I2558+K2558+M2558</f>
        <v>12</v>
      </c>
      <c r="Q2558" s="96">
        <f t="shared" ref="Q2558:Q2560" si="1228">IF(H2558&gt;I2558,1,0)+IF(J2558&gt;K2558,1,0)+IF(L2558&gt;M2558,1,0)</f>
        <v>0</v>
      </c>
      <c r="R2558" s="97">
        <f t="shared" ref="R2558:R2560" si="1229">IF(H2558&lt;I2558,1,0)+IF(J2558&lt;K2558,1,0)+IF(L2558&lt;M2558,1,0)</f>
        <v>2</v>
      </c>
      <c r="S2558" s="97">
        <f t="shared" ref="S2558:S2560" si="1230">IF(Q2558&gt;R2558,1,0)</f>
        <v>0</v>
      </c>
      <c r="T2558" s="97">
        <f t="shared" ref="T2558:T2560" si="1231">IF(Q2558&lt;R2558,1,0)</f>
        <v>1</v>
      </c>
      <c r="U2558" s="77" t="s">
        <v>630</v>
      </c>
    </row>
    <row r="2559" spans="2:21" ht="12" thickBot="1" x14ac:dyDescent="0.25">
      <c r="C2559" s="84"/>
      <c r="D2559" s="94" t="s">
        <v>146</v>
      </c>
      <c r="E2559" s="84" t="s">
        <v>1038</v>
      </c>
      <c r="F2559" s="94"/>
      <c r="G2559" s="84" t="s">
        <v>1063</v>
      </c>
      <c r="H2559" s="95">
        <v>6</v>
      </c>
      <c r="I2559" s="94">
        <v>3</v>
      </c>
      <c r="J2559" s="95">
        <v>7</v>
      </c>
      <c r="K2559" s="94">
        <v>6</v>
      </c>
      <c r="L2559" s="95"/>
      <c r="M2559" s="94"/>
      <c r="O2559" s="29">
        <f t="shared" si="1226"/>
        <v>13</v>
      </c>
      <c r="P2559" s="29">
        <f t="shared" si="1227"/>
        <v>9</v>
      </c>
      <c r="Q2559" s="29">
        <f t="shared" si="1228"/>
        <v>2</v>
      </c>
      <c r="R2559" s="28">
        <f t="shared" si="1229"/>
        <v>0</v>
      </c>
      <c r="S2559" s="28">
        <f t="shared" si="1230"/>
        <v>1</v>
      </c>
      <c r="T2559" s="28">
        <f t="shared" si="1231"/>
        <v>0</v>
      </c>
      <c r="U2559" s="77" t="s">
        <v>630</v>
      </c>
    </row>
    <row r="2560" spans="2:21" ht="12" customHeight="1" thickBot="1" x14ac:dyDescent="0.25">
      <c r="C2560" s="414"/>
      <c r="D2560" s="416" t="s">
        <v>147</v>
      </c>
      <c r="E2560" s="84" t="s">
        <v>1037</v>
      </c>
      <c r="F2560" s="98"/>
      <c r="G2560" s="84" t="s">
        <v>1031</v>
      </c>
      <c r="H2560" s="418">
        <v>0</v>
      </c>
      <c r="I2560" s="421">
        <v>6</v>
      </c>
      <c r="J2560" s="418">
        <v>0</v>
      </c>
      <c r="K2560" s="421">
        <v>6</v>
      </c>
      <c r="L2560" s="418"/>
      <c r="M2560" s="421"/>
      <c r="O2560" s="424">
        <f t="shared" si="1226"/>
        <v>0</v>
      </c>
      <c r="P2560" s="424">
        <f t="shared" si="1227"/>
        <v>12</v>
      </c>
      <c r="Q2560" s="424">
        <f t="shared" si="1228"/>
        <v>0</v>
      </c>
      <c r="R2560" s="424">
        <f t="shared" si="1229"/>
        <v>2</v>
      </c>
      <c r="S2560" s="424">
        <f t="shared" si="1230"/>
        <v>0</v>
      </c>
      <c r="T2560" s="424">
        <f t="shared" si="1231"/>
        <v>1</v>
      </c>
      <c r="U2560" s="77" t="s">
        <v>630</v>
      </c>
    </row>
    <row r="2561" spans="2:21" ht="12" thickBot="1" x14ac:dyDescent="0.25">
      <c r="C2561" s="414"/>
      <c r="D2561" s="416"/>
      <c r="E2561" s="99" t="s">
        <v>137</v>
      </c>
      <c r="F2561" s="100"/>
      <c r="G2561" s="99" t="s">
        <v>137</v>
      </c>
      <c r="H2561" s="419"/>
      <c r="I2561" s="422"/>
      <c r="J2561" s="419"/>
      <c r="K2561" s="422"/>
      <c r="L2561" s="419"/>
      <c r="M2561" s="422"/>
      <c r="O2561" s="425"/>
      <c r="P2561" s="425"/>
      <c r="Q2561" s="425"/>
      <c r="R2561" s="425"/>
      <c r="S2561" s="425"/>
      <c r="T2561" s="425"/>
      <c r="U2561" s="77" t="s">
        <v>630</v>
      </c>
    </row>
    <row r="2562" spans="2:21" ht="12" thickBot="1" x14ac:dyDescent="0.25">
      <c r="C2562" s="415"/>
      <c r="D2562" s="417"/>
      <c r="E2562" s="84" t="s">
        <v>1038</v>
      </c>
      <c r="F2562" s="101"/>
      <c r="G2562" s="84" t="s">
        <v>1033</v>
      </c>
      <c r="H2562" s="420"/>
      <c r="I2562" s="423"/>
      <c r="J2562" s="420"/>
      <c r="K2562" s="423"/>
      <c r="L2562" s="420"/>
      <c r="M2562" s="423"/>
      <c r="O2562" s="426"/>
      <c r="P2562" s="426"/>
      <c r="Q2562" s="426"/>
      <c r="R2562" s="426"/>
      <c r="S2562" s="426"/>
      <c r="T2562" s="426"/>
      <c r="U2562" s="77" t="s">
        <v>630</v>
      </c>
    </row>
    <row r="2563" spans="2:21" x14ac:dyDescent="0.2">
      <c r="B2563" s="79" t="str">
        <f>E2556&amp;G2556</f>
        <v>PROFESYONEL TENİS .61 SPOR K.KARADENİZ TENİS KULÜBÜ</v>
      </c>
      <c r="G2563" s="102"/>
      <c r="H2563" s="102"/>
      <c r="O2563" s="28">
        <f t="shared" ref="O2563:T2563" si="1232">O2558+O2559+O2560</f>
        <v>13</v>
      </c>
      <c r="P2563" s="28">
        <f t="shared" si="1232"/>
        <v>33</v>
      </c>
      <c r="Q2563" s="29">
        <f t="shared" si="1232"/>
        <v>2</v>
      </c>
      <c r="R2563" s="28">
        <f t="shared" si="1232"/>
        <v>4</v>
      </c>
      <c r="S2563" s="28">
        <f t="shared" si="1232"/>
        <v>1</v>
      </c>
      <c r="T2563" s="28">
        <f t="shared" si="1232"/>
        <v>2</v>
      </c>
      <c r="U2563" s="77" t="s">
        <v>630</v>
      </c>
    </row>
  </sheetData>
  <autoFilter ref="O6:W1099" xr:uid="{00000000-0001-0000-0500-000000000000}"/>
  <mergeCells count="5673">
    <mergeCell ref="C2553:D2553"/>
    <mergeCell ref="E2553:F2553"/>
    <mergeCell ref="H2553:M2553"/>
    <mergeCell ref="C2554:M2554"/>
    <mergeCell ref="H2555:M2555"/>
    <mergeCell ref="H2556:J2556"/>
    <mergeCell ref="K2556:M2556"/>
    <mergeCell ref="H2557:I2557"/>
    <mergeCell ref="J2557:K2557"/>
    <mergeCell ref="L2557:M2557"/>
    <mergeCell ref="O2557:P2557"/>
    <mergeCell ref="Q2557:R2557"/>
    <mergeCell ref="S2557:T2557"/>
    <mergeCell ref="C2560:C2562"/>
    <mergeCell ref="D2560:D2562"/>
    <mergeCell ref="H2560:H2562"/>
    <mergeCell ref="I2560:I2562"/>
    <mergeCell ref="J2560:J2562"/>
    <mergeCell ref="K2560:K2562"/>
    <mergeCell ref="L2560:L2562"/>
    <mergeCell ref="M2560:M2562"/>
    <mergeCell ref="O2560:O2562"/>
    <mergeCell ref="P2560:P2562"/>
    <mergeCell ref="Q2560:Q2562"/>
    <mergeCell ref="R2560:R2562"/>
    <mergeCell ref="S2560:S2562"/>
    <mergeCell ref="T2560:T2562"/>
    <mergeCell ref="C2546:C2548"/>
    <mergeCell ref="D2546:D2548"/>
    <mergeCell ref="H2546:H2548"/>
    <mergeCell ref="I2546:I2548"/>
    <mergeCell ref="J2546:J2548"/>
    <mergeCell ref="K2546:K2548"/>
    <mergeCell ref="L2546:L2548"/>
    <mergeCell ref="M2546:M2548"/>
    <mergeCell ref="O2546:O2548"/>
    <mergeCell ref="P2546:P2548"/>
    <mergeCell ref="Q2546:Q2548"/>
    <mergeCell ref="R2546:R2548"/>
    <mergeCell ref="S2546:S2548"/>
    <mergeCell ref="T2546:T2548"/>
    <mergeCell ref="C2550:M2551"/>
    <mergeCell ref="C2552:D2552"/>
    <mergeCell ref="E2552:F2552"/>
    <mergeCell ref="H2552:M2552"/>
    <mergeCell ref="C2536:M2537"/>
    <mergeCell ref="C2538:D2538"/>
    <mergeCell ref="E2538:F2538"/>
    <mergeCell ref="H2538:M2538"/>
    <mergeCell ref="C2539:D2539"/>
    <mergeCell ref="E2539:F2539"/>
    <mergeCell ref="H2539:M2539"/>
    <mergeCell ref="C2540:M2540"/>
    <mergeCell ref="H2541:M2541"/>
    <mergeCell ref="H2542:J2542"/>
    <mergeCell ref="K2542:M2542"/>
    <mergeCell ref="H2543:I2543"/>
    <mergeCell ref="J2543:K2543"/>
    <mergeCell ref="L2543:M2543"/>
    <mergeCell ref="O2543:P2543"/>
    <mergeCell ref="Q2543:R2543"/>
    <mergeCell ref="S2543:T2543"/>
    <mergeCell ref="C2525:D2525"/>
    <mergeCell ref="E2525:F2525"/>
    <mergeCell ref="H2525:M2525"/>
    <mergeCell ref="C2526:M2526"/>
    <mergeCell ref="H2527:M2527"/>
    <mergeCell ref="H2528:J2528"/>
    <mergeCell ref="K2528:M2528"/>
    <mergeCell ref="H2529:I2529"/>
    <mergeCell ref="J2529:K2529"/>
    <mergeCell ref="L2529:M2529"/>
    <mergeCell ref="O2529:P2529"/>
    <mergeCell ref="Q2529:R2529"/>
    <mergeCell ref="S2529:T2529"/>
    <mergeCell ref="C2532:C2534"/>
    <mergeCell ref="D2532:D2534"/>
    <mergeCell ref="H2532:H2534"/>
    <mergeCell ref="I2532:I2534"/>
    <mergeCell ref="J2532:J2534"/>
    <mergeCell ref="K2532:K2534"/>
    <mergeCell ref="L2532:L2534"/>
    <mergeCell ref="M2532:M2534"/>
    <mergeCell ref="O2532:O2534"/>
    <mergeCell ref="P2532:P2534"/>
    <mergeCell ref="Q2532:Q2534"/>
    <mergeCell ref="R2532:R2534"/>
    <mergeCell ref="S2532:S2534"/>
    <mergeCell ref="T2532:T2534"/>
    <mergeCell ref="C2518:C2520"/>
    <mergeCell ref="D2518:D2520"/>
    <mergeCell ref="H2518:H2520"/>
    <mergeCell ref="I2518:I2520"/>
    <mergeCell ref="J2518:J2520"/>
    <mergeCell ref="K2518:K2520"/>
    <mergeCell ref="L2518:L2520"/>
    <mergeCell ref="M2518:M2520"/>
    <mergeCell ref="O2518:O2520"/>
    <mergeCell ref="P2518:P2520"/>
    <mergeCell ref="Q2518:Q2520"/>
    <mergeCell ref="R2518:R2520"/>
    <mergeCell ref="S2518:S2520"/>
    <mergeCell ref="T2518:T2520"/>
    <mergeCell ref="C2522:M2523"/>
    <mergeCell ref="C2524:D2524"/>
    <mergeCell ref="E2524:F2524"/>
    <mergeCell ref="H2524:M2524"/>
    <mergeCell ref="C2508:M2509"/>
    <mergeCell ref="C2510:D2510"/>
    <mergeCell ref="E2510:F2510"/>
    <mergeCell ref="H2510:M2510"/>
    <mergeCell ref="C2511:D2511"/>
    <mergeCell ref="E2511:F2511"/>
    <mergeCell ref="H2511:M2511"/>
    <mergeCell ref="C2512:M2512"/>
    <mergeCell ref="H2513:M2513"/>
    <mergeCell ref="H2514:J2514"/>
    <mergeCell ref="K2514:M2514"/>
    <mergeCell ref="H2515:I2515"/>
    <mergeCell ref="J2515:K2515"/>
    <mergeCell ref="L2515:M2515"/>
    <mergeCell ref="O2515:P2515"/>
    <mergeCell ref="Q2515:R2515"/>
    <mergeCell ref="S2515:T2515"/>
    <mergeCell ref="C2497:D2497"/>
    <mergeCell ref="E2497:F2497"/>
    <mergeCell ref="H2497:M2497"/>
    <mergeCell ref="C2498:M2498"/>
    <mergeCell ref="H2499:M2499"/>
    <mergeCell ref="H2500:J2500"/>
    <mergeCell ref="K2500:M2500"/>
    <mergeCell ref="H2501:I2501"/>
    <mergeCell ref="J2501:K2501"/>
    <mergeCell ref="L2501:M2501"/>
    <mergeCell ref="O2501:P2501"/>
    <mergeCell ref="Q2501:R2501"/>
    <mergeCell ref="S2501:T2501"/>
    <mergeCell ref="C2504:C2506"/>
    <mergeCell ref="D2504:D2506"/>
    <mergeCell ref="H2504:H2506"/>
    <mergeCell ref="I2504:I2506"/>
    <mergeCell ref="J2504:J2506"/>
    <mergeCell ref="K2504:K2506"/>
    <mergeCell ref="L2504:L2506"/>
    <mergeCell ref="M2504:M2506"/>
    <mergeCell ref="O2504:O2506"/>
    <mergeCell ref="P2504:P2506"/>
    <mergeCell ref="Q2504:Q2506"/>
    <mergeCell ref="R2504:R2506"/>
    <mergeCell ref="S2504:S2506"/>
    <mergeCell ref="T2504:T2506"/>
    <mergeCell ref="C2490:C2492"/>
    <mergeCell ref="D2490:D2492"/>
    <mergeCell ref="H2490:H2492"/>
    <mergeCell ref="I2490:I2492"/>
    <mergeCell ref="J2490:J2492"/>
    <mergeCell ref="K2490:K2492"/>
    <mergeCell ref="L2490:L2492"/>
    <mergeCell ref="M2490:M2492"/>
    <mergeCell ref="O2490:O2492"/>
    <mergeCell ref="P2490:P2492"/>
    <mergeCell ref="Q2490:Q2492"/>
    <mergeCell ref="R2490:R2492"/>
    <mergeCell ref="S2490:S2492"/>
    <mergeCell ref="T2490:T2492"/>
    <mergeCell ref="C2494:M2495"/>
    <mergeCell ref="C2496:D2496"/>
    <mergeCell ref="E2496:F2496"/>
    <mergeCell ref="H2496:M2496"/>
    <mergeCell ref="C2480:M2481"/>
    <mergeCell ref="C2482:D2482"/>
    <mergeCell ref="E2482:F2482"/>
    <mergeCell ref="H2482:M2482"/>
    <mergeCell ref="C2483:D2483"/>
    <mergeCell ref="E2483:F2483"/>
    <mergeCell ref="H2483:M2483"/>
    <mergeCell ref="C2484:M2484"/>
    <mergeCell ref="H2485:M2485"/>
    <mergeCell ref="H2486:J2486"/>
    <mergeCell ref="K2486:M2486"/>
    <mergeCell ref="H2487:I2487"/>
    <mergeCell ref="J2487:K2487"/>
    <mergeCell ref="L2487:M2487"/>
    <mergeCell ref="O2487:P2487"/>
    <mergeCell ref="Q2487:R2487"/>
    <mergeCell ref="S2487:T2487"/>
    <mergeCell ref="C2469:D2469"/>
    <mergeCell ref="E2469:F2469"/>
    <mergeCell ref="H2469:M2469"/>
    <mergeCell ref="C2470:M2470"/>
    <mergeCell ref="H2471:M2471"/>
    <mergeCell ref="H2472:J2472"/>
    <mergeCell ref="K2472:M2472"/>
    <mergeCell ref="H2473:I2473"/>
    <mergeCell ref="J2473:K2473"/>
    <mergeCell ref="L2473:M2473"/>
    <mergeCell ref="O2473:P2473"/>
    <mergeCell ref="Q2473:R2473"/>
    <mergeCell ref="S2473:T2473"/>
    <mergeCell ref="C2476:C2478"/>
    <mergeCell ref="D2476:D2478"/>
    <mergeCell ref="H2476:H2478"/>
    <mergeCell ref="I2476:I2478"/>
    <mergeCell ref="J2476:J2478"/>
    <mergeCell ref="K2476:K2478"/>
    <mergeCell ref="L2476:L2478"/>
    <mergeCell ref="M2476:M2478"/>
    <mergeCell ref="O2476:O2478"/>
    <mergeCell ref="P2476:P2478"/>
    <mergeCell ref="Q2476:Q2478"/>
    <mergeCell ref="R2476:R2478"/>
    <mergeCell ref="S2476:S2478"/>
    <mergeCell ref="T2476:T2478"/>
    <mergeCell ref="C2462:C2464"/>
    <mergeCell ref="D2462:D2464"/>
    <mergeCell ref="H2462:H2464"/>
    <mergeCell ref="I2462:I2464"/>
    <mergeCell ref="J2462:J2464"/>
    <mergeCell ref="K2462:K2464"/>
    <mergeCell ref="L2462:L2464"/>
    <mergeCell ref="M2462:M2464"/>
    <mergeCell ref="O2462:O2464"/>
    <mergeCell ref="P2462:P2464"/>
    <mergeCell ref="Q2462:Q2464"/>
    <mergeCell ref="R2462:R2464"/>
    <mergeCell ref="S2462:S2464"/>
    <mergeCell ref="T2462:T2464"/>
    <mergeCell ref="C2466:M2467"/>
    <mergeCell ref="C2468:D2468"/>
    <mergeCell ref="E2468:F2468"/>
    <mergeCell ref="H2468:M2468"/>
    <mergeCell ref="C2452:M2453"/>
    <mergeCell ref="C2454:D2454"/>
    <mergeCell ref="E2454:F2454"/>
    <mergeCell ref="H2454:M2454"/>
    <mergeCell ref="C2455:D2455"/>
    <mergeCell ref="E2455:F2455"/>
    <mergeCell ref="H2455:M2455"/>
    <mergeCell ref="C2456:M2456"/>
    <mergeCell ref="H2457:M2457"/>
    <mergeCell ref="H2458:J2458"/>
    <mergeCell ref="K2458:M2458"/>
    <mergeCell ref="H2459:I2459"/>
    <mergeCell ref="J2459:K2459"/>
    <mergeCell ref="L2459:M2459"/>
    <mergeCell ref="O2459:P2459"/>
    <mergeCell ref="Q2459:R2459"/>
    <mergeCell ref="S2459:T2459"/>
    <mergeCell ref="C2441:D2441"/>
    <mergeCell ref="E2441:F2441"/>
    <mergeCell ref="H2441:M2441"/>
    <mergeCell ref="C2442:M2442"/>
    <mergeCell ref="H2443:M2443"/>
    <mergeCell ref="H2444:J2444"/>
    <mergeCell ref="K2444:M2444"/>
    <mergeCell ref="H2445:I2445"/>
    <mergeCell ref="J2445:K2445"/>
    <mergeCell ref="L2445:M2445"/>
    <mergeCell ref="O2445:P2445"/>
    <mergeCell ref="Q2445:R2445"/>
    <mergeCell ref="S2445:T2445"/>
    <mergeCell ref="C2448:C2450"/>
    <mergeCell ref="D2448:D2450"/>
    <mergeCell ref="H2448:H2450"/>
    <mergeCell ref="I2448:I2450"/>
    <mergeCell ref="J2448:J2450"/>
    <mergeCell ref="K2448:K2450"/>
    <mergeCell ref="L2448:L2450"/>
    <mergeCell ref="M2448:M2450"/>
    <mergeCell ref="O2448:O2450"/>
    <mergeCell ref="P2448:P2450"/>
    <mergeCell ref="Q2448:Q2450"/>
    <mergeCell ref="R2448:R2450"/>
    <mergeCell ref="S2448:S2450"/>
    <mergeCell ref="T2448:T2450"/>
    <mergeCell ref="C2434:C2436"/>
    <mergeCell ref="D2434:D2436"/>
    <mergeCell ref="H2434:H2436"/>
    <mergeCell ref="I2434:I2436"/>
    <mergeCell ref="J2434:J2436"/>
    <mergeCell ref="K2434:K2436"/>
    <mergeCell ref="L2434:L2436"/>
    <mergeCell ref="M2434:M2436"/>
    <mergeCell ref="O2434:O2436"/>
    <mergeCell ref="P2434:P2436"/>
    <mergeCell ref="Q2434:Q2436"/>
    <mergeCell ref="R2434:R2436"/>
    <mergeCell ref="S2434:S2436"/>
    <mergeCell ref="T2434:T2436"/>
    <mergeCell ref="C2438:M2439"/>
    <mergeCell ref="C2440:D2440"/>
    <mergeCell ref="E2440:F2440"/>
    <mergeCell ref="H2440:M2440"/>
    <mergeCell ref="C2424:M2425"/>
    <mergeCell ref="C2426:D2426"/>
    <mergeCell ref="E2426:F2426"/>
    <mergeCell ref="H2426:M2426"/>
    <mergeCell ref="C2427:D2427"/>
    <mergeCell ref="E2427:F2427"/>
    <mergeCell ref="H2427:M2427"/>
    <mergeCell ref="C2428:M2428"/>
    <mergeCell ref="H2429:M2429"/>
    <mergeCell ref="H2430:J2430"/>
    <mergeCell ref="K2430:M2430"/>
    <mergeCell ref="H2431:I2431"/>
    <mergeCell ref="J2431:K2431"/>
    <mergeCell ref="L2431:M2431"/>
    <mergeCell ref="O2431:P2431"/>
    <mergeCell ref="Q2431:R2431"/>
    <mergeCell ref="S2431:T2431"/>
    <mergeCell ref="C2420:C2422"/>
    <mergeCell ref="D2420:D2422"/>
    <mergeCell ref="H2420:H2422"/>
    <mergeCell ref="I2420:I2422"/>
    <mergeCell ref="J2420:J2422"/>
    <mergeCell ref="K2420:K2422"/>
    <mergeCell ref="L2420:L2422"/>
    <mergeCell ref="M2420:M2422"/>
    <mergeCell ref="O2420:O2422"/>
    <mergeCell ref="P2420:P2422"/>
    <mergeCell ref="Q2420:Q2422"/>
    <mergeCell ref="R2420:R2422"/>
    <mergeCell ref="S2420:S2422"/>
    <mergeCell ref="T2420:T2422"/>
    <mergeCell ref="C2410:M2411"/>
    <mergeCell ref="C2412:D2412"/>
    <mergeCell ref="E2412:F2412"/>
    <mergeCell ref="H2412:M2412"/>
    <mergeCell ref="C2413:D2413"/>
    <mergeCell ref="E2413:F2413"/>
    <mergeCell ref="H2413:M2413"/>
    <mergeCell ref="C2414:M2414"/>
    <mergeCell ref="H2415:M2415"/>
    <mergeCell ref="H2416:J2416"/>
    <mergeCell ref="K2416:M2416"/>
    <mergeCell ref="H2417:I2417"/>
    <mergeCell ref="J2417:K2417"/>
    <mergeCell ref="L2417:M2417"/>
    <mergeCell ref="O2417:P2417"/>
    <mergeCell ref="Q2417:R2417"/>
    <mergeCell ref="S2417:T2417"/>
    <mergeCell ref="C2399:D2399"/>
    <mergeCell ref="E2399:F2399"/>
    <mergeCell ref="H2399:M2399"/>
    <mergeCell ref="C2400:M2400"/>
    <mergeCell ref="H2401:M2401"/>
    <mergeCell ref="H2402:J2402"/>
    <mergeCell ref="K2402:M2402"/>
    <mergeCell ref="H2403:I2403"/>
    <mergeCell ref="J2403:K2403"/>
    <mergeCell ref="L2403:M2403"/>
    <mergeCell ref="O2403:P2403"/>
    <mergeCell ref="Q2403:R2403"/>
    <mergeCell ref="S2403:T2403"/>
    <mergeCell ref="C2406:C2408"/>
    <mergeCell ref="D2406:D2408"/>
    <mergeCell ref="H2406:H2408"/>
    <mergeCell ref="I2406:I2408"/>
    <mergeCell ref="J2406:J2408"/>
    <mergeCell ref="K2406:K2408"/>
    <mergeCell ref="L2406:L2408"/>
    <mergeCell ref="M2406:M2408"/>
    <mergeCell ref="O2406:O2408"/>
    <mergeCell ref="P2406:P2408"/>
    <mergeCell ref="Q2406:Q2408"/>
    <mergeCell ref="R2406:R2408"/>
    <mergeCell ref="S2406:S2408"/>
    <mergeCell ref="T2406:T2408"/>
    <mergeCell ref="C2392:C2394"/>
    <mergeCell ref="D2392:D2394"/>
    <mergeCell ref="H2392:H2394"/>
    <mergeCell ref="I2392:I2394"/>
    <mergeCell ref="J2392:J2394"/>
    <mergeCell ref="K2392:K2394"/>
    <mergeCell ref="L2392:L2394"/>
    <mergeCell ref="M2392:M2394"/>
    <mergeCell ref="O2392:O2394"/>
    <mergeCell ref="P2392:P2394"/>
    <mergeCell ref="Q2392:Q2394"/>
    <mergeCell ref="R2392:R2394"/>
    <mergeCell ref="S2392:S2394"/>
    <mergeCell ref="T2392:T2394"/>
    <mergeCell ref="C2396:M2397"/>
    <mergeCell ref="C2398:D2398"/>
    <mergeCell ref="E2398:F2398"/>
    <mergeCell ref="H2398:M2398"/>
    <mergeCell ref="C2382:M2383"/>
    <mergeCell ref="C2384:D2384"/>
    <mergeCell ref="E2384:F2384"/>
    <mergeCell ref="H2384:M2384"/>
    <mergeCell ref="C2385:D2385"/>
    <mergeCell ref="E2385:F2385"/>
    <mergeCell ref="H2385:M2385"/>
    <mergeCell ref="C2386:M2386"/>
    <mergeCell ref="H2387:M2387"/>
    <mergeCell ref="H2388:J2388"/>
    <mergeCell ref="K2388:M2388"/>
    <mergeCell ref="H2389:I2389"/>
    <mergeCell ref="J2389:K2389"/>
    <mergeCell ref="L2389:M2389"/>
    <mergeCell ref="O2389:P2389"/>
    <mergeCell ref="Q2389:R2389"/>
    <mergeCell ref="S2389:T2389"/>
    <mergeCell ref="C2371:D2371"/>
    <mergeCell ref="E2371:F2371"/>
    <mergeCell ref="H2371:M2371"/>
    <mergeCell ref="C2372:M2372"/>
    <mergeCell ref="H2373:M2373"/>
    <mergeCell ref="H2374:J2374"/>
    <mergeCell ref="K2374:M2374"/>
    <mergeCell ref="H2375:I2375"/>
    <mergeCell ref="J2375:K2375"/>
    <mergeCell ref="L2375:M2375"/>
    <mergeCell ref="O2375:P2375"/>
    <mergeCell ref="Q2375:R2375"/>
    <mergeCell ref="S2375:T2375"/>
    <mergeCell ref="C2378:C2380"/>
    <mergeCell ref="D2378:D2380"/>
    <mergeCell ref="H2378:H2380"/>
    <mergeCell ref="I2378:I2380"/>
    <mergeCell ref="J2378:J2380"/>
    <mergeCell ref="K2378:K2380"/>
    <mergeCell ref="L2378:L2380"/>
    <mergeCell ref="M2378:M2380"/>
    <mergeCell ref="O2378:O2380"/>
    <mergeCell ref="P2378:P2380"/>
    <mergeCell ref="Q2378:Q2380"/>
    <mergeCell ref="R2378:R2380"/>
    <mergeCell ref="S2378:S2380"/>
    <mergeCell ref="T2378:T2380"/>
    <mergeCell ref="C2364:C2366"/>
    <mergeCell ref="D2364:D2366"/>
    <mergeCell ref="H2364:H2366"/>
    <mergeCell ref="I2364:I2366"/>
    <mergeCell ref="J2364:J2366"/>
    <mergeCell ref="K2364:K2366"/>
    <mergeCell ref="L2364:L2366"/>
    <mergeCell ref="M2364:M2366"/>
    <mergeCell ref="O2364:O2366"/>
    <mergeCell ref="P2364:P2366"/>
    <mergeCell ref="Q2364:Q2366"/>
    <mergeCell ref="R2364:R2366"/>
    <mergeCell ref="S2364:S2366"/>
    <mergeCell ref="T2364:T2366"/>
    <mergeCell ref="C2368:M2369"/>
    <mergeCell ref="C2370:D2370"/>
    <mergeCell ref="E2370:F2370"/>
    <mergeCell ref="H2370:M2370"/>
    <mergeCell ref="C2354:M2355"/>
    <mergeCell ref="C2356:D2356"/>
    <mergeCell ref="E2356:F2356"/>
    <mergeCell ref="H2356:M2356"/>
    <mergeCell ref="C2357:D2357"/>
    <mergeCell ref="E2357:F2357"/>
    <mergeCell ref="H2357:M2357"/>
    <mergeCell ref="C2358:M2358"/>
    <mergeCell ref="H2359:M2359"/>
    <mergeCell ref="H2360:J2360"/>
    <mergeCell ref="K2360:M2360"/>
    <mergeCell ref="H2361:I2361"/>
    <mergeCell ref="J2361:K2361"/>
    <mergeCell ref="L2361:M2361"/>
    <mergeCell ref="O2361:P2361"/>
    <mergeCell ref="Q2361:R2361"/>
    <mergeCell ref="S2361:T2361"/>
    <mergeCell ref="C2343:D2343"/>
    <mergeCell ref="E2343:F2343"/>
    <mergeCell ref="H2343:M2343"/>
    <mergeCell ref="C2344:M2344"/>
    <mergeCell ref="H2345:M2345"/>
    <mergeCell ref="H2346:J2346"/>
    <mergeCell ref="K2346:M2346"/>
    <mergeCell ref="H2347:I2347"/>
    <mergeCell ref="J2347:K2347"/>
    <mergeCell ref="L2347:M2347"/>
    <mergeCell ref="O2347:P2347"/>
    <mergeCell ref="Q2347:R2347"/>
    <mergeCell ref="S2347:T2347"/>
    <mergeCell ref="C2350:C2352"/>
    <mergeCell ref="D2350:D2352"/>
    <mergeCell ref="H2350:H2352"/>
    <mergeCell ref="I2350:I2352"/>
    <mergeCell ref="J2350:J2352"/>
    <mergeCell ref="K2350:K2352"/>
    <mergeCell ref="L2350:L2352"/>
    <mergeCell ref="M2350:M2352"/>
    <mergeCell ref="O2350:O2352"/>
    <mergeCell ref="P2350:P2352"/>
    <mergeCell ref="Q2350:Q2352"/>
    <mergeCell ref="R2350:R2352"/>
    <mergeCell ref="S2350:S2352"/>
    <mergeCell ref="T2350:T2352"/>
    <mergeCell ref="C2336:C2338"/>
    <mergeCell ref="D2336:D2338"/>
    <mergeCell ref="H2336:H2338"/>
    <mergeCell ref="I2336:I2338"/>
    <mergeCell ref="J2336:J2338"/>
    <mergeCell ref="K2336:K2338"/>
    <mergeCell ref="L2336:L2338"/>
    <mergeCell ref="M2336:M2338"/>
    <mergeCell ref="O2336:O2338"/>
    <mergeCell ref="P2336:P2338"/>
    <mergeCell ref="Q2336:Q2338"/>
    <mergeCell ref="R2336:R2338"/>
    <mergeCell ref="S2336:S2338"/>
    <mergeCell ref="T2336:T2338"/>
    <mergeCell ref="C2340:M2341"/>
    <mergeCell ref="C2342:D2342"/>
    <mergeCell ref="E2342:F2342"/>
    <mergeCell ref="H2342:M2342"/>
    <mergeCell ref="C2326:M2327"/>
    <mergeCell ref="C2328:D2328"/>
    <mergeCell ref="E2328:F2328"/>
    <mergeCell ref="H2328:M2328"/>
    <mergeCell ref="C2329:D2329"/>
    <mergeCell ref="E2329:F2329"/>
    <mergeCell ref="H2329:M2329"/>
    <mergeCell ref="C2330:M2330"/>
    <mergeCell ref="H2331:M2331"/>
    <mergeCell ref="H2332:J2332"/>
    <mergeCell ref="K2332:M2332"/>
    <mergeCell ref="H2333:I2333"/>
    <mergeCell ref="J2333:K2333"/>
    <mergeCell ref="L2333:M2333"/>
    <mergeCell ref="O2333:P2333"/>
    <mergeCell ref="Q2333:R2333"/>
    <mergeCell ref="S2333:T2333"/>
    <mergeCell ref="C2315:D2315"/>
    <mergeCell ref="E2315:F2315"/>
    <mergeCell ref="H2315:M2315"/>
    <mergeCell ref="C2316:M2316"/>
    <mergeCell ref="H2317:M2317"/>
    <mergeCell ref="H2318:J2318"/>
    <mergeCell ref="K2318:M2318"/>
    <mergeCell ref="H2319:I2319"/>
    <mergeCell ref="J2319:K2319"/>
    <mergeCell ref="L2319:M2319"/>
    <mergeCell ref="O2319:P2319"/>
    <mergeCell ref="Q2319:R2319"/>
    <mergeCell ref="S2319:T2319"/>
    <mergeCell ref="C2322:C2324"/>
    <mergeCell ref="D2322:D2324"/>
    <mergeCell ref="H2322:H2324"/>
    <mergeCell ref="I2322:I2324"/>
    <mergeCell ref="J2322:J2324"/>
    <mergeCell ref="K2322:K2324"/>
    <mergeCell ref="L2322:L2324"/>
    <mergeCell ref="M2322:M2324"/>
    <mergeCell ref="O2322:O2324"/>
    <mergeCell ref="P2322:P2324"/>
    <mergeCell ref="Q2322:Q2324"/>
    <mergeCell ref="R2322:R2324"/>
    <mergeCell ref="S2322:S2324"/>
    <mergeCell ref="T2322:T2324"/>
    <mergeCell ref="C2308:C2310"/>
    <mergeCell ref="D2308:D2310"/>
    <mergeCell ref="H2308:H2310"/>
    <mergeCell ref="I2308:I2310"/>
    <mergeCell ref="J2308:J2310"/>
    <mergeCell ref="K2308:K2310"/>
    <mergeCell ref="L2308:L2310"/>
    <mergeCell ref="M2308:M2310"/>
    <mergeCell ref="O2308:O2310"/>
    <mergeCell ref="P2308:P2310"/>
    <mergeCell ref="Q2308:Q2310"/>
    <mergeCell ref="R2308:R2310"/>
    <mergeCell ref="S2308:S2310"/>
    <mergeCell ref="T2308:T2310"/>
    <mergeCell ref="C2312:M2313"/>
    <mergeCell ref="C2314:D2314"/>
    <mergeCell ref="E2314:F2314"/>
    <mergeCell ref="H2314:M2314"/>
    <mergeCell ref="C2298:M2299"/>
    <mergeCell ref="C2300:D2300"/>
    <mergeCell ref="E2300:F2300"/>
    <mergeCell ref="H2300:M2300"/>
    <mergeCell ref="C2301:D2301"/>
    <mergeCell ref="E2301:F2301"/>
    <mergeCell ref="H2301:M2301"/>
    <mergeCell ref="C2302:M2302"/>
    <mergeCell ref="H2303:M2303"/>
    <mergeCell ref="H2304:J2304"/>
    <mergeCell ref="K2304:M2304"/>
    <mergeCell ref="H2305:I2305"/>
    <mergeCell ref="J2305:K2305"/>
    <mergeCell ref="L2305:M2305"/>
    <mergeCell ref="O2305:P2305"/>
    <mergeCell ref="Q2305:R2305"/>
    <mergeCell ref="S2305:T2305"/>
    <mergeCell ref="C2287:D2287"/>
    <mergeCell ref="E2287:F2287"/>
    <mergeCell ref="H2287:M2287"/>
    <mergeCell ref="C2288:M2288"/>
    <mergeCell ref="H2289:M2289"/>
    <mergeCell ref="H2290:J2290"/>
    <mergeCell ref="K2290:M2290"/>
    <mergeCell ref="H2291:I2291"/>
    <mergeCell ref="J2291:K2291"/>
    <mergeCell ref="L2291:M2291"/>
    <mergeCell ref="O2291:P2291"/>
    <mergeCell ref="Q2291:R2291"/>
    <mergeCell ref="S2291:T2291"/>
    <mergeCell ref="C2294:C2296"/>
    <mergeCell ref="D2294:D2296"/>
    <mergeCell ref="H2294:H2296"/>
    <mergeCell ref="I2294:I2296"/>
    <mergeCell ref="J2294:J2296"/>
    <mergeCell ref="K2294:K2296"/>
    <mergeCell ref="L2294:L2296"/>
    <mergeCell ref="M2294:M2296"/>
    <mergeCell ref="O2294:O2296"/>
    <mergeCell ref="P2294:P2296"/>
    <mergeCell ref="Q2294:Q2296"/>
    <mergeCell ref="R2294:R2296"/>
    <mergeCell ref="S2294:S2296"/>
    <mergeCell ref="T2294:T2296"/>
    <mergeCell ref="C2280:C2282"/>
    <mergeCell ref="D2280:D2282"/>
    <mergeCell ref="H2280:H2282"/>
    <mergeCell ref="I2280:I2282"/>
    <mergeCell ref="J2280:J2282"/>
    <mergeCell ref="K2280:K2282"/>
    <mergeCell ref="L2280:L2282"/>
    <mergeCell ref="M2280:M2282"/>
    <mergeCell ref="O2280:O2282"/>
    <mergeCell ref="P2280:P2282"/>
    <mergeCell ref="Q2280:Q2282"/>
    <mergeCell ref="R2280:R2282"/>
    <mergeCell ref="S2280:S2282"/>
    <mergeCell ref="T2280:T2282"/>
    <mergeCell ref="C2284:M2285"/>
    <mergeCell ref="C2286:D2286"/>
    <mergeCell ref="E2286:F2286"/>
    <mergeCell ref="H2286:M2286"/>
    <mergeCell ref="C2270:M2271"/>
    <mergeCell ref="C2272:D2272"/>
    <mergeCell ref="E2272:F2272"/>
    <mergeCell ref="H2272:M2272"/>
    <mergeCell ref="C2273:D2273"/>
    <mergeCell ref="E2273:F2273"/>
    <mergeCell ref="H2273:M2273"/>
    <mergeCell ref="C2274:M2274"/>
    <mergeCell ref="H2275:M2275"/>
    <mergeCell ref="H2276:J2276"/>
    <mergeCell ref="K2276:M2276"/>
    <mergeCell ref="H2277:I2277"/>
    <mergeCell ref="J2277:K2277"/>
    <mergeCell ref="L2277:M2277"/>
    <mergeCell ref="O2277:P2277"/>
    <mergeCell ref="Q2277:R2277"/>
    <mergeCell ref="S2277:T2277"/>
    <mergeCell ref="C2259:D2259"/>
    <mergeCell ref="E2259:F2259"/>
    <mergeCell ref="H2259:M2259"/>
    <mergeCell ref="C2260:M2260"/>
    <mergeCell ref="H2261:M2261"/>
    <mergeCell ref="H2262:J2262"/>
    <mergeCell ref="K2262:M2262"/>
    <mergeCell ref="H2263:I2263"/>
    <mergeCell ref="J2263:K2263"/>
    <mergeCell ref="L2263:M2263"/>
    <mergeCell ref="O2263:P2263"/>
    <mergeCell ref="Q2263:R2263"/>
    <mergeCell ref="S2263:T2263"/>
    <mergeCell ref="C2266:C2268"/>
    <mergeCell ref="D2266:D2268"/>
    <mergeCell ref="H2266:H2268"/>
    <mergeCell ref="I2266:I2268"/>
    <mergeCell ref="J2266:J2268"/>
    <mergeCell ref="K2266:K2268"/>
    <mergeCell ref="L2266:L2268"/>
    <mergeCell ref="M2266:M2268"/>
    <mergeCell ref="O2266:O2268"/>
    <mergeCell ref="P2266:P2268"/>
    <mergeCell ref="Q2266:Q2268"/>
    <mergeCell ref="R2266:R2268"/>
    <mergeCell ref="S2266:S2268"/>
    <mergeCell ref="T2266:T2268"/>
    <mergeCell ref="C2252:C2254"/>
    <mergeCell ref="D2252:D2254"/>
    <mergeCell ref="H2252:H2254"/>
    <mergeCell ref="I2252:I2254"/>
    <mergeCell ref="J2252:J2254"/>
    <mergeCell ref="K2252:K2254"/>
    <mergeCell ref="L2252:L2254"/>
    <mergeCell ref="M2252:M2254"/>
    <mergeCell ref="O2252:O2254"/>
    <mergeCell ref="P2252:P2254"/>
    <mergeCell ref="Q2252:Q2254"/>
    <mergeCell ref="R2252:R2254"/>
    <mergeCell ref="S2252:S2254"/>
    <mergeCell ref="T2252:T2254"/>
    <mergeCell ref="C2256:M2257"/>
    <mergeCell ref="C2258:D2258"/>
    <mergeCell ref="E2258:F2258"/>
    <mergeCell ref="H2258:M2258"/>
    <mergeCell ref="C2242:M2243"/>
    <mergeCell ref="C2244:D2244"/>
    <mergeCell ref="E2244:F2244"/>
    <mergeCell ref="H2244:M2244"/>
    <mergeCell ref="C2245:D2245"/>
    <mergeCell ref="E2245:F2245"/>
    <mergeCell ref="H2245:M2245"/>
    <mergeCell ref="C2246:M2246"/>
    <mergeCell ref="H2247:M2247"/>
    <mergeCell ref="H2248:J2248"/>
    <mergeCell ref="K2248:M2248"/>
    <mergeCell ref="H2249:I2249"/>
    <mergeCell ref="J2249:K2249"/>
    <mergeCell ref="L2249:M2249"/>
    <mergeCell ref="O2249:P2249"/>
    <mergeCell ref="Q2249:R2249"/>
    <mergeCell ref="S2249:T2249"/>
    <mergeCell ref="C2231:D2231"/>
    <mergeCell ref="E2231:F2231"/>
    <mergeCell ref="H2231:M2231"/>
    <mergeCell ref="C2232:M2232"/>
    <mergeCell ref="H2233:M2233"/>
    <mergeCell ref="H2234:J2234"/>
    <mergeCell ref="K2234:M2234"/>
    <mergeCell ref="H2235:I2235"/>
    <mergeCell ref="J2235:K2235"/>
    <mergeCell ref="L2235:M2235"/>
    <mergeCell ref="O2235:P2235"/>
    <mergeCell ref="Q2235:R2235"/>
    <mergeCell ref="S2235:T2235"/>
    <mergeCell ref="C2238:C2240"/>
    <mergeCell ref="D2238:D2240"/>
    <mergeCell ref="H2238:H2240"/>
    <mergeCell ref="I2238:I2240"/>
    <mergeCell ref="J2238:J2240"/>
    <mergeCell ref="K2238:K2240"/>
    <mergeCell ref="L2238:L2240"/>
    <mergeCell ref="M2238:M2240"/>
    <mergeCell ref="O2238:O2240"/>
    <mergeCell ref="P2238:P2240"/>
    <mergeCell ref="Q2238:Q2240"/>
    <mergeCell ref="R2238:R2240"/>
    <mergeCell ref="S2238:S2240"/>
    <mergeCell ref="T2238:T2240"/>
    <mergeCell ref="C2224:C2226"/>
    <mergeCell ref="D2224:D2226"/>
    <mergeCell ref="H2224:H2226"/>
    <mergeCell ref="I2224:I2226"/>
    <mergeCell ref="J2224:J2226"/>
    <mergeCell ref="K2224:K2226"/>
    <mergeCell ref="L2224:L2226"/>
    <mergeCell ref="M2224:M2226"/>
    <mergeCell ref="O2224:O2226"/>
    <mergeCell ref="P2224:P2226"/>
    <mergeCell ref="Q2224:Q2226"/>
    <mergeCell ref="R2224:R2226"/>
    <mergeCell ref="S2224:S2226"/>
    <mergeCell ref="T2224:T2226"/>
    <mergeCell ref="C2228:M2229"/>
    <mergeCell ref="C2230:D2230"/>
    <mergeCell ref="E2230:F2230"/>
    <mergeCell ref="H2230:M2230"/>
    <mergeCell ref="C2214:M2215"/>
    <mergeCell ref="C2216:D2216"/>
    <mergeCell ref="E2216:F2216"/>
    <mergeCell ref="H2216:M2216"/>
    <mergeCell ref="C2217:D2217"/>
    <mergeCell ref="E2217:F2217"/>
    <mergeCell ref="H2217:M2217"/>
    <mergeCell ref="C2218:M2218"/>
    <mergeCell ref="H2219:M2219"/>
    <mergeCell ref="H2220:J2220"/>
    <mergeCell ref="K2220:M2220"/>
    <mergeCell ref="H2221:I2221"/>
    <mergeCell ref="J2221:K2221"/>
    <mergeCell ref="L2221:M2221"/>
    <mergeCell ref="O2221:P2221"/>
    <mergeCell ref="Q2221:R2221"/>
    <mergeCell ref="S2221:T2221"/>
    <mergeCell ref="C2203:D2203"/>
    <mergeCell ref="E2203:F2203"/>
    <mergeCell ref="H2203:M2203"/>
    <mergeCell ref="C2204:M2204"/>
    <mergeCell ref="H2205:M2205"/>
    <mergeCell ref="H2206:J2206"/>
    <mergeCell ref="K2206:M2206"/>
    <mergeCell ref="H2207:I2207"/>
    <mergeCell ref="J2207:K2207"/>
    <mergeCell ref="L2207:M2207"/>
    <mergeCell ref="O2207:P2207"/>
    <mergeCell ref="Q2207:R2207"/>
    <mergeCell ref="S2207:T2207"/>
    <mergeCell ref="C2210:C2212"/>
    <mergeCell ref="D2210:D2212"/>
    <mergeCell ref="H2210:H2212"/>
    <mergeCell ref="I2210:I2212"/>
    <mergeCell ref="J2210:J2212"/>
    <mergeCell ref="K2210:K2212"/>
    <mergeCell ref="L2210:L2212"/>
    <mergeCell ref="M2210:M2212"/>
    <mergeCell ref="O2210:O2212"/>
    <mergeCell ref="P2210:P2212"/>
    <mergeCell ref="Q2210:Q2212"/>
    <mergeCell ref="R2210:R2212"/>
    <mergeCell ref="S2210:S2212"/>
    <mergeCell ref="T2210:T2212"/>
    <mergeCell ref="C2196:C2198"/>
    <mergeCell ref="D2196:D2198"/>
    <mergeCell ref="H2196:H2198"/>
    <mergeCell ref="I2196:I2198"/>
    <mergeCell ref="J2196:J2198"/>
    <mergeCell ref="K2196:K2198"/>
    <mergeCell ref="L2196:L2198"/>
    <mergeCell ref="M2196:M2198"/>
    <mergeCell ref="O2196:O2198"/>
    <mergeCell ref="P2196:P2198"/>
    <mergeCell ref="Q2196:Q2198"/>
    <mergeCell ref="R2196:R2198"/>
    <mergeCell ref="S2196:S2198"/>
    <mergeCell ref="T2196:T2198"/>
    <mergeCell ref="C2200:M2201"/>
    <mergeCell ref="C2202:D2202"/>
    <mergeCell ref="E2202:F2202"/>
    <mergeCell ref="H2202:M2202"/>
    <mergeCell ref="C2186:M2187"/>
    <mergeCell ref="C2188:D2188"/>
    <mergeCell ref="E2188:F2188"/>
    <mergeCell ref="H2188:M2188"/>
    <mergeCell ref="C2189:D2189"/>
    <mergeCell ref="E2189:F2189"/>
    <mergeCell ref="H2189:M2189"/>
    <mergeCell ref="C2190:M2190"/>
    <mergeCell ref="H2191:M2191"/>
    <mergeCell ref="H2192:J2192"/>
    <mergeCell ref="K2192:M2192"/>
    <mergeCell ref="H2193:I2193"/>
    <mergeCell ref="J2193:K2193"/>
    <mergeCell ref="L2193:M2193"/>
    <mergeCell ref="O2193:P2193"/>
    <mergeCell ref="Q2193:R2193"/>
    <mergeCell ref="S2193:T2193"/>
    <mergeCell ref="C2175:D2175"/>
    <mergeCell ref="E2175:F2175"/>
    <mergeCell ref="H2175:M2175"/>
    <mergeCell ref="C2176:M2176"/>
    <mergeCell ref="H2177:M2177"/>
    <mergeCell ref="H2178:J2178"/>
    <mergeCell ref="K2178:M2178"/>
    <mergeCell ref="H2179:I2179"/>
    <mergeCell ref="J2179:K2179"/>
    <mergeCell ref="L2179:M2179"/>
    <mergeCell ref="O2179:P2179"/>
    <mergeCell ref="Q2179:R2179"/>
    <mergeCell ref="S2179:T2179"/>
    <mergeCell ref="C2182:C2184"/>
    <mergeCell ref="D2182:D2184"/>
    <mergeCell ref="H2182:H2184"/>
    <mergeCell ref="I2182:I2184"/>
    <mergeCell ref="J2182:J2184"/>
    <mergeCell ref="K2182:K2184"/>
    <mergeCell ref="L2182:L2184"/>
    <mergeCell ref="M2182:M2184"/>
    <mergeCell ref="O2182:O2184"/>
    <mergeCell ref="P2182:P2184"/>
    <mergeCell ref="Q2182:Q2184"/>
    <mergeCell ref="R2182:R2184"/>
    <mergeCell ref="S2182:S2184"/>
    <mergeCell ref="T2182:T2184"/>
    <mergeCell ref="C2168:C2170"/>
    <mergeCell ref="D2168:D2170"/>
    <mergeCell ref="H2168:H2170"/>
    <mergeCell ref="I2168:I2170"/>
    <mergeCell ref="J2168:J2170"/>
    <mergeCell ref="K2168:K2170"/>
    <mergeCell ref="L2168:L2170"/>
    <mergeCell ref="M2168:M2170"/>
    <mergeCell ref="O2168:O2170"/>
    <mergeCell ref="P2168:P2170"/>
    <mergeCell ref="Q2168:Q2170"/>
    <mergeCell ref="R2168:R2170"/>
    <mergeCell ref="S2168:S2170"/>
    <mergeCell ref="T2168:T2170"/>
    <mergeCell ref="C2172:M2173"/>
    <mergeCell ref="C2174:D2174"/>
    <mergeCell ref="E2174:F2174"/>
    <mergeCell ref="H2174:M2174"/>
    <mergeCell ref="C2158:M2159"/>
    <mergeCell ref="C2160:D2160"/>
    <mergeCell ref="E2160:F2160"/>
    <mergeCell ref="H2160:M2160"/>
    <mergeCell ref="C2161:D2161"/>
    <mergeCell ref="E2161:F2161"/>
    <mergeCell ref="H2161:M2161"/>
    <mergeCell ref="C2162:M2162"/>
    <mergeCell ref="H2163:M2163"/>
    <mergeCell ref="H2164:J2164"/>
    <mergeCell ref="K2164:M2164"/>
    <mergeCell ref="H2165:I2165"/>
    <mergeCell ref="J2165:K2165"/>
    <mergeCell ref="L2165:M2165"/>
    <mergeCell ref="O2165:P2165"/>
    <mergeCell ref="Q2165:R2165"/>
    <mergeCell ref="S2165:T2165"/>
    <mergeCell ref="C2147:D2147"/>
    <mergeCell ref="E2147:F2147"/>
    <mergeCell ref="H2147:M2147"/>
    <mergeCell ref="C2148:M2148"/>
    <mergeCell ref="H2149:M2149"/>
    <mergeCell ref="H2150:J2150"/>
    <mergeCell ref="K2150:M2150"/>
    <mergeCell ref="H2151:I2151"/>
    <mergeCell ref="J2151:K2151"/>
    <mergeCell ref="L2151:M2151"/>
    <mergeCell ref="O2151:P2151"/>
    <mergeCell ref="Q2151:R2151"/>
    <mergeCell ref="S2151:T2151"/>
    <mergeCell ref="C2154:C2156"/>
    <mergeCell ref="D2154:D2156"/>
    <mergeCell ref="H2154:H2156"/>
    <mergeCell ref="I2154:I2156"/>
    <mergeCell ref="J2154:J2156"/>
    <mergeCell ref="K2154:K2156"/>
    <mergeCell ref="L2154:L2156"/>
    <mergeCell ref="M2154:M2156"/>
    <mergeCell ref="O2154:O2156"/>
    <mergeCell ref="P2154:P2156"/>
    <mergeCell ref="Q2154:Q2156"/>
    <mergeCell ref="R2154:R2156"/>
    <mergeCell ref="S2154:S2156"/>
    <mergeCell ref="T2154:T2156"/>
    <mergeCell ref="C2140:C2142"/>
    <mergeCell ref="D2140:D2142"/>
    <mergeCell ref="H2140:H2142"/>
    <mergeCell ref="I2140:I2142"/>
    <mergeCell ref="J2140:J2142"/>
    <mergeCell ref="K2140:K2142"/>
    <mergeCell ref="L2140:L2142"/>
    <mergeCell ref="M2140:M2142"/>
    <mergeCell ref="O2140:O2142"/>
    <mergeCell ref="P2140:P2142"/>
    <mergeCell ref="Q2140:Q2142"/>
    <mergeCell ref="R2140:R2142"/>
    <mergeCell ref="S2140:S2142"/>
    <mergeCell ref="T2140:T2142"/>
    <mergeCell ref="C2144:M2145"/>
    <mergeCell ref="C2146:D2146"/>
    <mergeCell ref="E2146:F2146"/>
    <mergeCell ref="H2146:M2146"/>
    <mergeCell ref="C2130:M2131"/>
    <mergeCell ref="C2132:D2132"/>
    <mergeCell ref="E2132:F2132"/>
    <mergeCell ref="H2132:M2132"/>
    <mergeCell ref="C2133:D2133"/>
    <mergeCell ref="E2133:F2133"/>
    <mergeCell ref="H2133:M2133"/>
    <mergeCell ref="C2134:M2134"/>
    <mergeCell ref="H2135:M2135"/>
    <mergeCell ref="H2136:J2136"/>
    <mergeCell ref="K2136:M2136"/>
    <mergeCell ref="H2137:I2137"/>
    <mergeCell ref="J2137:K2137"/>
    <mergeCell ref="L2137:M2137"/>
    <mergeCell ref="O2137:P2137"/>
    <mergeCell ref="Q2137:R2137"/>
    <mergeCell ref="S2137:T2137"/>
    <mergeCell ref="C2119:D2119"/>
    <mergeCell ref="E2119:F2119"/>
    <mergeCell ref="H2119:M2119"/>
    <mergeCell ref="C2120:M2120"/>
    <mergeCell ref="H2121:M2121"/>
    <mergeCell ref="H2122:J2122"/>
    <mergeCell ref="K2122:M2122"/>
    <mergeCell ref="H2123:I2123"/>
    <mergeCell ref="J2123:K2123"/>
    <mergeCell ref="L2123:M2123"/>
    <mergeCell ref="O2123:P2123"/>
    <mergeCell ref="Q2123:R2123"/>
    <mergeCell ref="S2123:T2123"/>
    <mergeCell ref="C2126:C2128"/>
    <mergeCell ref="D2126:D2128"/>
    <mergeCell ref="H2126:H2128"/>
    <mergeCell ref="I2126:I2128"/>
    <mergeCell ref="J2126:J2128"/>
    <mergeCell ref="K2126:K2128"/>
    <mergeCell ref="L2126:L2128"/>
    <mergeCell ref="M2126:M2128"/>
    <mergeCell ref="O2126:O2128"/>
    <mergeCell ref="P2126:P2128"/>
    <mergeCell ref="Q2126:Q2128"/>
    <mergeCell ref="R2126:R2128"/>
    <mergeCell ref="S2126:S2128"/>
    <mergeCell ref="T2126:T2128"/>
    <mergeCell ref="C2112:C2114"/>
    <mergeCell ref="D2112:D2114"/>
    <mergeCell ref="H2112:H2114"/>
    <mergeCell ref="I2112:I2114"/>
    <mergeCell ref="J2112:J2114"/>
    <mergeCell ref="K2112:K2114"/>
    <mergeCell ref="L2112:L2114"/>
    <mergeCell ref="M2112:M2114"/>
    <mergeCell ref="O2112:O2114"/>
    <mergeCell ref="P2112:P2114"/>
    <mergeCell ref="Q2112:Q2114"/>
    <mergeCell ref="R2112:R2114"/>
    <mergeCell ref="S2112:S2114"/>
    <mergeCell ref="T2112:T2114"/>
    <mergeCell ref="C2116:M2117"/>
    <mergeCell ref="C2118:D2118"/>
    <mergeCell ref="E2118:F2118"/>
    <mergeCell ref="H2118:M2118"/>
    <mergeCell ref="C2102:M2103"/>
    <mergeCell ref="C2104:D2104"/>
    <mergeCell ref="E2104:F2104"/>
    <mergeCell ref="H2104:M2104"/>
    <mergeCell ref="C2105:D2105"/>
    <mergeCell ref="E2105:F2105"/>
    <mergeCell ref="H2105:M2105"/>
    <mergeCell ref="C2106:M2106"/>
    <mergeCell ref="H2107:M2107"/>
    <mergeCell ref="H2108:J2108"/>
    <mergeCell ref="K2108:M2108"/>
    <mergeCell ref="H2109:I2109"/>
    <mergeCell ref="J2109:K2109"/>
    <mergeCell ref="L2109:M2109"/>
    <mergeCell ref="O2109:P2109"/>
    <mergeCell ref="Q2109:R2109"/>
    <mergeCell ref="S2109:T2109"/>
    <mergeCell ref="C2091:D2091"/>
    <mergeCell ref="E2091:F2091"/>
    <mergeCell ref="H2091:M2091"/>
    <mergeCell ref="C2092:M2092"/>
    <mergeCell ref="H2093:M2093"/>
    <mergeCell ref="H2094:J2094"/>
    <mergeCell ref="K2094:M2094"/>
    <mergeCell ref="H2095:I2095"/>
    <mergeCell ref="J2095:K2095"/>
    <mergeCell ref="L2095:M2095"/>
    <mergeCell ref="O2095:P2095"/>
    <mergeCell ref="Q2095:R2095"/>
    <mergeCell ref="S2095:T2095"/>
    <mergeCell ref="C2098:C2100"/>
    <mergeCell ref="D2098:D2100"/>
    <mergeCell ref="H2098:H2100"/>
    <mergeCell ref="I2098:I2100"/>
    <mergeCell ref="J2098:J2100"/>
    <mergeCell ref="K2098:K2100"/>
    <mergeCell ref="L2098:L2100"/>
    <mergeCell ref="M2098:M2100"/>
    <mergeCell ref="O2098:O2100"/>
    <mergeCell ref="P2098:P2100"/>
    <mergeCell ref="Q2098:Q2100"/>
    <mergeCell ref="R2098:R2100"/>
    <mergeCell ref="S2098:S2100"/>
    <mergeCell ref="T2098:T2100"/>
    <mergeCell ref="C2084:C2086"/>
    <mergeCell ref="D2084:D2086"/>
    <mergeCell ref="H2084:H2086"/>
    <mergeCell ref="I2084:I2086"/>
    <mergeCell ref="J2084:J2086"/>
    <mergeCell ref="K2084:K2086"/>
    <mergeCell ref="L2084:L2086"/>
    <mergeCell ref="M2084:M2086"/>
    <mergeCell ref="O2084:O2086"/>
    <mergeCell ref="P2084:P2086"/>
    <mergeCell ref="Q2084:Q2086"/>
    <mergeCell ref="R2084:R2086"/>
    <mergeCell ref="S2084:S2086"/>
    <mergeCell ref="T2084:T2086"/>
    <mergeCell ref="C2088:M2089"/>
    <mergeCell ref="C2090:D2090"/>
    <mergeCell ref="E2090:F2090"/>
    <mergeCell ref="H2090:M2090"/>
    <mergeCell ref="C2074:M2075"/>
    <mergeCell ref="C2076:D2076"/>
    <mergeCell ref="E2076:F2076"/>
    <mergeCell ref="H2076:M2076"/>
    <mergeCell ref="C2077:D2077"/>
    <mergeCell ref="E2077:F2077"/>
    <mergeCell ref="H2077:M2077"/>
    <mergeCell ref="C2078:M2078"/>
    <mergeCell ref="H2079:M2079"/>
    <mergeCell ref="H2080:J2080"/>
    <mergeCell ref="K2080:M2080"/>
    <mergeCell ref="H2081:I2081"/>
    <mergeCell ref="J2081:K2081"/>
    <mergeCell ref="L2081:M2081"/>
    <mergeCell ref="O2081:P2081"/>
    <mergeCell ref="Q2081:R2081"/>
    <mergeCell ref="S2081:T2081"/>
    <mergeCell ref="C1685:D1685"/>
    <mergeCell ref="E1685:F1685"/>
    <mergeCell ref="H1685:M1685"/>
    <mergeCell ref="C1686:M1686"/>
    <mergeCell ref="H1687:M1687"/>
    <mergeCell ref="H1688:J1688"/>
    <mergeCell ref="K1688:M1688"/>
    <mergeCell ref="H1689:I1689"/>
    <mergeCell ref="J1689:K1689"/>
    <mergeCell ref="L1689:M1689"/>
    <mergeCell ref="O1689:P1689"/>
    <mergeCell ref="Q1689:R1689"/>
    <mergeCell ref="S1689:T1689"/>
    <mergeCell ref="C1692:C1694"/>
    <mergeCell ref="D1692:D1694"/>
    <mergeCell ref="H1692:H1694"/>
    <mergeCell ref="I1692:I1694"/>
    <mergeCell ref="J1692:J1694"/>
    <mergeCell ref="K1692:K1694"/>
    <mergeCell ref="L1692:L1694"/>
    <mergeCell ref="M1692:M1694"/>
    <mergeCell ref="O1692:O1694"/>
    <mergeCell ref="P1692:P1694"/>
    <mergeCell ref="Q1692:Q1694"/>
    <mergeCell ref="R1692:R1694"/>
    <mergeCell ref="S1692:S1694"/>
    <mergeCell ref="T1692:T1694"/>
    <mergeCell ref="C1678:C1680"/>
    <mergeCell ref="D1678:D1680"/>
    <mergeCell ref="H1678:H1680"/>
    <mergeCell ref="I1678:I1680"/>
    <mergeCell ref="J1678:J1680"/>
    <mergeCell ref="K1678:K1680"/>
    <mergeCell ref="L1678:L1680"/>
    <mergeCell ref="M1678:M1680"/>
    <mergeCell ref="O1678:O1680"/>
    <mergeCell ref="P1678:P1680"/>
    <mergeCell ref="Q1678:Q1680"/>
    <mergeCell ref="R1678:R1680"/>
    <mergeCell ref="S1678:S1680"/>
    <mergeCell ref="T1678:T1680"/>
    <mergeCell ref="C1682:M1683"/>
    <mergeCell ref="C1684:D1684"/>
    <mergeCell ref="E1684:F1684"/>
    <mergeCell ref="H1684:M1684"/>
    <mergeCell ref="C1668:M1669"/>
    <mergeCell ref="C1670:D1670"/>
    <mergeCell ref="E1670:F1670"/>
    <mergeCell ref="H1670:M1670"/>
    <mergeCell ref="C1671:D1671"/>
    <mergeCell ref="E1671:F1671"/>
    <mergeCell ref="H1671:M1671"/>
    <mergeCell ref="C1672:M1672"/>
    <mergeCell ref="H1673:M1673"/>
    <mergeCell ref="H1674:J1674"/>
    <mergeCell ref="K1674:M1674"/>
    <mergeCell ref="H1675:I1675"/>
    <mergeCell ref="J1675:K1675"/>
    <mergeCell ref="L1675:M1675"/>
    <mergeCell ref="O1675:P1675"/>
    <mergeCell ref="Q1675:R1675"/>
    <mergeCell ref="S1675:T1675"/>
    <mergeCell ref="C1657:D1657"/>
    <mergeCell ref="E1657:F1657"/>
    <mergeCell ref="H1657:M1657"/>
    <mergeCell ref="C1658:M1658"/>
    <mergeCell ref="H1659:M1659"/>
    <mergeCell ref="H1660:J1660"/>
    <mergeCell ref="K1660:M1660"/>
    <mergeCell ref="H1661:I1661"/>
    <mergeCell ref="J1661:K1661"/>
    <mergeCell ref="L1661:M1661"/>
    <mergeCell ref="O1661:P1661"/>
    <mergeCell ref="Q1661:R1661"/>
    <mergeCell ref="S1661:T1661"/>
    <mergeCell ref="C1664:C1666"/>
    <mergeCell ref="D1664:D1666"/>
    <mergeCell ref="H1664:H1666"/>
    <mergeCell ref="I1664:I1666"/>
    <mergeCell ref="J1664:J1666"/>
    <mergeCell ref="K1664:K1666"/>
    <mergeCell ref="L1664:L1666"/>
    <mergeCell ref="M1664:M1666"/>
    <mergeCell ref="O1664:O1666"/>
    <mergeCell ref="P1664:P1666"/>
    <mergeCell ref="Q1664:Q1666"/>
    <mergeCell ref="R1664:R1666"/>
    <mergeCell ref="S1664:S1666"/>
    <mergeCell ref="T1664:T1666"/>
    <mergeCell ref="C1650:C1652"/>
    <mergeCell ref="D1650:D1652"/>
    <mergeCell ref="H1650:H1652"/>
    <mergeCell ref="I1650:I1652"/>
    <mergeCell ref="J1650:J1652"/>
    <mergeCell ref="K1650:K1652"/>
    <mergeCell ref="L1650:L1652"/>
    <mergeCell ref="M1650:M1652"/>
    <mergeCell ref="O1650:O1652"/>
    <mergeCell ref="P1650:P1652"/>
    <mergeCell ref="Q1650:Q1652"/>
    <mergeCell ref="R1650:R1652"/>
    <mergeCell ref="S1650:S1652"/>
    <mergeCell ref="T1650:T1652"/>
    <mergeCell ref="C1654:M1655"/>
    <mergeCell ref="C1656:D1656"/>
    <mergeCell ref="E1656:F1656"/>
    <mergeCell ref="H1656:M1656"/>
    <mergeCell ref="C1640:M1641"/>
    <mergeCell ref="C1642:D1642"/>
    <mergeCell ref="E1642:F1642"/>
    <mergeCell ref="H1642:M1642"/>
    <mergeCell ref="C1643:D1643"/>
    <mergeCell ref="E1643:F1643"/>
    <mergeCell ref="H1643:M1643"/>
    <mergeCell ref="C1644:M1644"/>
    <mergeCell ref="H1645:M1645"/>
    <mergeCell ref="H1646:J1646"/>
    <mergeCell ref="K1646:M1646"/>
    <mergeCell ref="H1647:I1647"/>
    <mergeCell ref="J1647:K1647"/>
    <mergeCell ref="L1647:M1647"/>
    <mergeCell ref="O1647:P1647"/>
    <mergeCell ref="Q1647:R1647"/>
    <mergeCell ref="S1647:T1647"/>
    <mergeCell ref="C1629:D1629"/>
    <mergeCell ref="E1629:F1629"/>
    <mergeCell ref="H1629:M1629"/>
    <mergeCell ref="C1630:M1630"/>
    <mergeCell ref="H1631:M1631"/>
    <mergeCell ref="H1632:J1632"/>
    <mergeCell ref="K1632:M1632"/>
    <mergeCell ref="H1633:I1633"/>
    <mergeCell ref="J1633:K1633"/>
    <mergeCell ref="L1633:M1633"/>
    <mergeCell ref="O1633:P1633"/>
    <mergeCell ref="Q1633:R1633"/>
    <mergeCell ref="S1633:T1633"/>
    <mergeCell ref="C1636:C1638"/>
    <mergeCell ref="D1636:D1638"/>
    <mergeCell ref="H1636:H1638"/>
    <mergeCell ref="I1636:I1638"/>
    <mergeCell ref="J1636:J1638"/>
    <mergeCell ref="K1636:K1638"/>
    <mergeCell ref="L1636:L1638"/>
    <mergeCell ref="M1636:M1638"/>
    <mergeCell ref="O1636:O1638"/>
    <mergeCell ref="P1636:P1638"/>
    <mergeCell ref="Q1636:Q1638"/>
    <mergeCell ref="R1636:R1638"/>
    <mergeCell ref="S1636:S1638"/>
    <mergeCell ref="T1636:T1638"/>
    <mergeCell ref="C1622:C1624"/>
    <mergeCell ref="D1622:D1624"/>
    <mergeCell ref="H1622:H1624"/>
    <mergeCell ref="I1622:I1624"/>
    <mergeCell ref="J1622:J1624"/>
    <mergeCell ref="K1622:K1624"/>
    <mergeCell ref="L1622:L1624"/>
    <mergeCell ref="M1622:M1624"/>
    <mergeCell ref="O1622:O1624"/>
    <mergeCell ref="P1622:P1624"/>
    <mergeCell ref="Q1622:Q1624"/>
    <mergeCell ref="R1622:R1624"/>
    <mergeCell ref="S1622:S1624"/>
    <mergeCell ref="T1622:T1624"/>
    <mergeCell ref="C1626:M1627"/>
    <mergeCell ref="C1628:D1628"/>
    <mergeCell ref="E1628:F1628"/>
    <mergeCell ref="H1628:M1628"/>
    <mergeCell ref="C1612:M1613"/>
    <mergeCell ref="C1614:D1614"/>
    <mergeCell ref="E1614:F1614"/>
    <mergeCell ref="H1614:M1614"/>
    <mergeCell ref="C1615:D1615"/>
    <mergeCell ref="E1615:F1615"/>
    <mergeCell ref="H1615:M1615"/>
    <mergeCell ref="C1616:M1616"/>
    <mergeCell ref="H1617:M1617"/>
    <mergeCell ref="H1618:J1618"/>
    <mergeCell ref="K1618:M1618"/>
    <mergeCell ref="H1619:I1619"/>
    <mergeCell ref="J1619:K1619"/>
    <mergeCell ref="L1619:M1619"/>
    <mergeCell ref="O1619:P1619"/>
    <mergeCell ref="Q1619:R1619"/>
    <mergeCell ref="S1619:T1619"/>
    <mergeCell ref="C1601:D1601"/>
    <mergeCell ref="E1601:F1601"/>
    <mergeCell ref="H1601:M1601"/>
    <mergeCell ref="C1602:M1602"/>
    <mergeCell ref="H1603:M1603"/>
    <mergeCell ref="H1604:J1604"/>
    <mergeCell ref="K1604:M1604"/>
    <mergeCell ref="H1605:I1605"/>
    <mergeCell ref="J1605:K1605"/>
    <mergeCell ref="L1605:M1605"/>
    <mergeCell ref="O1605:P1605"/>
    <mergeCell ref="Q1605:R1605"/>
    <mergeCell ref="S1605:T1605"/>
    <mergeCell ref="C1608:C1610"/>
    <mergeCell ref="D1608:D1610"/>
    <mergeCell ref="H1608:H1610"/>
    <mergeCell ref="I1608:I1610"/>
    <mergeCell ref="J1608:J1610"/>
    <mergeCell ref="K1608:K1610"/>
    <mergeCell ref="L1608:L1610"/>
    <mergeCell ref="M1608:M1610"/>
    <mergeCell ref="O1608:O1610"/>
    <mergeCell ref="P1608:P1610"/>
    <mergeCell ref="Q1608:Q1610"/>
    <mergeCell ref="R1608:R1610"/>
    <mergeCell ref="S1608:S1610"/>
    <mergeCell ref="T1608:T1610"/>
    <mergeCell ref="C1594:C1596"/>
    <mergeCell ref="D1594:D1596"/>
    <mergeCell ref="H1594:H1596"/>
    <mergeCell ref="I1594:I1596"/>
    <mergeCell ref="J1594:J1596"/>
    <mergeCell ref="K1594:K1596"/>
    <mergeCell ref="L1594:L1596"/>
    <mergeCell ref="M1594:M1596"/>
    <mergeCell ref="O1594:O1596"/>
    <mergeCell ref="P1594:P1596"/>
    <mergeCell ref="Q1594:Q1596"/>
    <mergeCell ref="R1594:R1596"/>
    <mergeCell ref="S1594:S1596"/>
    <mergeCell ref="T1594:T1596"/>
    <mergeCell ref="C1598:M1599"/>
    <mergeCell ref="C1600:D1600"/>
    <mergeCell ref="E1600:F1600"/>
    <mergeCell ref="H1600:M1600"/>
    <mergeCell ref="C1584:M1585"/>
    <mergeCell ref="C1586:D1586"/>
    <mergeCell ref="E1586:F1586"/>
    <mergeCell ref="H1586:M1586"/>
    <mergeCell ref="C1587:D1587"/>
    <mergeCell ref="E1587:F1587"/>
    <mergeCell ref="H1587:M1587"/>
    <mergeCell ref="C1588:M1588"/>
    <mergeCell ref="H1589:M1589"/>
    <mergeCell ref="H1590:J1590"/>
    <mergeCell ref="K1590:M1590"/>
    <mergeCell ref="H1591:I1591"/>
    <mergeCell ref="J1591:K1591"/>
    <mergeCell ref="L1591:M1591"/>
    <mergeCell ref="O1591:P1591"/>
    <mergeCell ref="Q1591:R1591"/>
    <mergeCell ref="S1591:T1591"/>
    <mergeCell ref="C1573:D1573"/>
    <mergeCell ref="E1573:F1573"/>
    <mergeCell ref="H1573:M1573"/>
    <mergeCell ref="C1574:M1574"/>
    <mergeCell ref="H1575:M1575"/>
    <mergeCell ref="H1576:J1576"/>
    <mergeCell ref="K1576:M1576"/>
    <mergeCell ref="H1577:I1577"/>
    <mergeCell ref="J1577:K1577"/>
    <mergeCell ref="L1577:M1577"/>
    <mergeCell ref="O1577:P1577"/>
    <mergeCell ref="Q1577:R1577"/>
    <mergeCell ref="S1577:T1577"/>
    <mergeCell ref="C1580:C1582"/>
    <mergeCell ref="D1580:D1582"/>
    <mergeCell ref="H1580:H1582"/>
    <mergeCell ref="I1580:I1582"/>
    <mergeCell ref="J1580:J1582"/>
    <mergeCell ref="K1580:K1582"/>
    <mergeCell ref="L1580:L1582"/>
    <mergeCell ref="M1580:M1582"/>
    <mergeCell ref="O1580:O1582"/>
    <mergeCell ref="P1580:P1582"/>
    <mergeCell ref="Q1580:Q1582"/>
    <mergeCell ref="R1580:R1582"/>
    <mergeCell ref="S1580:S1582"/>
    <mergeCell ref="T1580:T1582"/>
    <mergeCell ref="C1566:C1568"/>
    <mergeCell ref="D1566:D1568"/>
    <mergeCell ref="H1566:H1568"/>
    <mergeCell ref="I1566:I1568"/>
    <mergeCell ref="J1566:J1568"/>
    <mergeCell ref="K1566:K1568"/>
    <mergeCell ref="L1566:L1568"/>
    <mergeCell ref="M1566:M1568"/>
    <mergeCell ref="O1566:O1568"/>
    <mergeCell ref="P1566:P1568"/>
    <mergeCell ref="Q1566:Q1568"/>
    <mergeCell ref="R1566:R1568"/>
    <mergeCell ref="S1566:S1568"/>
    <mergeCell ref="T1566:T1568"/>
    <mergeCell ref="C1570:M1571"/>
    <mergeCell ref="C1572:D1572"/>
    <mergeCell ref="E1572:F1572"/>
    <mergeCell ref="H1572:M1572"/>
    <mergeCell ref="C1556:M1557"/>
    <mergeCell ref="C1558:D1558"/>
    <mergeCell ref="E1558:F1558"/>
    <mergeCell ref="H1558:M1558"/>
    <mergeCell ref="C1559:D1559"/>
    <mergeCell ref="E1559:F1559"/>
    <mergeCell ref="H1559:M1559"/>
    <mergeCell ref="C1560:M1560"/>
    <mergeCell ref="H1561:M1561"/>
    <mergeCell ref="H1562:J1562"/>
    <mergeCell ref="K1562:M1562"/>
    <mergeCell ref="H1563:I1563"/>
    <mergeCell ref="J1563:K1563"/>
    <mergeCell ref="L1563:M1563"/>
    <mergeCell ref="O1563:P1563"/>
    <mergeCell ref="Q1563:R1563"/>
    <mergeCell ref="S1563:T1563"/>
    <mergeCell ref="C1545:D1545"/>
    <mergeCell ref="E1545:F1545"/>
    <mergeCell ref="H1545:M1545"/>
    <mergeCell ref="C1546:M1546"/>
    <mergeCell ref="H1547:M1547"/>
    <mergeCell ref="H1548:J1548"/>
    <mergeCell ref="K1548:M1548"/>
    <mergeCell ref="H1549:I1549"/>
    <mergeCell ref="J1549:K1549"/>
    <mergeCell ref="L1549:M1549"/>
    <mergeCell ref="O1549:P1549"/>
    <mergeCell ref="Q1549:R1549"/>
    <mergeCell ref="S1549:T1549"/>
    <mergeCell ref="C1552:C1554"/>
    <mergeCell ref="D1552:D1554"/>
    <mergeCell ref="H1552:H1554"/>
    <mergeCell ref="I1552:I1554"/>
    <mergeCell ref="J1552:J1554"/>
    <mergeCell ref="K1552:K1554"/>
    <mergeCell ref="L1552:L1554"/>
    <mergeCell ref="M1552:M1554"/>
    <mergeCell ref="O1552:O1554"/>
    <mergeCell ref="P1552:P1554"/>
    <mergeCell ref="Q1552:Q1554"/>
    <mergeCell ref="R1552:R1554"/>
    <mergeCell ref="S1552:S1554"/>
    <mergeCell ref="T1552:T1554"/>
    <mergeCell ref="C1538:C1540"/>
    <mergeCell ref="D1538:D1540"/>
    <mergeCell ref="H1538:H1540"/>
    <mergeCell ref="I1538:I1540"/>
    <mergeCell ref="J1538:J1540"/>
    <mergeCell ref="K1538:K1540"/>
    <mergeCell ref="L1538:L1540"/>
    <mergeCell ref="M1538:M1540"/>
    <mergeCell ref="O1538:O1540"/>
    <mergeCell ref="P1538:P1540"/>
    <mergeCell ref="Q1538:Q1540"/>
    <mergeCell ref="R1538:R1540"/>
    <mergeCell ref="S1538:S1540"/>
    <mergeCell ref="T1538:T1540"/>
    <mergeCell ref="C1542:M1543"/>
    <mergeCell ref="C1544:D1544"/>
    <mergeCell ref="E1544:F1544"/>
    <mergeCell ref="H1544:M1544"/>
    <mergeCell ref="C1528:M1529"/>
    <mergeCell ref="C1530:D1530"/>
    <mergeCell ref="E1530:F1530"/>
    <mergeCell ref="H1530:M1530"/>
    <mergeCell ref="C1531:D1531"/>
    <mergeCell ref="E1531:F1531"/>
    <mergeCell ref="H1531:M1531"/>
    <mergeCell ref="C1532:M1532"/>
    <mergeCell ref="H1533:M1533"/>
    <mergeCell ref="H1534:J1534"/>
    <mergeCell ref="K1534:M1534"/>
    <mergeCell ref="H1535:I1535"/>
    <mergeCell ref="J1535:K1535"/>
    <mergeCell ref="L1535:M1535"/>
    <mergeCell ref="O1535:P1535"/>
    <mergeCell ref="Q1535:R1535"/>
    <mergeCell ref="S1535:T1535"/>
    <mergeCell ref="C1517:D1517"/>
    <mergeCell ref="E1517:F1517"/>
    <mergeCell ref="H1517:M1517"/>
    <mergeCell ref="C1518:M1518"/>
    <mergeCell ref="H1519:M1519"/>
    <mergeCell ref="H1520:J1520"/>
    <mergeCell ref="K1520:M1520"/>
    <mergeCell ref="H1521:I1521"/>
    <mergeCell ref="J1521:K1521"/>
    <mergeCell ref="L1521:M1521"/>
    <mergeCell ref="O1521:P1521"/>
    <mergeCell ref="Q1521:R1521"/>
    <mergeCell ref="S1521:T1521"/>
    <mergeCell ref="C1524:C1526"/>
    <mergeCell ref="D1524:D1526"/>
    <mergeCell ref="H1524:H1526"/>
    <mergeCell ref="I1524:I1526"/>
    <mergeCell ref="J1524:J1526"/>
    <mergeCell ref="K1524:K1526"/>
    <mergeCell ref="L1524:L1526"/>
    <mergeCell ref="M1524:M1526"/>
    <mergeCell ref="O1524:O1526"/>
    <mergeCell ref="P1524:P1526"/>
    <mergeCell ref="Q1524:Q1526"/>
    <mergeCell ref="R1524:R1526"/>
    <mergeCell ref="S1524:S1526"/>
    <mergeCell ref="T1524:T1526"/>
    <mergeCell ref="C1510:C1512"/>
    <mergeCell ref="D1510:D1512"/>
    <mergeCell ref="H1510:H1512"/>
    <mergeCell ref="I1510:I1512"/>
    <mergeCell ref="J1510:J1512"/>
    <mergeCell ref="K1510:K1512"/>
    <mergeCell ref="L1510:L1512"/>
    <mergeCell ref="M1510:M1512"/>
    <mergeCell ref="O1510:O1512"/>
    <mergeCell ref="P1510:P1512"/>
    <mergeCell ref="Q1510:Q1512"/>
    <mergeCell ref="R1510:R1512"/>
    <mergeCell ref="S1510:S1512"/>
    <mergeCell ref="T1510:T1512"/>
    <mergeCell ref="C1514:M1515"/>
    <mergeCell ref="C1516:D1516"/>
    <mergeCell ref="E1516:F1516"/>
    <mergeCell ref="H1516:M1516"/>
    <mergeCell ref="C1500:M1501"/>
    <mergeCell ref="C1502:D1502"/>
    <mergeCell ref="E1502:F1502"/>
    <mergeCell ref="H1502:M1502"/>
    <mergeCell ref="C1503:D1503"/>
    <mergeCell ref="E1503:F1503"/>
    <mergeCell ref="H1503:M1503"/>
    <mergeCell ref="C1504:M1504"/>
    <mergeCell ref="H1505:M1505"/>
    <mergeCell ref="H1506:J1506"/>
    <mergeCell ref="K1506:M1506"/>
    <mergeCell ref="H1507:I1507"/>
    <mergeCell ref="J1507:K1507"/>
    <mergeCell ref="L1507:M1507"/>
    <mergeCell ref="O1507:P1507"/>
    <mergeCell ref="Q1507:R1507"/>
    <mergeCell ref="S1507:T1507"/>
    <mergeCell ref="C1489:D1489"/>
    <mergeCell ref="E1489:F1489"/>
    <mergeCell ref="H1489:M1489"/>
    <mergeCell ref="C1490:M1490"/>
    <mergeCell ref="H1491:M1491"/>
    <mergeCell ref="H1492:J1492"/>
    <mergeCell ref="K1492:M1492"/>
    <mergeCell ref="H1493:I1493"/>
    <mergeCell ref="J1493:K1493"/>
    <mergeCell ref="L1493:M1493"/>
    <mergeCell ref="O1493:P1493"/>
    <mergeCell ref="Q1493:R1493"/>
    <mergeCell ref="S1493:T1493"/>
    <mergeCell ref="C1496:C1498"/>
    <mergeCell ref="D1496:D1498"/>
    <mergeCell ref="H1496:H1498"/>
    <mergeCell ref="I1496:I1498"/>
    <mergeCell ref="J1496:J1498"/>
    <mergeCell ref="K1496:K1498"/>
    <mergeCell ref="L1496:L1498"/>
    <mergeCell ref="M1496:M1498"/>
    <mergeCell ref="O1496:O1498"/>
    <mergeCell ref="P1496:P1498"/>
    <mergeCell ref="Q1496:Q1498"/>
    <mergeCell ref="R1496:R1498"/>
    <mergeCell ref="S1496:S1498"/>
    <mergeCell ref="T1496:T1498"/>
    <mergeCell ref="C1482:C1484"/>
    <mergeCell ref="D1482:D1484"/>
    <mergeCell ref="H1482:H1484"/>
    <mergeCell ref="I1482:I1484"/>
    <mergeCell ref="J1482:J1484"/>
    <mergeCell ref="K1482:K1484"/>
    <mergeCell ref="L1482:L1484"/>
    <mergeCell ref="M1482:M1484"/>
    <mergeCell ref="O1482:O1484"/>
    <mergeCell ref="P1482:P1484"/>
    <mergeCell ref="Q1482:Q1484"/>
    <mergeCell ref="R1482:R1484"/>
    <mergeCell ref="S1482:S1484"/>
    <mergeCell ref="T1482:T1484"/>
    <mergeCell ref="C1486:M1487"/>
    <mergeCell ref="C1488:D1488"/>
    <mergeCell ref="E1488:F1488"/>
    <mergeCell ref="H1488:M1488"/>
    <mergeCell ref="C1472:M1473"/>
    <mergeCell ref="C1474:D1474"/>
    <mergeCell ref="E1474:F1474"/>
    <mergeCell ref="H1474:M1474"/>
    <mergeCell ref="C1475:D1475"/>
    <mergeCell ref="E1475:F1475"/>
    <mergeCell ref="H1475:M1475"/>
    <mergeCell ref="C1476:M1476"/>
    <mergeCell ref="H1477:M1477"/>
    <mergeCell ref="H1478:J1478"/>
    <mergeCell ref="K1478:M1478"/>
    <mergeCell ref="H1479:I1479"/>
    <mergeCell ref="J1479:K1479"/>
    <mergeCell ref="L1479:M1479"/>
    <mergeCell ref="O1479:P1479"/>
    <mergeCell ref="Q1479:R1479"/>
    <mergeCell ref="S1479:T1479"/>
    <mergeCell ref="C1461:D1461"/>
    <mergeCell ref="E1461:F1461"/>
    <mergeCell ref="H1461:M1461"/>
    <mergeCell ref="C1462:M1462"/>
    <mergeCell ref="H1463:M1463"/>
    <mergeCell ref="H1464:J1464"/>
    <mergeCell ref="K1464:M1464"/>
    <mergeCell ref="H1465:I1465"/>
    <mergeCell ref="J1465:K1465"/>
    <mergeCell ref="L1465:M1465"/>
    <mergeCell ref="O1465:P1465"/>
    <mergeCell ref="Q1465:R1465"/>
    <mergeCell ref="S1465:T1465"/>
    <mergeCell ref="C1468:C1470"/>
    <mergeCell ref="D1468:D1470"/>
    <mergeCell ref="H1468:H1470"/>
    <mergeCell ref="I1468:I1470"/>
    <mergeCell ref="J1468:J1470"/>
    <mergeCell ref="K1468:K1470"/>
    <mergeCell ref="L1468:L1470"/>
    <mergeCell ref="M1468:M1470"/>
    <mergeCell ref="O1468:O1470"/>
    <mergeCell ref="P1468:P1470"/>
    <mergeCell ref="Q1468:Q1470"/>
    <mergeCell ref="R1468:R1470"/>
    <mergeCell ref="S1468:S1470"/>
    <mergeCell ref="T1468:T1470"/>
    <mergeCell ref="C1454:C1456"/>
    <mergeCell ref="D1454:D1456"/>
    <mergeCell ref="H1454:H1456"/>
    <mergeCell ref="I1454:I1456"/>
    <mergeCell ref="J1454:J1456"/>
    <mergeCell ref="K1454:K1456"/>
    <mergeCell ref="L1454:L1456"/>
    <mergeCell ref="M1454:M1456"/>
    <mergeCell ref="O1454:O1456"/>
    <mergeCell ref="P1454:P1456"/>
    <mergeCell ref="Q1454:Q1456"/>
    <mergeCell ref="R1454:R1456"/>
    <mergeCell ref="S1454:S1456"/>
    <mergeCell ref="T1454:T1456"/>
    <mergeCell ref="C1458:M1459"/>
    <mergeCell ref="C1460:D1460"/>
    <mergeCell ref="E1460:F1460"/>
    <mergeCell ref="H1460:M1460"/>
    <mergeCell ref="C1444:M1445"/>
    <mergeCell ref="C1446:D1446"/>
    <mergeCell ref="E1446:F1446"/>
    <mergeCell ref="H1446:M1446"/>
    <mergeCell ref="C1447:D1447"/>
    <mergeCell ref="E1447:F1447"/>
    <mergeCell ref="H1447:M1447"/>
    <mergeCell ref="C1448:M1448"/>
    <mergeCell ref="H1449:M1449"/>
    <mergeCell ref="H1450:J1450"/>
    <mergeCell ref="K1450:M1450"/>
    <mergeCell ref="H1451:I1451"/>
    <mergeCell ref="J1451:K1451"/>
    <mergeCell ref="L1451:M1451"/>
    <mergeCell ref="O1451:P1451"/>
    <mergeCell ref="Q1451:R1451"/>
    <mergeCell ref="S1451:T1451"/>
    <mergeCell ref="C1433:D1433"/>
    <mergeCell ref="E1433:F1433"/>
    <mergeCell ref="H1433:M1433"/>
    <mergeCell ref="C1434:M1434"/>
    <mergeCell ref="H1435:M1435"/>
    <mergeCell ref="H1436:J1436"/>
    <mergeCell ref="K1436:M1436"/>
    <mergeCell ref="H1437:I1437"/>
    <mergeCell ref="J1437:K1437"/>
    <mergeCell ref="L1437:M1437"/>
    <mergeCell ref="O1437:P1437"/>
    <mergeCell ref="Q1437:R1437"/>
    <mergeCell ref="S1437:T1437"/>
    <mergeCell ref="C1440:C1442"/>
    <mergeCell ref="D1440:D1442"/>
    <mergeCell ref="H1440:H1442"/>
    <mergeCell ref="I1440:I1442"/>
    <mergeCell ref="J1440:J1442"/>
    <mergeCell ref="K1440:K1442"/>
    <mergeCell ref="L1440:L1442"/>
    <mergeCell ref="M1440:M1442"/>
    <mergeCell ref="O1440:O1442"/>
    <mergeCell ref="P1440:P1442"/>
    <mergeCell ref="Q1440:Q1442"/>
    <mergeCell ref="R1440:R1442"/>
    <mergeCell ref="S1440:S1442"/>
    <mergeCell ref="T1440:T1442"/>
    <mergeCell ref="C1426:C1428"/>
    <mergeCell ref="D1426:D1428"/>
    <mergeCell ref="H1426:H1428"/>
    <mergeCell ref="I1426:I1428"/>
    <mergeCell ref="J1426:J1428"/>
    <mergeCell ref="K1426:K1428"/>
    <mergeCell ref="L1426:L1428"/>
    <mergeCell ref="M1426:M1428"/>
    <mergeCell ref="O1426:O1428"/>
    <mergeCell ref="P1426:P1428"/>
    <mergeCell ref="Q1426:Q1428"/>
    <mergeCell ref="R1426:R1428"/>
    <mergeCell ref="S1426:S1428"/>
    <mergeCell ref="T1426:T1428"/>
    <mergeCell ref="C1430:M1431"/>
    <mergeCell ref="C1432:D1432"/>
    <mergeCell ref="E1432:F1432"/>
    <mergeCell ref="H1432:M1432"/>
    <mergeCell ref="C1416:M1417"/>
    <mergeCell ref="C1418:D1418"/>
    <mergeCell ref="E1418:F1418"/>
    <mergeCell ref="H1418:M1418"/>
    <mergeCell ref="C1419:D1419"/>
    <mergeCell ref="E1419:F1419"/>
    <mergeCell ref="H1419:M1419"/>
    <mergeCell ref="C1420:M1420"/>
    <mergeCell ref="H1421:M1421"/>
    <mergeCell ref="H1422:J1422"/>
    <mergeCell ref="K1422:M1422"/>
    <mergeCell ref="H1423:I1423"/>
    <mergeCell ref="J1423:K1423"/>
    <mergeCell ref="L1423:M1423"/>
    <mergeCell ref="O1423:P1423"/>
    <mergeCell ref="Q1423:R1423"/>
    <mergeCell ref="S1423:T1423"/>
    <mergeCell ref="C1405:D1405"/>
    <mergeCell ref="E1405:F1405"/>
    <mergeCell ref="H1405:M1405"/>
    <mergeCell ref="C1406:M1406"/>
    <mergeCell ref="H1407:M1407"/>
    <mergeCell ref="H1408:J1408"/>
    <mergeCell ref="K1408:M1408"/>
    <mergeCell ref="H1409:I1409"/>
    <mergeCell ref="J1409:K1409"/>
    <mergeCell ref="L1409:M1409"/>
    <mergeCell ref="O1409:P1409"/>
    <mergeCell ref="Q1409:R1409"/>
    <mergeCell ref="S1409:T1409"/>
    <mergeCell ref="C1412:C1414"/>
    <mergeCell ref="D1412:D1414"/>
    <mergeCell ref="H1412:H1414"/>
    <mergeCell ref="I1412:I1414"/>
    <mergeCell ref="J1412:J1414"/>
    <mergeCell ref="K1412:K1414"/>
    <mergeCell ref="L1412:L1414"/>
    <mergeCell ref="M1412:M1414"/>
    <mergeCell ref="O1412:O1414"/>
    <mergeCell ref="P1412:P1414"/>
    <mergeCell ref="Q1412:Q1414"/>
    <mergeCell ref="R1412:R1414"/>
    <mergeCell ref="S1412:S1414"/>
    <mergeCell ref="T1412:T1414"/>
    <mergeCell ref="C1398:C1400"/>
    <mergeCell ref="D1398:D1400"/>
    <mergeCell ref="H1398:H1400"/>
    <mergeCell ref="I1398:I1400"/>
    <mergeCell ref="J1398:J1400"/>
    <mergeCell ref="K1398:K1400"/>
    <mergeCell ref="L1398:L1400"/>
    <mergeCell ref="M1398:M1400"/>
    <mergeCell ref="O1398:O1400"/>
    <mergeCell ref="P1398:P1400"/>
    <mergeCell ref="Q1398:Q1400"/>
    <mergeCell ref="R1398:R1400"/>
    <mergeCell ref="S1398:S1400"/>
    <mergeCell ref="T1398:T1400"/>
    <mergeCell ref="C1402:M1403"/>
    <mergeCell ref="C1404:D1404"/>
    <mergeCell ref="E1404:F1404"/>
    <mergeCell ref="H1404:M1404"/>
    <mergeCell ref="C1388:M1389"/>
    <mergeCell ref="C1390:D1390"/>
    <mergeCell ref="E1390:F1390"/>
    <mergeCell ref="H1390:M1390"/>
    <mergeCell ref="C1391:D1391"/>
    <mergeCell ref="E1391:F1391"/>
    <mergeCell ref="H1391:M1391"/>
    <mergeCell ref="C1392:M1392"/>
    <mergeCell ref="H1393:M1393"/>
    <mergeCell ref="H1394:J1394"/>
    <mergeCell ref="K1394:M1394"/>
    <mergeCell ref="H1395:I1395"/>
    <mergeCell ref="J1395:K1395"/>
    <mergeCell ref="L1395:M1395"/>
    <mergeCell ref="O1395:P1395"/>
    <mergeCell ref="Q1395:R1395"/>
    <mergeCell ref="S1395:T1395"/>
    <mergeCell ref="C1377:D1377"/>
    <mergeCell ref="E1377:F1377"/>
    <mergeCell ref="H1377:M1377"/>
    <mergeCell ref="C1378:M1378"/>
    <mergeCell ref="H1379:M1379"/>
    <mergeCell ref="H1380:J1380"/>
    <mergeCell ref="K1380:M1380"/>
    <mergeCell ref="H1381:I1381"/>
    <mergeCell ref="J1381:K1381"/>
    <mergeCell ref="L1381:M1381"/>
    <mergeCell ref="O1381:P1381"/>
    <mergeCell ref="Q1381:R1381"/>
    <mergeCell ref="S1381:T1381"/>
    <mergeCell ref="C1384:C1386"/>
    <mergeCell ref="D1384:D1386"/>
    <mergeCell ref="H1384:H1386"/>
    <mergeCell ref="I1384:I1386"/>
    <mergeCell ref="J1384:J1386"/>
    <mergeCell ref="K1384:K1386"/>
    <mergeCell ref="L1384:L1386"/>
    <mergeCell ref="M1384:M1386"/>
    <mergeCell ref="O1384:O1386"/>
    <mergeCell ref="P1384:P1386"/>
    <mergeCell ref="Q1384:Q1386"/>
    <mergeCell ref="R1384:R1386"/>
    <mergeCell ref="S1384:S1386"/>
    <mergeCell ref="T1384:T1386"/>
    <mergeCell ref="C1370:C1372"/>
    <mergeCell ref="D1370:D1372"/>
    <mergeCell ref="H1370:H1372"/>
    <mergeCell ref="I1370:I1372"/>
    <mergeCell ref="J1370:J1372"/>
    <mergeCell ref="K1370:K1372"/>
    <mergeCell ref="L1370:L1372"/>
    <mergeCell ref="M1370:M1372"/>
    <mergeCell ref="O1370:O1372"/>
    <mergeCell ref="P1370:P1372"/>
    <mergeCell ref="Q1370:Q1372"/>
    <mergeCell ref="R1370:R1372"/>
    <mergeCell ref="S1370:S1372"/>
    <mergeCell ref="T1370:T1372"/>
    <mergeCell ref="C1374:M1375"/>
    <mergeCell ref="C1376:D1376"/>
    <mergeCell ref="E1376:F1376"/>
    <mergeCell ref="H1376:M1376"/>
    <mergeCell ref="C1360:M1361"/>
    <mergeCell ref="C1362:D1362"/>
    <mergeCell ref="E1362:F1362"/>
    <mergeCell ref="H1362:M1362"/>
    <mergeCell ref="C1363:D1363"/>
    <mergeCell ref="E1363:F1363"/>
    <mergeCell ref="H1363:M1363"/>
    <mergeCell ref="C1364:M1364"/>
    <mergeCell ref="H1365:M1365"/>
    <mergeCell ref="H1366:J1366"/>
    <mergeCell ref="K1366:M1366"/>
    <mergeCell ref="H1367:I1367"/>
    <mergeCell ref="J1367:K1367"/>
    <mergeCell ref="L1367:M1367"/>
    <mergeCell ref="O1367:P1367"/>
    <mergeCell ref="Q1367:R1367"/>
    <mergeCell ref="S1367:T1367"/>
    <mergeCell ref="C1349:D1349"/>
    <mergeCell ref="E1349:F1349"/>
    <mergeCell ref="H1349:M1349"/>
    <mergeCell ref="C1350:M1350"/>
    <mergeCell ref="H1351:M1351"/>
    <mergeCell ref="H1352:J1352"/>
    <mergeCell ref="K1352:M1352"/>
    <mergeCell ref="H1353:I1353"/>
    <mergeCell ref="J1353:K1353"/>
    <mergeCell ref="L1353:M1353"/>
    <mergeCell ref="O1353:P1353"/>
    <mergeCell ref="Q1353:R1353"/>
    <mergeCell ref="S1353:T1353"/>
    <mergeCell ref="C1356:C1358"/>
    <mergeCell ref="D1356:D1358"/>
    <mergeCell ref="H1356:H1358"/>
    <mergeCell ref="I1356:I1358"/>
    <mergeCell ref="J1356:J1358"/>
    <mergeCell ref="K1356:K1358"/>
    <mergeCell ref="L1356:L1358"/>
    <mergeCell ref="M1356:M1358"/>
    <mergeCell ref="O1356:O1358"/>
    <mergeCell ref="P1356:P1358"/>
    <mergeCell ref="Q1356:Q1358"/>
    <mergeCell ref="R1356:R1358"/>
    <mergeCell ref="S1356:S1358"/>
    <mergeCell ref="T1356:T1358"/>
    <mergeCell ref="C1342:C1344"/>
    <mergeCell ref="D1342:D1344"/>
    <mergeCell ref="H1342:H1344"/>
    <mergeCell ref="I1342:I1344"/>
    <mergeCell ref="J1342:J1344"/>
    <mergeCell ref="K1342:K1344"/>
    <mergeCell ref="L1342:L1344"/>
    <mergeCell ref="M1342:M1344"/>
    <mergeCell ref="O1342:O1344"/>
    <mergeCell ref="P1342:P1344"/>
    <mergeCell ref="Q1342:Q1344"/>
    <mergeCell ref="R1342:R1344"/>
    <mergeCell ref="S1342:S1344"/>
    <mergeCell ref="T1342:T1344"/>
    <mergeCell ref="C1346:M1347"/>
    <mergeCell ref="C1348:D1348"/>
    <mergeCell ref="E1348:F1348"/>
    <mergeCell ref="H1348:M1348"/>
    <mergeCell ref="C1332:M1333"/>
    <mergeCell ref="C1334:D1334"/>
    <mergeCell ref="E1334:F1334"/>
    <mergeCell ref="H1334:M1334"/>
    <mergeCell ref="C1335:D1335"/>
    <mergeCell ref="E1335:F1335"/>
    <mergeCell ref="H1335:M1335"/>
    <mergeCell ref="C1336:M1336"/>
    <mergeCell ref="H1337:M1337"/>
    <mergeCell ref="H1338:J1338"/>
    <mergeCell ref="K1338:M1338"/>
    <mergeCell ref="H1339:I1339"/>
    <mergeCell ref="J1339:K1339"/>
    <mergeCell ref="L1339:M1339"/>
    <mergeCell ref="O1339:P1339"/>
    <mergeCell ref="Q1339:R1339"/>
    <mergeCell ref="S1339:T1339"/>
    <mergeCell ref="C1321:D1321"/>
    <mergeCell ref="E1321:F1321"/>
    <mergeCell ref="H1321:M1321"/>
    <mergeCell ref="C1322:M1322"/>
    <mergeCell ref="H1323:M1323"/>
    <mergeCell ref="H1324:J1324"/>
    <mergeCell ref="K1324:M1324"/>
    <mergeCell ref="H1325:I1325"/>
    <mergeCell ref="J1325:K1325"/>
    <mergeCell ref="L1325:M1325"/>
    <mergeCell ref="O1325:P1325"/>
    <mergeCell ref="Q1325:R1325"/>
    <mergeCell ref="S1325:T1325"/>
    <mergeCell ref="C1328:C1330"/>
    <mergeCell ref="D1328:D1330"/>
    <mergeCell ref="H1328:H1330"/>
    <mergeCell ref="I1328:I1330"/>
    <mergeCell ref="J1328:J1330"/>
    <mergeCell ref="K1328:K1330"/>
    <mergeCell ref="L1328:L1330"/>
    <mergeCell ref="M1328:M1330"/>
    <mergeCell ref="O1328:O1330"/>
    <mergeCell ref="P1328:P1330"/>
    <mergeCell ref="Q1328:Q1330"/>
    <mergeCell ref="R1328:R1330"/>
    <mergeCell ref="S1328:S1330"/>
    <mergeCell ref="T1328:T1330"/>
    <mergeCell ref="C1314:C1316"/>
    <mergeCell ref="D1314:D1316"/>
    <mergeCell ref="H1314:H1316"/>
    <mergeCell ref="I1314:I1316"/>
    <mergeCell ref="J1314:J1316"/>
    <mergeCell ref="K1314:K1316"/>
    <mergeCell ref="L1314:L1316"/>
    <mergeCell ref="M1314:M1316"/>
    <mergeCell ref="O1314:O1316"/>
    <mergeCell ref="P1314:P1316"/>
    <mergeCell ref="Q1314:Q1316"/>
    <mergeCell ref="R1314:R1316"/>
    <mergeCell ref="S1314:S1316"/>
    <mergeCell ref="T1314:T1316"/>
    <mergeCell ref="C1318:M1319"/>
    <mergeCell ref="C1320:D1320"/>
    <mergeCell ref="E1320:F1320"/>
    <mergeCell ref="H1320:M1320"/>
    <mergeCell ref="C1304:M1305"/>
    <mergeCell ref="C1306:D1306"/>
    <mergeCell ref="E1306:F1306"/>
    <mergeCell ref="H1306:M1306"/>
    <mergeCell ref="C1307:D1307"/>
    <mergeCell ref="E1307:F1307"/>
    <mergeCell ref="H1307:M1307"/>
    <mergeCell ref="C1308:M1308"/>
    <mergeCell ref="H1309:M1309"/>
    <mergeCell ref="H1310:J1310"/>
    <mergeCell ref="K1310:M1310"/>
    <mergeCell ref="H1311:I1311"/>
    <mergeCell ref="J1311:K1311"/>
    <mergeCell ref="L1311:M1311"/>
    <mergeCell ref="O1311:P1311"/>
    <mergeCell ref="Q1311:R1311"/>
    <mergeCell ref="S1311:T1311"/>
    <mergeCell ref="C1293:D1293"/>
    <mergeCell ref="E1293:F1293"/>
    <mergeCell ref="H1293:M1293"/>
    <mergeCell ref="C1294:M1294"/>
    <mergeCell ref="H1295:M1295"/>
    <mergeCell ref="H1296:J1296"/>
    <mergeCell ref="K1296:M1296"/>
    <mergeCell ref="H1297:I1297"/>
    <mergeCell ref="J1297:K1297"/>
    <mergeCell ref="L1297:M1297"/>
    <mergeCell ref="O1297:P1297"/>
    <mergeCell ref="Q1297:R1297"/>
    <mergeCell ref="S1297:T1297"/>
    <mergeCell ref="C1300:C1302"/>
    <mergeCell ref="D1300:D1302"/>
    <mergeCell ref="H1300:H1302"/>
    <mergeCell ref="I1300:I1302"/>
    <mergeCell ref="J1300:J1302"/>
    <mergeCell ref="K1300:K1302"/>
    <mergeCell ref="L1300:L1302"/>
    <mergeCell ref="M1300:M1302"/>
    <mergeCell ref="O1300:O1302"/>
    <mergeCell ref="P1300:P1302"/>
    <mergeCell ref="Q1300:Q1302"/>
    <mergeCell ref="R1300:R1302"/>
    <mergeCell ref="S1300:S1302"/>
    <mergeCell ref="T1300:T1302"/>
    <mergeCell ref="C1286:C1288"/>
    <mergeCell ref="D1286:D1288"/>
    <mergeCell ref="H1286:H1288"/>
    <mergeCell ref="I1286:I1288"/>
    <mergeCell ref="J1286:J1288"/>
    <mergeCell ref="K1286:K1288"/>
    <mergeCell ref="L1286:L1288"/>
    <mergeCell ref="M1286:M1288"/>
    <mergeCell ref="O1286:O1288"/>
    <mergeCell ref="P1286:P1288"/>
    <mergeCell ref="Q1286:Q1288"/>
    <mergeCell ref="R1286:R1288"/>
    <mergeCell ref="S1286:S1288"/>
    <mergeCell ref="T1286:T1288"/>
    <mergeCell ref="C1290:M1291"/>
    <mergeCell ref="C1292:D1292"/>
    <mergeCell ref="E1292:F1292"/>
    <mergeCell ref="H1292:M1292"/>
    <mergeCell ref="C1276:M1277"/>
    <mergeCell ref="C1278:D1278"/>
    <mergeCell ref="E1278:F1278"/>
    <mergeCell ref="H1278:M1278"/>
    <mergeCell ref="C1279:D1279"/>
    <mergeCell ref="E1279:F1279"/>
    <mergeCell ref="H1279:M1279"/>
    <mergeCell ref="C1280:M1280"/>
    <mergeCell ref="H1281:M1281"/>
    <mergeCell ref="H1282:J1282"/>
    <mergeCell ref="K1282:M1282"/>
    <mergeCell ref="H1283:I1283"/>
    <mergeCell ref="J1283:K1283"/>
    <mergeCell ref="L1283:M1283"/>
    <mergeCell ref="O1283:P1283"/>
    <mergeCell ref="Q1283:R1283"/>
    <mergeCell ref="S1283:T1283"/>
    <mergeCell ref="C1265:D1265"/>
    <mergeCell ref="E1265:F1265"/>
    <mergeCell ref="H1265:M1265"/>
    <mergeCell ref="C1266:M1266"/>
    <mergeCell ref="H1267:M1267"/>
    <mergeCell ref="H1268:J1268"/>
    <mergeCell ref="K1268:M1268"/>
    <mergeCell ref="H1269:I1269"/>
    <mergeCell ref="J1269:K1269"/>
    <mergeCell ref="L1269:M1269"/>
    <mergeCell ref="O1269:P1269"/>
    <mergeCell ref="Q1269:R1269"/>
    <mergeCell ref="S1269:T1269"/>
    <mergeCell ref="C1272:C1274"/>
    <mergeCell ref="D1272:D1274"/>
    <mergeCell ref="H1272:H1274"/>
    <mergeCell ref="I1272:I1274"/>
    <mergeCell ref="J1272:J1274"/>
    <mergeCell ref="K1272:K1274"/>
    <mergeCell ref="L1272:L1274"/>
    <mergeCell ref="M1272:M1274"/>
    <mergeCell ref="O1272:O1274"/>
    <mergeCell ref="P1272:P1274"/>
    <mergeCell ref="Q1272:Q1274"/>
    <mergeCell ref="R1272:R1274"/>
    <mergeCell ref="S1272:S1274"/>
    <mergeCell ref="T1272:T1274"/>
    <mergeCell ref="C1258:C1260"/>
    <mergeCell ref="D1258:D1260"/>
    <mergeCell ref="H1258:H1260"/>
    <mergeCell ref="I1258:I1260"/>
    <mergeCell ref="J1258:J1260"/>
    <mergeCell ref="K1258:K1260"/>
    <mergeCell ref="L1258:L1260"/>
    <mergeCell ref="M1258:M1260"/>
    <mergeCell ref="O1258:O1260"/>
    <mergeCell ref="P1258:P1260"/>
    <mergeCell ref="Q1258:Q1260"/>
    <mergeCell ref="R1258:R1260"/>
    <mergeCell ref="S1258:S1260"/>
    <mergeCell ref="T1258:T1260"/>
    <mergeCell ref="C1262:M1263"/>
    <mergeCell ref="C1264:D1264"/>
    <mergeCell ref="E1264:F1264"/>
    <mergeCell ref="H1264:M1264"/>
    <mergeCell ref="C1248:M1249"/>
    <mergeCell ref="C1250:D1250"/>
    <mergeCell ref="E1250:F1250"/>
    <mergeCell ref="H1250:M1250"/>
    <mergeCell ref="C1251:D1251"/>
    <mergeCell ref="E1251:F1251"/>
    <mergeCell ref="H1251:M1251"/>
    <mergeCell ref="C1252:M1252"/>
    <mergeCell ref="H1253:M1253"/>
    <mergeCell ref="H1254:J1254"/>
    <mergeCell ref="K1254:M1254"/>
    <mergeCell ref="H1255:I1255"/>
    <mergeCell ref="J1255:K1255"/>
    <mergeCell ref="L1255:M1255"/>
    <mergeCell ref="O1255:P1255"/>
    <mergeCell ref="Q1255:R1255"/>
    <mergeCell ref="S1255:T1255"/>
    <mergeCell ref="C1237:D1237"/>
    <mergeCell ref="E1237:F1237"/>
    <mergeCell ref="H1237:M1237"/>
    <mergeCell ref="C1238:M1238"/>
    <mergeCell ref="H1239:M1239"/>
    <mergeCell ref="H1240:J1240"/>
    <mergeCell ref="K1240:M1240"/>
    <mergeCell ref="H1241:I1241"/>
    <mergeCell ref="J1241:K1241"/>
    <mergeCell ref="L1241:M1241"/>
    <mergeCell ref="O1241:P1241"/>
    <mergeCell ref="Q1241:R1241"/>
    <mergeCell ref="S1241:T1241"/>
    <mergeCell ref="C1244:C1246"/>
    <mergeCell ref="D1244:D1246"/>
    <mergeCell ref="H1244:H1246"/>
    <mergeCell ref="I1244:I1246"/>
    <mergeCell ref="J1244:J1246"/>
    <mergeCell ref="K1244:K1246"/>
    <mergeCell ref="L1244:L1246"/>
    <mergeCell ref="M1244:M1246"/>
    <mergeCell ref="O1244:O1246"/>
    <mergeCell ref="P1244:P1246"/>
    <mergeCell ref="Q1244:Q1246"/>
    <mergeCell ref="R1244:R1246"/>
    <mergeCell ref="S1244:S1246"/>
    <mergeCell ref="T1244:T1246"/>
    <mergeCell ref="C1230:C1232"/>
    <mergeCell ref="D1230:D1232"/>
    <mergeCell ref="H1230:H1232"/>
    <mergeCell ref="I1230:I1232"/>
    <mergeCell ref="J1230:J1232"/>
    <mergeCell ref="K1230:K1232"/>
    <mergeCell ref="L1230:L1232"/>
    <mergeCell ref="M1230:M1232"/>
    <mergeCell ref="O1230:O1232"/>
    <mergeCell ref="P1230:P1232"/>
    <mergeCell ref="Q1230:Q1232"/>
    <mergeCell ref="R1230:R1232"/>
    <mergeCell ref="S1230:S1232"/>
    <mergeCell ref="T1230:T1232"/>
    <mergeCell ref="C1234:M1235"/>
    <mergeCell ref="C1236:D1236"/>
    <mergeCell ref="E1236:F1236"/>
    <mergeCell ref="H1236:M1236"/>
    <mergeCell ref="C1220:M1221"/>
    <mergeCell ref="C1222:D1222"/>
    <mergeCell ref="E1222:F1222"/>
    <mergeCell ref="H1222:M1222"/>
    <mergeCell ref="C1223:D1223"/>
    <mergeCell ref="E1223:F1223"/>
    <mergeCell ref="H1223:M1223"/>
    <mergeCell ref="C1224:M1224"/>
    <mergeCell ref="H1225:M1225"/>
    <mergeCell ref="H1226:J1226"/>
    <mergeCell ref="K1226:M1226"/>
    <mergeCell ref="H1227:I1227"/>
    <mergeCell ref="J1227:K1227"/>
    <mergeCell ref="L1227:M1227"/>
    <mergeCell ref="O1227:P1227"/>
    <mergeCell ref="Q1227:R1227"/>
    <mergeCell ref="S1227:T1227"/>
    <mergeCell ref="C1209:D1209"/>
    <mergeCell ref="E1209:F1209"/>
    <mergeCell ref="H1209:M1209"/>
    <mergeCell ref="C1210:M1210"/>
    <mergeCell ref="H1211:M1211"/>
    <mergeCell ref="H1212:J1212"/>
    <mergeCell ref="K1212:M1212"/>
    <mergeCell ref="H1213:I1213"/>
    <mergeCell ref="J1213:K1213"/>
    <mergeCell ref="L1213:M1213"/>
    <mergeCell ref="O1213:P1213"/>
    <mergeCell ref="Q1213:R1213"/>
    <mergeCell ref="S1213:T1213"/>
    <mergeCell ref="C1216:C1218"/>
    <mergeCell ref="D1216:D1218"/>
    <mergeCell ref="H1216:H1218"/>
    <mergeCell ref="I1216:I1218"/>
    <mergeCell ref="J1216:J1218"/>
    <mergeCell ref="K1216:K1218"/>
    <mergeCell ref="L1216:L1218"/>
    <mergeCell ref="M1216:M1218"/>
    <mergeCell ref="O1216:O1218"/>
    <mergeCell ref="P1216:P1218"/>
    <mergeCell ref="Q1216:Q1218"/>
    <mergeCell ref="R1216:R1218"/>
    <mergeCell ref="S1216:S1218"/>
    <mergeCell ref="T1216:T1218"/>
    <mergeCell ref="C1202:C1204"/>
    <mergeCell ref="D1202:D1204"/>
    <mergeCell ref="H1202:H1204"/>
    <mergeCell ref="I1202:I1204"/>
    <mergeCell ref="J1202:J1204"/>
    <mergeCell ref="K1202:K1204"/>
    <mergeCell ref="L1202:L1204"/>
    <mergeCell ref="M1202:M1204"/>
    <mergeCell ref="O1202:O1204"/>
    <mergeCell ref="P1202:P1204"/>
    <mergeCell ref="Q1202:Q1204"/>
    <mergeCell ref="R1202:R1204"/>
    <mergeCell ref="S1202:S1204"/>
    <mergeCell ref="T1202:T1204"/>
    <mergeCell ref="C1206:M1207"/>
    <mergeCell ref="C1208:D1208"/>
    <mergeCell ref="E1208:F1208"/>
    <mergeCell ref="H1208:M1208"/>
    <mergeCell ref="C1192:M1193"/>
    <mergeCell ref="C1194:D1194"/>
    <mergeCell ref="E1194:F1194"/>
    <mergeCell ref="H1194:M1194"/>
    <mergeCell ref="C1195:D1195"/>
    <mergeCell ref="E1195:F1195"/>
    <mergeCell ref="H1195:M1195"/>
    <mergeCell ref="C1196:M1196"/>
    <mergeCell ref="H1197:M1197"/>
    <mergeCell ref="H1198:J1198"/>
    <mergeCell ref="K1198:M1198"/>
    <mergeCell ref="H1199:I1199"/>
    <mergeCell ref="J1199:K1199"/>
    <mergeCell ref="L1199:M1199"/>
    <mergeCell ref="O1199:P1199"/>
    <mergeCell ref="Q1199:R1199"/>
    <mergeCell ref="S1199:T1199"/>
    <mergeCell ref="C1181:D1181"/>
    <mergeCell ref="E1181:F1181"/>
    <mergeCell ref="H1181:M1181"/>
    <mergeCell ref="C1182:M1182"/>
    <mergeCell ref="H1183:M1183"/>
    <mergeCell ref="H1184:J1184"/>
    <mergeCell ref="K1184:M1184"/>
    <mergeCell ref="H1185:I1185"/>
    <mergeCell ref="J1185:K1185"/>
    <mergeCell ref="L1185:M1185"/>
    <mergeCell ref="O1185:P1185"/>
    <mergeCell ref="Q1185:R1185"/>
    <mergeCell ref="S1185:T1185"/>
    <mergeCell ref="C1188:C1190"/>
    <mergeCell ref="D1188:D1190"/>
    <mergeCell ref="H1188:H1190"/>
    <mergeCell ref="I1188:I1190"/>
    <mergeCell ref="J1188:J1190"/>
    <mergeCell ref="K1188:K1190"/>
    <mergeCell ref="L1188:L1190"/>
    <mergeCell ref="M1188:M1190"/>
    <mergeCell ref="O1188:O1190"/>
    <mergeCell ref="P1188:P1190"/>
    <mergeCell ref="Q1188:Q1190"/>
    <mergeCell ref="R1188:R1190"/>
    <mergeCell ref="S1188:S1190"/>
    <mergeCell ref="T1188:T1190"/>
    <mergeCell ref="C1174:C1176"/>
    <mergeCell ref="D1174:D1176"/>
    <mergeCell ref="H1174:H1176"/>
    <mergeCell ref="I1174:I1176"/>
    <mergeCell ref="J1174:J1176"/>
    <mergeCell ref="K1174:K1176"/>
    <mergeCell ref="L1174:L1176"/>
    <mergeCell ref="M1174:M1176"/>
    <mergeCell ref="O1174:O1176"/>
    <mergeCell ref="P1174:P1176"/>
    <mergeCell ref="Q1174:Q1176"/>
    <mergeCell ref="R1174:R1176"/>
    <mergeCell ref="S1174:S1176"/>
    <mergeCell ref="T1174:T1176"/>
    <mergeCell ref="C1178:M1179"/>
    <mergeCell ref="C1180:D1180"/>
    <mergeCell ref="E1180:F1180"/>
    <mergeCell ref="H1180:M1180"/>
    <mergeCell ref="C1164:M1165"/>
    <mergeCell ref="C1166:D1166"/>
    <mergeCell ref="E1166:F1166"/>
    <mergeCell ref="H1166:M1166"/>
    <mergeCell ref="C1167:D1167"/>
    <mergeCell ref="E1167:F1167"/>
    <mergeCell ref="H1167:M1167"/>
    <mergeCell ref="C1168:M1168"/>
    <mergeCell ref="H1169:M1169"/>
    <mergeCell ref="H1170:J1170"/>
    <mergeCell ref="K1170:M1170"/>
    <mergeCell ref="H1171:I1171"/>
    <mergeCell ref="J1171:K1171"/>
    <mergeCell ref="L1171:M1171"/>
    <mergeCell ref="O1171:P1171"/>
    <mergeCell ref="Q1171:R1171"/>
    <mergeCell ref="S1171:T1171"/>
    <mergeCell ref="C1153:D1153"/>
    <mergeCell ref="E1153:F1153"/>
    <mergeCell ref="H1153:M1153"/>
    <mergeCell ref="C1154:M1154"/>
    <mergeCell ref="H1155:M1155"/>
    <mergeCell ref="H1156:J1156"/>
    <mergeCell ref="K1156:M1156"/>
    <mergeCell ref="H1157:I1157"/>
    <mergeCell ref="J1157:K1157"/>
    <mergeCell ref="L1157:M1157"/>
    <mergeCell ref="O1157:P1157"/>
    <mergeCell ref="Q1157:R1157"/>
    <mergeCell ref="S1157:T1157"/>
    <mergeCell ref="C1160:C1162"/>
    <mergeCell ref="D1160:D1162"/>
    <mergeCell ref="H1160:H1162"/>
    <mergeCell ref="I1160:I1162"/>
    <mergeCell ref="J1160:J1162"/>
    <mergeCell ref="K1160:K1162"/>
    <mergeCell ref="L1160:L1162"/>
    <mergeCell ref="M1160:M1162"/>
    <mergeCell ref="O1160:O1162"/>
    <mergeCell ref="P1160:P1162"/>
    <mergeCell ref="Q1160:Q1162"/>
    <mergeCell ref="R1160:R1162"/>
    <mergeCell ref="S1160:S1162"/>
    <mergeCell ref="T1160:T1162"/>
    <mergeCell ref="C1146:C1148"/>
    <mergeCell ref="D1146:D1148"/>
    <mergeCell ref="H1146:H1148"/>
    <mergeCell ref="I1146:I1148"/>
    <mergeCell ref="J1146:J1148"/>
    <mergeCell ref="K1146:K1148"/>
    <mergeCell ref="L1146:L1148"/>
    <mergeCell ref="M1146:M1148"/>
    <mergeCell ref="O1146:O1148"/>
    <mergeCell ref="P1146:P1148"/>
    <mergeCell ref="Q1146:Q1148"/>
    <mergeCell ref="R1146:R1148"/>
    <mergeCell ref="S1146:S1148"/>
    <mergeCell ref="T1146:T1148"/>
    <mergeCell ref="C1150:M1151"/>
    <mergeCell ref="C1152:D1152"/>
    <mergeCell ref="E1152:F1152"/>
    <mergeCell ref="H1152:M1152"/>
    <mergeCell ref="C1136:M1137"/>
    <mergeCell ref="C1138:D1138"/>
    <mergeCell ref="E1138:F1138"/>
    <mergeCell ref="H1138:M1138"/>
    <mergeCell ref="C1139:D1139"/>
    <mergeCell ref="E1139:F1139"/>
    <mergeCell ref="H1139:M1139"/>
    <mergeCell ref="C1140:M1140"/>
    <mergeCell ref="H1141:M1141"/>
    <mergeCell ref="H1142:J1142"/>
    <mergeCell ref="K1142:M1142"/>
    <mergeCell ref="H1143:I1143"/>
    <mergeCell ref="J1143:K1143"/>
    <mergeCell ref="L1143:M1143"/>
    <mergeCell ref="O1143:P1143"/>
    <mergeCell ref="Q1143:R1143"/>
    <mergeCell ref="S1143:T1143"/>
    <mergeCell ref="C6:M6"/>
    <mergeCell ref="H7:M7"/>
    <mergeCell ref="H8:J8"/>
    <mergeCell ref="K8:M8"/>
    <mergeCell ref="H9:I9"/>
    <mergeCell ref="J9:K9"/>
    <mergeCell ref="L9:M9"/>
    <mergeCell ref="C2:M3"/>
    <mergeCell ref="C4:D4"/>
    <mergeCell ref="E4:F4"/>
    <mergeCell ref="H4:M4"/>
    <mergeCell ref="C5:D5"/>
    <mergeCell ref="E5:F5"/>
    <mergeCell ref="H5:M5"/>
    <mergeCell ref="T12:T14"/>
    <mergeCell ref="C16:M17"/>
    <mergeCell ref="C18:D18"/>
    <mergeCell ref="E18:F18"/>
    <mergeCell ref="H18:M18"/>
    <mergeCell ref="C19:D19"/>
    <mergeCell ref="E19:F19"/>
    <mergeCell ref="H19:M19"/>
    <mergeCell ref="M12:M14"/>
    <mergeCell ref="O12:O14"/>
    <mergeCell ref="P12:P14"/>
    <mergeCell ref="Q12:Q14"/>
    <mergeCell ref="R12:R14"/>
    <mergeCell ref="S12:S14"/>
    <mergeCell ref="O9:P9"/>
    <mergeCell ref="Q9:R9"/>
    <mergeCell ref="S9:T9"/>
    <mergeCell ref="C12:C14"/>
    <mergeCell ref="D12:D14"/>
    <mergeCell ref="H12:H14"/>
    <mergeCell ref="I12:I14"/>
    <mergeCell ref="J12:J14"/>
    <mergeCell ref="K12:K14"/>
    <mergeCell ref="L12:L14"/>
    <mergeCell ref="O23:P23"/>
    <mergeCell ref="Q23:R23"/>
    <mergeCell ref="S23:T23"/>
    <mergeCell ref="C26:C28"/>
    <mergeCell ref="D26:D28"/>
    <mergeCell ref="H26:H28"/>
    <mergeCell ref="I26:I28"/>
    <mergeCell ref="J26:J28"/>
    <mergeCell ref="K26:K28"/>
    <mergeCell ref="L26:L28"/>
    <mergeCell ref="C20:M20"/>
    <mergeCell ref="H21:M21"/>
    <mergeCell ref="H22:J22"/>
    <mergeCell ref="K22:M22"/>
    <mergeCell ref="H23:I23"/>
    <mergeCell ref="J23:K23"/>
    <mergeCell ref="L23:M23"/>
    <mergeCell ref="C34:M34"/>
    <mergeCell ref="H35:M35"/>
    <mergeCell ref="H36:J36"/>
    <mergeCell ref="K36:M36"/>
    <mergeCell ref="H37:I37"/>
    <mergeCell ref="J37:K37"/>
    <mergeCell ref="L37:M37"/>
    <mergeCell ref="T26:T28"/>
    <mergeCell ref="C30:M31"/>
    <mergeCell ref="C32:D32"/>
    <mergeCell ref="E32:F32"/>
    <mergeCell ref="H32:M32"/>
    <mergeCell ref="C33:D33"/>
    <mergeCell ref="E33:F33"/>
    <mergeCell ref="H33:M33"/>
    <mergeCell ref="M26:M28"/>
    <mergeCell ref="O26:O28"/>
    <mergeCell ref="P26:P28"/>
    <mergeCell ref="Q26:Q28"/>
    <mergeCell ref="R26:R28"/>
    <mergeCell ref="S26:S28"/>
    <mergeCell ref="T40:T42"/>
    <mergeCell ref="C44:M45"/>
    <mergeCell ref="C46:D46"/>
    <mergeCell ref="E46:F46"/>
    <mergeCell ref="H46:M46"/>
    <mergeCell ref="C47:D47"/>
    <mergeCell ref="E47:F47"/>
    <mergeCell ref="H47:M47"/>
    <mergeCell ref="M40:M42"/>
    <mergeCell ref="O40:O42"/>
    <mergeCell ref="P40:P42"/>
    <mergeCell ref="Q40:Q42"/>
    <mergeCell ref="R40:R42"/>
    <mergeCell ref="S40:S42"/>
    <mergeCell ref="O37:P37"/>
    <mergeCell ref="Q37:R37"/>
    <mergeCell ref="S37:T37"/>
    <mergeCell ref="C40:C42"/>
    <mergeCell ref="D40:D42"/>
    <mergeCell ref="H40:H42"/>
    <mergeCell ref="I40:I42"/>
    <mergeCell ref="J40:J42"/>
    <mergeCell ref="K40:K42"/>
    <mergeCell ref="L40:L42"/>
    <mergeCell ref="O51:P51"/>
    <mergeCell ref="Q51:R51"/>
    <mergeCell ref="S51:T51"/>
    <mergeCell ref="C54:C56"/>
    <mergeCell ref="D54:D56"/>
    <mergeCell ref="H54:H56"/>
    <mergeCell ref="I54:I56"/>
    <mergeCell ref="J54:J56"/>
    <mergeCell ref="K54:K56"/>
    <mergeCell ref="L54:L56"/>
    <mergeCell ref="C48:M48"/>
    <mergeCell ref="H49:M49"/>
    <mergeCell ref="H50:J50"/>
    <mergeCell ref="K50:M50"/>
    <mergeCell ref="H51:I51"/>
    <mergeCell ref="J51:K51"/>
    <mergeCell ref="L51:M51"/>
    <mergeCell ref="C62:M62"/>
    <mergeCell ref="H63:M63"/>
    <mergeCell ref="H64:J64"/>
    <mergeCell ref="K64:M64"/>
    <mergeCell ref="H65:I65"/>
    <mergeCell ref="J65:K65"/>
    <mergeCell ref="L65:M65"/>
    <mergeCell ref="T54:T56"/>
    <mergeCell ref="C58:M59"/>
    <mergeCell ref="C60:D60"/>
    <mergeCell ref="E60:F60"/>
    <mergeCell ref="H60:M60"/>
    <mergeCell ref="C61:D61"/>
    <mergeCell ref="E61:F61"/>
    <mergeCell ref="H61:M61"/>
    <mergeCell ref="M54:M56"/>
    <mergeCell ref="O54:O56"/>
    <mergeCell ref="P54:P56"/>
    <mergeCell ref="Q54:Q56"/>
    <mergeCell ref="R54:R56"/>
    <mergeCell ref="S54:S56"/>
    <mergeCell ref="T68:T70"/>
    <mergeCell ref="C72:M73"/>
    <mergeCell ref="C74:D74"/>
    <mergeCell ref="E74:F74"/>
    <mergeCell ref="H74:M74"/>
    <mergeCell ref="C75:D75"/>
    <mergeCell ref="E75:F75"/>
    <mergeCell ref="H75:M75"/>
    <mergeCell ref="M68:M70"/>
    <mergeCell ref="O68:O70"/>
    <mergeCell ref="P68:P70"/>
    <mergeCell ref="Q68:Q70"/>
    <mergeCell ref="R68:R70"/>
    <mergeCell ref="S68:S70"/>
    <mergeCell ref="O65:P65"/>
    <mergeCell ref="Q65:R65"/>
    <mergeCell ref="S65:T65"/>
    <mergeCell ref="C68:C70"/>
    <mergeCell ref="D68:D70"/>
    <mergeCell ref="H68:H70"/>
    <mergeCell ref="I68:I70"/>
    <mergeCell ref="J68:J70"/>
    <mergeCell ref="K68:K70"/>
    <mergeCell ref="L68:L70"/>
    <mergeCell ref="O79:P79"/>
    <mergeCell ref="Q79:R79"/>
    <mergeCell ref="S79:T79"/>
    <mergeCell ref="C82:C84"/>
    <mergeCell ref="D82:D84"/>
    <mergeCell ref="H82:H84"/>
    <mergeCell ref="I82:I84"/>
    <mergeCell ref="J82:J84"/>
    <mergeCell ref="K82:K84"/>
    <mergeCell ref="L82:L84"/>
    <mergeCell ref="C76:M76"/>
    <mergeCell ref="H77:M77"/>
    <mergeCell ref="H78:J78"/>
    <mergeCell ref="K78:M78"/>
    <mergeCell ref="H79:I79"/>
    <mergeCell ref="J79:K79"/>
    <mergeCell ref="L79:M79"/>
    <mergeCell ref="C90:M90"/>
    <mergeCell ref="H91:M91"/>
    <mergeCell ref="H92:J92"/>
    <mergeCell ref="K92:M92"/>
    <mergeCell ref="H93:I93"/>
    <mergeCell ref="J93:K93"/>
    <mergeCell ref="L93:M93"/>
    <mergeCell ref="T82:T84"/>
    <mergeCell ref="C86:M87"/>
    <mergeCell ref="C88:D88"/>
    <mergeCell ref="E88:F88"/>
    <mergeCell ref="H88:M88"/>
    <mergeCell ref="C89:D89"/>
    <mergeCell ref="E89:F89"/>
    <mergeCell ref="H89:M89"/>
    <mergeCell ref="M82:M84"/>
    <mergeCell ref="O82:O84"/>
    <mergeCell ref="P82:P84"/>
    <mergeCell ref="Q82:Q84"/>
    <mergeCell ref="R82:R84"/>
    <mergeCell ref="S82:S84"/>
    <mergeCell ref="T96:T98"/>
    <mergeCell ref="C100:M101"/>
    <mergeCell ref="C102:D102"/>
    <mergeCell ref="E102:F102"/>
    <mergeCell ref="H102:M102"/>
    <mergeCell ref="C103:D103"/>
    <mergeCell ref="E103:F103"/>
    <mergeCell ref="H103:M103"/>
    <mergeCell ref="M96:M98"/>
    <mergeCell ref="O96:O98"/>
    <mergeCell ref="P96:P98"/>
    <mergeCell ref="Q96:Q98"/>
    <mergeCell ref="R96:R98"/>
    <mergeCell ref="S96:S98"/>
    <mergeCell ref="O93:P93"/>
    <mergeCell ref="Q93:R93"/>
    <mergeCell ref="S93:T93"/>
    <mergeCell ref="C96:C98"/>
    <mergeCell ref="D96:D98"/>
    <mergeCell ref="H96:H98"/>
    <mergeCell ref="I96:I98"/>
    <mergeCell ref="J96:J98"/>
    <mergeCell ref="K96:K98"/>
    <mergeCell ref="L96:L98"/>
    <mergeCell ref="O107:P107"/>
    <mergeCell ref="Q107:R107"/>
    <mergeCell ref="S107:T107"/>
    <mergeCell ref="C110:C112"/>
    <mergeCell ref="D110:D112"/>
    <mergeCell ref="H110:H112"/>
    <mergeCell ref="I110:I112"/>
    <mergeCell ref="J110:J112"/>
    <mergeCell ref="K110:K112"/>
    <mergeCell ref="L110:L112"/>
    <mergeCell ref="C104:M104"/>
    <mergeCell ref="H105:M105"/>
    <mergeCell ref="H106:J106"/>
    <mergeCell ref="K106:M106"/>
    <mergeCell ref="H107:I107"/>
    <mergeCell ref="J107:K107"/>
    <mergeCell ref="L107:M107"/>
    <mergeCell ref="C118:M118"/>
    <mergeCell ref="H119:M119"/>
    <mergeCell ref="H120:J120"/>
    <mergeCell ref="K120:M120"/>
    <mergeCell ref="H121:I121"/>
    <mergeCell ref="J121:K121"/>
    <mergeCell ref="L121:M121"/>
    <mergeCell ref="T110:T112"/>
    <mergeCell ref="C114:M115"/>
    <mergeCell ref="C116:D116"/>
    <mergeCell ref="E116:F116"/>
    <mergeCell ref="H116:M116"/>
    <mergeCell ref="C117:D117"/>
    <mergeCell ref="E117:F117"/>
    <mergeCell ref="H117:M117"/>
    <mergeCell ref="M110:M112"/>
    <mergeCell ref="O110:O112"/>
    <mergeCell ref="P110:P112"/>
    <mergeCell ref="Q110:Q112"/>
    <mergeCell ref="R110:R112"/>
    <mergeCell ref="S110:S112"/>
    <mergeCell ref="T124:T126"/>
    <mergeCell ref="C128:M129"/>
    <mergeCell ref="C130:D130"/>
    <mergeCell ref="E130:F130"/>
    <mergeCell ref="H130:M130"/>
    <mergeCell ref="C131:D131"/>
    <mergeCell ref="E131:F131"/>
    <mergeCell ref="H131:M131"/>
    <mergeCell ref="M124:M126"/>
    <mergeCell ref="O124:O126"/>
    <mergeCell ref="P124:P126"/>
    <mergeCell ref="Q124:Q126"/>
    <mergeCell ref="R124:R126"/>
    <mergeCell ref="S124:S126"/>
    <mergeCell ref="O121:P121"/>
    <mergeCell ref="Q121:R121"/>
    <mergeCell ref="S121:T121"/>
    <mergeCell ref="C124:C126"/>
    <mergeCell ref="D124:D126"/>
    <mergeCell ref="H124:H126"/>
    <mergeCell ref="I124:I126"/>
    <mergeCell ref="J124:J126"/>
    <mergeCell ref="K124:K126"/>
    <mergeCell ref="L124:L126"/>
    <mergeCell ref="O135:P135"/>
    <mergeCell ref="Q135:R135"/>
    <mergeCell ref="S135:T135"/>
    <mergeCell ref="C138:C140"/>
    <mergeCell ref="D138:D140"/>
    <mergeCell ref="H138:H140"/>
    <mergeCell ref="I138:I140"/>
    <mergeCell ref="J138:J140"/>
    <mergeCell ref="K138:K140"/>
    <mergeCell ref="L138:L140"/>
    <mergeCell ref="C132:M132"/>
    <mergeCell ref="H133:M133"/>
    <mergeCell ref="H134:J134"/>
    <mergeCell ref="K134:M134"/>
    <mergeCell ref="H135:I135"/>
    <mergeCell ref="J135:K135"/>
    <mergeCell ref="L135:M135"/>
    <mergeCell ref="C146:M146"/>
    <mergeCell ref="H147:M147"/>
    <mergeCell ref="H148:J148"/>
    <mergeCell ref="K148:M148"/>
    <mergeCell ref="H149:I149"/>
    <mergeCell ref="J149:K149"/>
    <mergeCell ref="L149:M149"/>
    <mergeCell ref="T138:T140"/>
    <mergeCell ref="C142:M143"/>
    <mergeCell ref="C144:D144"/>
    <mergeCell ref="E144:F144"/>
    <mergeCell ref="H144:M144"/>
    <mergeCell ref="C145:D145"/>
    <mergeCell ref="E145:F145"/>
    <mergeCell ref="H145:M145"/>
    <mergeCell ref="M138:M140"/>
    <mergeCell ref="O138:O140"/>
    <mergeCell ref="P138:P140"/>
    <mergeCell ref="Q138:Q140"/>
    <mergeCell ref="R138:R140"/>
    <mergeCell ref="S138:S140"/>
    <mergeCell ref="T152:T154"/>
    <mergeCell ref="C156:M157"/>
    <mergeCell ref="C158:D158"/>
    <mergeCell ref="E158:F158"/>
    <mergeCell ref="H158:M158"/>
    <mergeCell ref="C159:D159"/>
    <mergeCell ref="E159:F159"/>
    <mergeCell ref="H159:M159"/>
    <mergeCell ref="M152:M154"/>
    <mergeCell ref="O152:O154"/>
    <mergeCell ref="P152:P154"/>
    <mergeCell ref="Q152:Q154"/>
    <mergeCell ref="R152:R154"/>
    <mergeCell ref="S152:S154"/>
    <mergeCell ref="O149:P149"/>
    <mergeCell ref="Q149:R149"/>
    <mergeCell ref="S149:T149"/>
    <mergeCell ref="C152:C154"/>
    <mergeCell ref="D152:D154"/>
    <mergeCell ref="H152:H154"/>
    <mergeCell ref="I152:I154"/>
    <mergeCell ref="J152:J154"/>
    <mergeCell ref="K152:K154"/>
    <mergeCell ref="L152:L154"/>
    <mergeCell ref="O163:P163"/>
    <mergeCell ref="Q163:R163"/>
    <mergeCell ref="S163:T163"/>
    <mergeCell ref="C166:C168"/>
    <mergeCell ref="D166:D168"/>
    <mergeCell ref="H166:H168"/>
    <mergeCell ref="I166:I168"/>
    <mergeCell ref="J166:J168"/>
    <mergeCell ref="K166:K168"/>
    <mergeCell ref="L166:L168"/>
    <mergeCell ref="C160:M160"/>
    <mergeCell ref="H161:M161"/>
    <mergeCell ref="H162:J162"/>
    <mergeCell ref="K162:M162"/>
    <mergeCell ref="H163:I163"/>
    <mergeCell ref="J163:K163"/>
    <mergeCell ref="L163:M163"/>
    <mergeCell ref="C174:M174"/>
    <mergeCell ref="H175:M175"/>
    <mergeCell ref="H176:J176"/>
    <mergeCell ref="K176:M176"/>
    <mergeCell ref="H177:I177"/>
    <mergeCell ref="J177:K177"/>
    <mergeCell ref="L177:M177"/>
    <mergeCell ref="T166:T168"/>
    <mergeCell ref="C170:M171"/>
    <mergeCell ref="C172:D172"/>
    <mergeCell ref="E172:F172"/>
    <mergeCell ref="H172:M172"/>
    <mergeCell ref="C173:D173"/>
    <mergeCell ref="E173:F173"/>
    <mergeCell ref="H173:M173"/>
    <mergeCell ref="M166:M168"/>
    <mergeCell ref="O166:O168"/>
    <mergeCell ref="P166:P168"/>
    <mergeCell ref="Q166:Q168"/>
    <mergeCell ref="R166:R168"/>
    <mergeCell ref="S166:S168"/>
    <mergeCell ref="T180:T182"/>
    <mergeCell ref="C184:M185"/>
    <mergeCell ref="C186:D186"/>
    <mergeCell ref="E186:F186"/>
    <mergeCell ref="H186:M186"/>
    <mergeCell ref="C187:D187"/>
    <mergeCell ref="E187:F187"/>
    <mergeCell ref="H187:M187"/>
    <mergeCell ref="M180:M182"/>
    <mergeCell ref="O180:O182"/>
    <mergeCell ref="P180:P182"/>
    <mergeCell ref="Q180:Q182"/>
    <mergeCell ref="R180:R182"/>
    <mergeCell ref="S180:S182"/>
    <mergeCell ref="O177:P177"/>
    <mergeCell ref="Q177:R177"/>
    <mergeCell ref="S177:T177"/>
    <mergeCell ref="C180:C182"/>
    <mergeCell ref="D180:D182"/>
    <mergeCell ref="H180:H182"/>
    <mergeCell ref="I180:I182"/>
    <mergeCell ref="J180:J182"/>
    <mergeCell ref="K180:K182"/>
    <mergeCell ref="L180:L182"/>
    <mergeCell ref="O191:P191"/>
    <mergeCell ref="Q191:R191"/>
    <mergeCell ref="S191:T191"/>
    <mergeCell ref="C194:C196"/>
    <mergeCell ref="D194:D196"/>
    <mergeCell ref="H194:H196"/>
    <mergeCell ref="I194:I196"/>
    <mergeCell ref="J194:J196"/>
    <mergeCell ref="K194:K196"/>
    <mergeCell ref="L194:L196"/>
    <mergeCell ref="C188:M188"/>
    <mergeCell ref="H189:M189"/>
    <mergeCell ref="H190:J190"/>
    <mergeCell ref="K190:M190"/>
    <mergeCell ref="H191:I191"/>
    <mergeCell ref="J191:K191"/>
    <mergeCell ref="L191:M191"/>
    <mergeCell ref="C202:M202"/>
    <mergeCell ref="H203:M203"/>
    <mergeCell ref="H204:J204"/>
    <mergeCell ref="K204:M204"/>
    <mergeCell ref="H205:I205"/>
    <mergeCell ref="J205:K205"/>
    <mergeCell ref="L205:M205"/>
    <mergeCell ref="T194:T196"/>
    <mergeCell ref="C198:M199"/>
    <mergeCell ref="C200:D200"/>
    <mergeCell ref="E200:F200"/>
    <mergeCell ref="H200:M200"/>
    <mergeCell ref="C201:D201"/>
    <mergeCell ref="E201:F201"/>
    <mergeCell ref="H201:M201"/>
    <mergeCell ref="M194:M196"/>
    <mergeCell ref="O194:O196"/>
    <mergeCell ref="P194:P196"/>
    <mergeCell ref="Q194:Q196"/>
    <mergeCell ref="R194:R196"/>
    <mergeCell ref="S194:S196"/>
    <mergeCell ref="T208:T210"/>
    <mergeCell ref="C212:M213"/>
    <mergeCell ref="C214:D214"/>
    <mergeCell ref="E214:F214"/>
    <mergeCell ref="H214:M214"/>
    <mergeCell ref="C215:D215"/>
    <mergeCell ref="E215:F215"/>
    <mergeCell ref="H215:M215"/>
    <mergeCell ref="M208:M210"/>
    <mergeCell ref="O208:O210"/>
    <mergeCell ref="P208:P210"/>
    <mergeCell ref="Q208:Q210"/>
    <mergeCell ref="R208:R210"/>
    <mergeCell ref="S208:S210"/>
    <mergeCell ref="O205:P205"/>
    <mergeCell ref="Q205:R205"/>
    <mergeCell ref="S205:T205"/>
    <mergeCell ref="C208:C210"/>
    <mergeCell ref="D208:D210"/>
    <mergeCell ref="H208:H210"/>
    <mergeCell ref="I208:I210"/>
    <mergeCell ref="J208:J210"/>
    <mergeCell ref="K208:K210"/>
    <mergeCell ref="L208:L210"/>
    <mergeCell ref="O219:P219"/>
    <mergeCell ref="Q219:R219"/>
    <mergeCell ref="S219:T219"/>
    <mergeCell ref="C222:C224"/>
    <mergeCell ref="D222:D224"/>
    <mergeCell ref="H222:H224"/>
    <mergeCell ref="I222:I224"/>
    <mergeCell ref="J222:J224"/>
    <mergeCell ref="K222:K224"/>
    <mergeCell ref="L222:L224"/>
    <mergeCell ref="C216:M216"/>
    <mergeCell ref="H217:M217"/>
    <mergeCell ref="H218:J218"/>
    <mergeCell ref="K218:M218"/>
    <mergeCell ref="H219:I219"/>
    <mergeCell ref="J219:K219"/>
    <mergeCell ref="L219:M219"/>
    <mergeCell ref="C230:M230"/>
    <mergeCell ref="H231:M231"/>
    <mergeCell ref="H232:J232"/>
    <mergeCell ref="K232:M232"/>
    <mergeCell ref="H233:I233"/>
    <mergeCell ref="J233:K233"/>
    <mergeCell ref="L233:M233"/>
    <mergeCell ref="T222:T224"/>
    <mergeCell ref="C226:M227"/>
    <mergeCell ref="C228:D228"/>
    <mergeCell ref="E228:F228"/>
    <mergeCell ref="H228:M228"/>
    <mergeCell ref="C229:D229"/>
    <mergeCell ref="E229:F229"/>
    <mergeCell ref="H229:M229"/>
    <mergeCell ref="M222:M224"/>
    <mergeCell ref="O222:O224"/>
    <mergeCell ref="P222:P224"/>
    <mergeCell ref="Q222:Q224"/>
    <mergeCell ref="R222:R224"/>
    <mergeCell ref="S222:S224"/>
    <mergeCell ref="T236:T238"/>
    <mergeCell ref="C240:M241"/>
    <mergeCell ref="C242:D242"/>
    <mergeCell ref="E242:F242"/>
    <mergeCell ref="H242:M242"/>
    <mergeCell ref="C243:D243"/>
    <mergeCell ref="E243:F243"/>
    <mergeCell ref="H243:M243"/>
    <mergeCell ref="M236:M238"/>
    <mergeCell ref="O236:O238"/>
    <mergeCell ref="P236:P238"/>
    <mergeCell ref="Q236:Q238"/>
    <mergeCell ref="R236:R238"/>
    <mergeCell ref="S236:S238"/>
    <mergeCell ref="O233:P233"/>
    <mergeCell ref="Q233:R233"/>
    <mergeCell ref="S233:T233"/>
    <mergeCell ref="C236:C238"/>
    <mergeCell ref="D236:D238"/>
    <mergeCell ref="H236:H238"/>
    <mergeCell ref="I236:I238"/>
    <mergeCell ref="J236:J238"/>
    <mergeCell ref="K236:K238"/>
    <mergeCell ref="L236:L238"/>
    <mergeCell ref="O247:P247"/>
    <mergeCell ref="Q247:R247"/>
    <mergeCell ref="S247:T247"/>
    <mergeCell ref="C250:C252"/>
    <mergeCell ref="D250:D252"/>
    <mergeCell ref="H250:H252"/>
    <mergeCell ref="I250:I252"/>
    <mergeCell ref="J250:J252"/>
    <mergeCell ref="K250:K252"/>
    <mergeCell ref="L250:L252"/>
    <mergeCell ref="C244:M244"/>
    <mergeCell ref="H245:M245"/>
    <mergeCell ref="H246:J246"/>
    <mergeCell ref="K246:M246"/>
    <mergeCell ref="H247:I247"/>
    <mergeCell ref="J247:K247"/>
    <mergeCell ref="L247:M247"/>
    <mergeCell ref="C258:M258"/>
    <mergeCell ref="H259:M259"/>
    <mergeCell ref="H260:J260"/>
    <mergeCell ref="K260:M260"/>
    <mergeCell ref="H261:I261"/>
    <mergeCell ref="J261:K261"/>
    <mergeCell ref="L261:M261"/>
    <mergeCell ref="T250:T252"/>
    <mergeCell ref="C254:M255"/>
    <mergeCell ref="C256:D256"/>
    <mergeCell ref="E256:F256"/>
    <mergeCell ref="H256:M256"/>
    <mergeCell ref="C257:D257"/>
    <mergeCell ref="E257:F257"/>
    <mergeCell ref="H257:M257"/>
    <mergeCell ref="M250:M252"/>
    <mergeCell ref="O250:O252"/>
    <mergeCell ref="P250:P252"/>
    <mergeCell ref="Q250:Q252"/>
    <mergeCell ref="R250:R252"/>
    <mergeCell ref="S250:S252"/>
    <mergeCell ref="T264:T266"/>
    <mergeCell ref="C268:M269"/>
    <mergeCell ref="C270:D270"/>
    <mergeCell ref="E270:F270"/>
    <mergeCell ref="H270:M270"/>
    <mergeCell ref="C271:D271"/>
    <mergeCell ref="E271:F271"/>
    <mergeCell ref="H271:M271"/>
    <mergeCell ref="M264:M266"/>
    <mergeCell ref="O264:O266"/>
    <mergeCell ref="P264:P266"/>
    <mergeCell ref="Q264:Q266"/>
    <mergeCell ref="R264:R266"/>
    <mergeCell ref="S264:S266"/>
    <mergeCell ref="O261:P261"/>
    <mergeCell ref="Q261:R261"/>
    <mergeCell ref="S261:T261"/>
    <mergeCell ref="C264:C266"/>
    <mergeCell ref="D264:D266"/>
    <mergeCell ref="H264:H266"/>
    <mergeCell ref="I264:I266"/>
    <mergeCell ref="J264:J266"/>
    <mergeCell ref="K264:K266"/>
    <mergeCell ref="L264:L266"/>
    <mergeCell ref="O275:P275"/>
    <mergeCell ref="Q275:R275"/>
    <mergeCell ref="S275:T275"/>
    <mergeCell ref="C278:C280"/>
    <mergeCell ref="D278:D280"/>
    <mergeCell ref="H278:H280"/>
    <mergeCell ref="I278:I280"/>
    <mergeCell ref="J278:J280"/>
    <mergeCell ref="K278:K280"/>
    <mergeCell ref="L278:L280"/>
    <mergeCell ref="C272:M272"/>
    <mergeCell ref="H273:M273"/>
    <mergeCell ref="H274:J274"/>
    <mergeCell ref="K274:M274"/>
    <mergeCell ref="H275:I275"/>
    <mergeCell ref="J275:K275"/>
    <mergeCell ref="L275:M275"/>
    <mergeCell ref="C286:M286"/>
    <mergeCell ref="H287:M287"/>
    <mergeCell ref="H288:J288"/>
    <mergeCell ref="K288:M288"/>
    <mergeCell ref="H289:I289"/>
    <mergeCell ref="J289:K289"/>
    <mergeCell ref="L289:M289"/>
    <mergeCell ref="T278:T280"/>
    <mergeCell ref="C282:M283"/>
    <mergeCell ref="C284:D284"/>
    <mergeCell ref="E284:F284"/>
    <mergeCell ref="H284:M284"/>
    <mergeCell ref="C285:D285"/>
    <mergeCell ref="E285:F285"/>
    <mergeCell ref="H285:M285"/>
    <mergeCell ref="M278:M280"/>
    <mergeCell ref="O278:O280"/>
    <mergeCell ref="P278:P280"/>
    <mergeCell ref="Q278:Q280"/>
    <mergeCell ref="R278:R280"/>
    <mergeCell ref="S278:S280"/>
    <mergeCell ref="T292:T294"/>
    <mergeCell ref="C296:M297"/>
    <mergeCell ref="C298:D298"/>
    <mergeCell ref="E298:F298"/>
    <mergeCell ref="H298:M298"/>
    <mergeCell ref="C299:D299"/>
    <mergeCell ref="E299:F299"/>
    <mergeCell ref="H299:M299"/>
    <mergeCell ref="M292:M294"/>
    <mergeCell ref="O292:O294"/>
    <mergeCell ref="P292:P294"/>
    <mergeCell ref="Q292:Q294"/>
    <mergeCell ref="R292:R294"/>
    <mergeCell ref="S292:S294"/>
    <mergeCell ref="O289:P289"/>
    <mergeCell ref="Q289:R289"/>
    <mergeCell ref="S289:T289"/>
    <mergeCell ref="C292:C294"/>
    <mergeCell ref="D292:D294"/>
    <mergeCell ref="H292:H294"/>
    <mergeCell ref="I292:I294"/>
    <mergeCell ref="J292:J294"/>
    <mergeCell ref="K292:K294"/>
    <mergeCell ref="L292:L294"/>
    <mergeCell ref="O303:P303"/>
    <mergeCell ref="Q303:R303"/>
    <mergeCell ref="S303:T303"/>
    <mergeCell ref="C306:C308"/>
    <mergeCell ref="D306:D308"/>
    <mergeCell ref="H306:H308"/>
    <mergeCell ref="I306:I308"/>
    <mergeCell ref="J306:J308"/>
    <mergeCell ref="K306:K308"/>
    <mergeCell ref="L306:L308"/>
    <mergeCell ref="C300:M300"/>
    <mergeCell ref="H301:M301"/>
    <mergeCell ref="H302:J302"/>
    <mergeCell ref="K302:M302"/>
    <mergeCell ref="H303:I303"/>
    <mergeCell ref="J303:K303"/>
    <mergeCell ref="L303:M303"/>
    <mergeCell ref="C314:M314"/>
    <mergeCell ref="H315:M315"/>
    <mergeCell ref="H316:J316"/>
    <mergeCell ref="K316:M316"/>
    <mergeCell ref="H317:I317"/>
    <mergeCell ref="J317:K317"/>
    <mergeCell ref="L317:M317"/>
    <mergeCell ref="T306:T308"/>
    <mergeCell ref="C310:M311"/>
    <mergeCell ref="C312:D312"/>
    <mergeCell ref="E312:F312"/>
    <mergeCell ref="H312:M312"/>
    <mergeCell ref="C313:D313"/>
    <mergeCell ref="E313:F313"/>
    <mergeCell ref="H313:M313"/>
    <mergeCell ref="M306:M308"/>
    <mergeCell ref="O306:O308"/>
    <mergeCell ref="P306:P308"/>
    <mergeCell ref="Q306:Q308"/>
    <mergeCell ref="R306:R308"/>
    <mergeCell ref="S306:S308"/>
    <mergeCell ref="T320:T322"/>
    <mergeCell ref="C324:M325"/>
    <mergeCell ref="C326:D326"/>
    <mergeCell ref="E326:F326"/>
    <mergeCell ref="H326:M326"/>
    <mergeCell ref="C327:D327"/>
    <mergeCell ref="E327:F327"/>
    <mergeCell ref="H327:M327"/>
    <mergeCell ref="M320:M322"/>
    <mergeCell ref="O320:O322"/>
    <mergeCell ref="P320:P322"/>
    <mergeCell ref="Q320:Q322"/>
    <mergeCell ref="R320:R322"/>
    <mergeCell ref="S320:S322"/>
    <mergeCell ref="O317:P317"/>
    <mergeCell ref="Q317:R317"/>
    <mergeCell ref="S317:T317"/>
    <mergeCell ref="C320:C322"/>
    <mergeCell ref="D320:D322"/>
    <mergeCell ref="H320:H322"/>
    <mergeCell ref="I320:I322"/>
    <mergeCell ref="J320:J322"/>
    <mergeCell ref="K320:K322"/>
    <mergeCell ref="L320:L322"/>
    <mergeCell ref="O331:P331"/>
    <mergeCell ref="Q331:R331"/>
    <mergeCell ref="S331:T331"/>
    <mergeCell ref="C334:C336"/>
    <mergeCell ref="D334:D336"/>
    <mergeCell ref="H334:H336"/>
    <mergeCell ref="I334:I336"/>
    <mergeCell ref="J334:J336"/>
    <mergeCell ref="K334:K336"/>
    <mergeCell ref="L334:L336"/>
    <mergeCell ref="C328:M328"/>
    <mergeCell ref="H329:M329"/>
    <mergeCell ref="H330:J330"/>
    <mergeCell ref="K330:M330"/>
    <mergeCell ref="H331:I331"/>
    <mergeCell ref="J331:K331"/>
    <mergeCell ref="L331:M331"/>
    <mergeCell ref="C342:M342"/>
    <mergeCell ref="H343:M343"/>
    <mergeCell ref="H344:J344"/>
    <mergeCell ref="K344:M344"/>
    <mergeCell ref="H345:I345"/>
    <mergeCell ref="J345:K345"/>
    <mergeCell ref="L345:M345"/>
    <mergeCell ref="T334:T336"/>
    <mergeCell ref="C338:M339"/>
    <mergeCell ref="C340:D340"/>
    <mergeCell ref="E340:F340"/>
    <mergeCell ref="H340:M340"/>
    <mergeCell ref="C341:D341"/>
    <mergeCell ref="E341:F341"/>
    <mergeCell ref="H341:M341"/>
    <mergeCell ref="M334:M336"/>
    <mergeCell ref="O334:O336"/>
    <mergeCell ref="P334:P336"/>
    <mergeCell ref="Q334:Q336"/>
    <mergeCell ref="R334:R336"/>
    <mergeCell ref="S334:S336"/>
    <mergeCell ref="T348:T350"/>
    <mergeCell ref="C352:M353"/>
    <mergeCell ref="C354:D354"/>
    <mergeCell ref="E354:F354"/>
    <mergeCell ref="H354:M354"/>
    <mergeCell ref="C355:D355"/>
    <mergeCell ref="E355:F355"/>
    <mergeCell ref="H355:M355"/>
    <mergeCell ref="M348:M350"/>
    <mergeCell ref="O348:O350"/>
    <mergeCell ref="P348:P350"/>
    <mergeCell ref="Q348:Q350"/>
    <mergeCell ref="R348:R350"/>
    <mergeCell ref="S348:S350"/>
    <mergeCell ref="O345:P345"/>
    <mergeCell ref="Q345:R345"/>
    <mergeCell ref="S345:T345"/>
    <mergeCell ref="C348:C350"/>
    <mergeCell ref="D348:D350"/>
    <mergeCell ref="H348:H350"/>
    <mergeCell ref="I348:I350"/>
    <mergeCell ref="J348:J350"/>
    <mergeCell ref="K348:K350"/>
    <mergeCell ref="L348:L350"/>
    <mergeCell ref="O359:P359"/>
    <mergeCell ref="Q359:R359"/>
    <mergeCell ref="S359:T359"/>
    <mergeCell ref="C362:C364"/>
    <mergeCell ref="D362:D364"/>
    <mergeCell ref="H362:H364"/>
    <mergeCell ref="I362:I364"/>
    <mergeCell ref="J362:J364"/>
    <mergeCell ref="K362:K364"/>
    <mergeCell ref="L362:L364"/>
    <mergeCell ref="C356:M356"/>
    <mergeCell ref="H357:M357"/>
    <mergeCell ref="H358:J358"/>
    <mergeCell ref="K358:M358"/>
    <mergeCell ref="H359:I359"/>
    <mergeCell ref="J359:K359"/>
    <mergeCell ref="L359:M359"/>
    <mergeCell ref="C370:M370"/>
    <mergeCell ref="H371:M371"/>
    <mergeCell ref="H372:J372"/>
    <mergeCell ref="K372:M372"/>
    <mergeCell ref="H373:I373"/>
    <mergeCell ref="J373:K373"/>
    <mergeCell ref="L373:M373"/>
    <mergeCell ref="T362:T364"/>
    <mergeCell ref="C366:M367"/>
    <mergeCell ref="C368:D368"/>
    <mergeCell ref="E368:F368"/>
    <mergeCell ref="H368:M368"/>
    <mergeCell ref="C369:D369"/>
    <mergeCell ref="E369:F369"/>
    <mergeCell ref="H369:M369"/>
    <mergeCell ref="M362:M364"/>
    <mergeCell ref="O362:O364"/>
    <mergeCell ref="P362:P364"/>
    <mergeCell ref="Q362:Q364"/>
    <mergeCell ref="R362:R364"/>
    <mergeCell ref="S362:S364"/>
    <mergeCell ref="T376:T378"/>
    <mergeCell ref="C380:M381"/>
    <mergeCell ref="C382:D382"/>
    <mergeCell ref="E382:F382"/>
    <mergeCell ref="H382:M382"/>
    <mergeCell ref="C383:D383"/>
    <mergeCell ref="E383:F383"/>
    <mergeCell ref="H383:M383"/>
    <mergeCell ref="M376:M378"/>
    <mergeCell ref="O376:O378"/>
    <mergeCell ref="P376:P378"/>
    <mergeCell ref="Q376:Q378"/>
    <mergeCell ref="R376:R378"/>
    <mergeCell ref="S376:S378"/>
    <mergeCell ref="O373:P373"/>
    <mergeCell ref="Q373:R373"/>
    <mergeCell ref="S373:T373"/>
    <mergeCell ref="C376:C378"/>
    <mergeCell ref="D376:D378"/>
    <mergeCell ref="H376:H378"/>
    <mergeCell ref="I376:I378"/>
    <mergeCell ref="J376:J378"/>
    <mergeCell ref="K376:K378"/>
    <mergeCell ref="L376:L378"/>
    <mergeCell ref="O387:P387"/>
    <mergeCell ref="Q387:R387"/>
    <mergeCell ref="S387:T387"/>
    <mergeCell ref="C390:C392"/>
    <mergeCell ref="D390:D392"/>
    <mergeCell ref="H390:H392"/>
    <mergeCell ref="I390:I392"/>
    <mergeCell ref="J390:J392"/>
    <mergeCell ref="K390:K392"/>
    <mergeCell ref="L390:L392"/>
    <mergeCell ref="C384:M384"/>
    <mergeCell ref="H385:M385"/>
    <mergeCell ref="H386:J386"/>
    <mergeCell ref="K386:M386"/>
    <mergeCell ref="H387:I387"/>
    <mergeCell ref="J387:K387"/>
    <mergeCell ref="L387:M387"/>
    <mergeCell ref="C398:M398"/>
    <mergeCell ref="H399:M399"/>
    <mergeCell ref="H400:J400"/>
    <mergeCell ref="K400:M400"/>
    <mergeCell ref="H401:I401"/>
    <mergeCell ref="J401:K401"/>
    <mergeCell ref="L401:M401"/>
    <mergeCell ref="T390:T392"/>
    <mergeCell ref="C394:M395"/>
    <mergeCell ref="C396:D396"/>
    <mergeCell ref="E396:F396"/>
    <mergeCell ref="H396:M396"/>
    <mergeCell ref="C397:D397"/>
    <mergeCell ref="E397:F397"/>
    <mergeCell ref="H397:M397"/>
    <mergeCell ref="M390:M392"/>
    <mergeCell ref="O390:O392"/>
    <mergeCell ref="P390:P392"/>
    <mergeCell ref="Q390:Q392"/>
    <mergeCell ref="R390:R392"/>
    <mergeCell ref="S390:S392"/>
    <mergeCell ref="T404:T406"/>
    <mergeCell ref="C408:M409"/>
    <mergeCell ref="C410:D410"/>
    <mergeCell ref="E410:F410"/>
    <mergeCell ref="H410:M410"/>
    <mergeCell ref="C411:D411"/>
    <mergeCell ref="E411:F411"/>
    <mergeCell ref="H411:M411"/>
    <mergeCell ref="M404:M406"/>
    <mergeCell ref="O404:O406"/>
    <mergeCell ref="P404:P406"/>
    <mergeCell ref="Q404:Q406"/>
    <mergeCell ref="R404:R406"/>
    <mergeCell ref="S404:S406"/>
    <mergeCell ref="O401:P401"/>
    <mergeCell ref="Q401:R401"/>
    <mergeCell ref="S401:T401"/>
    <mergeCell ref="C404:C406"/>
    <mergeCell ref="D404:D406"/>
    <mergeCell ref="H404:H406"/>
    <mergeCell ref="I404:I406"/>
    <mergeCell ref="J404:J406"/>
    <mergeCell ref="K404:K406"/>
    <mergeCell ref="L404:L406"/>
    <mergeCell ref="O415:P415"/>
    <mergeCell ref="Q415:R415"/>
    <mergeCell ref="S415:T415"/>
    <mergeCell ref="C418:C420"/>
    <mergeCell ref="D418:D420"/>
    <mergeCell ref="H418:H420"/>
    <mergeCell ref="I418:I420"/>
    <mergeCell ref="J418:J420"/>
    <mergeCell ref="K418:K420"/>
    <mergeCell ref="L418:L420"/>
    <mergeCell ref="C412:M412"/>
    <mergeCell ref="H413:M413"/>
    <mergeCell ref="H414:J414"/>
    <mergeCell ref="K414:M414"/>
    <mergeCell ref="H415:I415"/>
    <mergeCell ref="J415:K415"/>
    <mergeCell ref="L415:M415"/>
    <mergeCell ref="C426:M426"/>
    <mergeCell ref="H427:M427"/>
    <mergeCell ref="H428:J428"/>
    <mergeCell ref="K428:M428"/>
    <mergeCell ref="H429:I429"/>
    <mergeCell ref="J429:K429"/>
    <mergeCell ref="L429:M429"/>
    <mergeCell ref="T418:T420"/>
    <mergeCell ref="C422:M423"/>
    <mergeCell ref="C424:D424"/>
    <mergeCell ref="E424:F424"/>
    <mergeCell ref="H424:M424"/>
    <mergeCell ref="C425:D425"/>
    <mergeCell ref="E425:F425"/>
    <mergeCell ref="H425:M425"/>
    <mergeCell ref="M418:M420"/>
    <mergeCell ref="O418:O420"/>
    <mergeCell ref="P418:P420"/>
    <mergeCell ref="Q418:Q420"/>
    <mergeCell ref="R418:R420"/>
    <mergeCell ref="S418:S420"/>
    <mergeCell ref="T432:T434"/>
    <mergeCell ref="C436:M437"/>
    <mergeCell ref="C438:D438"/>
    <mergeCell ref="E438:F438"/>
    <mergeCell ref="H438:M438"/>
    <mergeCell ref="C439:D439"/>
    <mergeCell ref="E439:F439"/>
    <mergeCell ref="H439:M439"/>
    <mergeCell ref="M432:M434"/>
    <mergeCell ref="O432:O434"/>
    <mergeCell ref="P432:P434"/>
    <mergeCell ref="Q432:Q434"/>
    <mergeCell ref="R432:R434"/>
    <mergeCell ref="S432:S434"/>
    <mergeCell ref="O429:P429"/>
    <mergeCell ref="Q429:R429"/>
    <mergeCell ref="S429:T429"/>
    <mergeCell ref="C432:C434"/>
    <mergeCell ref="D432:D434"/>
    <mergeCell ref="H432:H434"/>
    <mergeCell ref="I432:I434"/>
    <mergeCell ref="J432:J434"/>
    <mergeCell ref="K432:K434"/>
    <mergeCell ref="L432:L434"/>
    <mergeCell ref="O443:P443"/>
    <mergeCell ref="Q443:R443"/>
    <mergeCell ref="S443:T443"/>
    <mergeCell ref="C446:C448"/>
    <mergeCell ref="D446:D448"/>
    <mergeCell ref="H446:H448"/>
    <mergeCell ref="I446:I448"/>
    <mergeCell ref="J446:J448"/>
    <mergeCell ref="K446:K448"/>
    <mergeCell ref="L446:L448"/>
    <mergeCell ref="C440:M440"/>
    <mergeCell ref="H441:M441"/>
    <mergeCell ref="H442:J442"/>
    <mergeCell ref="K442:M442"/>
    <mergeCell ref="H443:I443"/>
    <mergeCell ref="J443:K443"/>
    <mergeCell ref="L443:M443"/>
    <mergeCell ref="C454:M454"/>
    <mergeCell ref="H455:M455"/>
    <mergeCell ref="H456:J456"/>
    <mergeCell ref="K456:M456"/>
    <mergeCell ref="H457:I457"/>
    <mergeCell ref="J457:K457"/>
    <mergeCell ref="L457:M457"/>
    <mergeCell ref="T446:T448"/>
    <mergeCell ref="C450:M451"/>
    <mergeCell ref="C452:D452"/>
    <mergeCell ref="E452:F452"/>
    <mergeCell ref="H452:M452"/>
    <mergeCell ref="C453:D453"/>
    <mergeCell ref="E453:F453"/>
    <mergeCell ref="H453:M453"/>
    <mergeCell ref="M446:M448"/>
    <mergeCell ref="O446:O448"/>
    <mergeCell ref="P446:P448"/>
    <mergeCell ref="Q446:Q448"/>
    <mergeCell ref="R446:R448"/>
    <mergeCell ref="S446:S448"/>
    <mergeCell ref="T460:T462"/>
    <mergeCell ref="C464:M465"/>
    <mergeCell ref="C466:D466"/>
    <mergeCell ref="E466:F466"/>
    <mergeCell ref="H466:M466"/>
    <mergeCell ref="C467:D467"/>
    <mergeCell ref="E467:F467"/>
    <mergeCell ref="H467:M467"/>
    <mergeCell ref="M460:M462"/>
    <mergeCell ref="O460:O462"/>
    <mergeCell ref="P460:P462"/>
    <mergeCell ref="Q460:Q462"/>
    <mergeCell ref="R460:R462"/>
    <mergeCell ref="S460:S462"/>
    <mergeCell ref="O457:P457"/>
    <mergeCell ref="Q457:R457"/>
    <mergeCell ref="S457:T457"/>
    <mergeCell ref="C460:C462"/>
    <mergeCell ref="D460:D462"/>
    <mergeCell ref="H460:H462"/>
    <mergeCell ref="I460:I462"/>
    <mergeCell ref="J460:J462"/>
    <mergeCell ref="K460:K462"/>
    <mergeCell ref="L460:L462"/>
    <mergeCell ref="O471:P471"/>
    <mergeCell ref="Q471:R471"/>
    <mergeCell ref="S471:T471"/>
    <mergeCell ref="C474:C476"/>
    <mergeCell ref="D474:D476"/>
    <mergeCell ref="H474:H476"/>
    <mergeCell ref="I474:I476"/>
    <mergeCell ref="J474:J476"/>
    <mergeCell ref="K474:K476"/>
    <mergeCell ref="L474:L476"/>
    <mergeCell ref="C468:M468"/>
    <mergeCell ref="H469:M469"/>
    <mergeCell ref="H470:J470"/>
    <mergeCell ref="K470:M470"/>
    <mergeCell ref="H471:I471"/>
    <mergeCell ref="J471:K471"/>
    <mergeCell ref="L471:M471"/>
    <mergeCell ref="C482:M482"/>
    <mergeCell ref="H483:M483"/>
    <mergeCell ref="H484:J484"/>
    <mergeCell ref="K484:M484"/>
    <mergeCell ref="H485:I485"/>
    <mergeCell ref="J485:K485"/>
    <mergeCell ref="L485:M485"/>
    <mergeCell ref="T474:T476"/>
    <mergeCell ref="C478:M479"/>
    <mergeCell ref="C480:D480"/>
    <mergeCell ref="E480:F480"/>
    <mergeCell ref="H480:M480"/>
    <mergeCell ref="C481:D481"/>
    <mergeCell ref="E481:F481"/>
    <mergeCell ref="H481:M481"/>
    <mergeCell ref="M474:M476"/>
    <mergeCell ref="O474:O476"/>
    <mergeCell ref="P474:P476"/>
    <mergeCell ref="Q474:Q476"/>
    <mergeCell ref="R474:R476"/>
    <mergeCell ref="S474:S476"/>
    <mergeCell ref="T488:T490"/>
    <mergeCell ref="C492:M493"/>
    <mergeCell ref="C494:D494"/>
    <mergeCell ref="E494:F494"/>
    <mergeCell ref="H494:M494"/>
    <mergeCell ref="C495:D495"/>
    <mergeCell ref="E495:F495"/>
    <mergeCell ref="H495:M495"/>
    <mergeCell ref="M488:M490"/>
    <mergeCell ref="O488:O490"/>
    <mergeCell ref="P488:P490"/>
    <mergeCell ref="Q488:Q490"/>
    <mergeCell ref="R488:R490"/>
    <mergeCell ref="S488:S490"/>
    <mergeCell ref="O485:P485"/>
    <mergeCell ref="Q485:R485"/>
    <mergeCell ref="S485:T485"/>
    <mergeCell ref="C488:C490"/>
    <mergeCell ref="D488:D490"/>
    <mergeCell ref="H488:H490"/>
    <mergeCell ref="I488:I490"/>
    <mergeCell ref="J488:J490"/>
    <mergeCell ref="K488:K490"/>
    <mergeCell ref="L488:L490"/>
    <mergeCell ref="O499:P499"/>
    <mergeCell ref="Q499:R499"/>
    <mergeCell ref="S499:T499"/>
    <mergeCell ref="C502:C504"/>
    <mergeCell ref="D502:D504"/>
    <mergeCell ref="H502:H504"/>
    <mergeCell ref="I502:I504"/>
    <mergeCell ref="J502:J504"/>
    <mergeCell ref="K502:K504"/>
    <mergeCell ref="L502:L504"/>
    <mergeCell ref="C496:M496"/>
    <mergeCell ref="H497:M497"/>
    <mergeCell ref="H498:J498"/>
    <mergeCell ref="K498:M498"/>
    <mergeCell ref="H499:I499"/>
    <mergeCell ref="J499:K499"/>
    <mergeCell ref="L499:M499"/>
    <mergeCell ref="C510:M510"/>
    <mergeCell ref="H511:M511"/>
    <mergeCell ref="H512:J512"/>
    <mergeCell ref="K512:M512"/>
    <mergeCell ref="H513:I513"/>
    <mergeCell ref="J513:K513"/>
    <mergeCell ref="L513:M513"/>
    <mergeCell ref="T502:T504"/>
    <mergeCell ref="C506:M507"/>
    <mergeCell ref="C508:D508"/>
    <mergeCell ref="E508:F508"/>
    <mergeCell ref="H508:M508"/>
    <mergeCell ref="C509:D509"/>
    <mergeCell ref="E509:F509"/>
    <mergeCell ref="H509:M509"/>
    <mergeCell ref="M502:M504"/>
    <mergeCell ref="O502:O504"/>
    <mergeCell ref="P502:P504"/>
    <mergeCell ref="Q502:Q504"/>
    <mergeCell ref="R502:R504"/>
    <mergeCell ref="S502:S504"/>
    <mergeCell ref="T516:T518"/>
    <mergeCell ref="C520:M521"/>
    <mergeCell ref="C522:D522"/>
    <mergeCell ref="E522:F522"/>
    <mergeCell ref="H522:M522"/>
    <mergeCell ref="C523:D523"/>
    <mergeCell ref="E523:F523"/>
    <mergeCell ref="H523:M523"/>
    <mergeCell ref="M516:M518"/>
    <mergeCell ref="O516:O518"/>
    <mergeCell ref="P516:P518"/>
    <mergeCell ref="Q516:Q518"/>
    <mergeCell ref="R516:R518"/>
    <mergeCell ref="S516:S518"/>
    <mergeCell ref="O513:P513"/>
    <mergeCell ref="Q513:R513"/>
    <mergeCell ref="S513:T513"/>
    <mergeCell ref="C516:C518"/>
    <mergeCell ref="D516:D518"/>
    <mergeCell ref="H516:H518"/>
    <mergeCell ref="I516:I518"/>
    <mergeCell ref="J516:J518"/>
    <mergeCell ref="K516:K518"/>
    <mergeCell ref="L516:L518"/>
    <mergeCell ref="O527:P527"/>
    <mergeCell ref="Q527:R527"/>
    <mergeCell ref="S527:T527"/>
    <mergeCell ref="C530:C532"/>
    <mergeCell ref="D530:D532"/>
    <mergeCell ref="H530:H532"/>
    <mergeCell ref="I530:I532"/>
    <mergeCell ref="J530:J532"/>
    <mergeCell ref="K530:K532"/>
    <mergeCell ref="L530:L532"/>
    <mergeCell ref="C524:M524"/>
    <mergeCell ref="H525:M525"/>
    <mergeCell ref="H526:J526"/>
    <mergeCell ref="K526:M526"/>
    <mergeCell ref="H527:I527"/>
    <mergeCell ref="J527:K527"/>
    <mergeCell ref="L527:M527"/>
    <mergeCell ref="C538:M538"/>
    <mergeCell ref="H539:M539"/>
    <mergeCell ref="H540:J540"/>
    <mergeCell ref="K540:M540"/>
    <mergeCell ref="H541:I541"/>
    <mergeCell ref="J541:K541"/>
    <mergeCell ref="L541:M541"/>
    <mergeCell ref="T530:T532"/>
    <mergeCell ref="C534:M535"/>
    <mergeCell ref="C536:D536"/>
    <mergeCell ref="E536:F536"/>
    <mergeCell ref="H536:M536"/>
    <mergeCell ref="C537:D537"/>
    <mergeCell ref="E537:F537"/>
    <mergeCell ref="H537:M537"/>
    <mergeCell ref="M530:M532"/>
    <mergeCell ref="O530:O532"/>
    <mergeCell ref="P530:P532"/>
    <mergeCell ref="Q530:Q532"/>
    <mergeCell ref="R530:R532"/>
    <mergeCell ref="S530:S532"/>
    <mergeCell ref="T544:T546"/>
    <mergeCell ref="C548:M549"/>
    <mergeCell ref="C550:D550"/>
    <mergeCell ref="E550:F550"/>
    <mergeCell ref="H550:M550"/>
    <mergeCell ref="C551:D551"/>
    <mergeCell ref="E551:F551"/>
    <mergeCell ref="H551:M551"/>
    <mergeCell ref="M544:M546"/>
    <mergeCell ref="O544:O546"/>
    <mergeCell ref="P544:P546"/>
    <mergeCell ref="Q544:Q546"/>
    <mergeCell ref="R544:R546"/>
    <mergeCell ref="S544:S546"/>
    <mergeCell ref="O541:P541"/>
    <mergeCell ref="Q541:R541"/>
    <mergeCell ref="S541:T541"/>
    <mergeCell ref="C544:C546"/>
    <mergeCell ref="D544:D546"/>
    <mergeCell ref="H544:H546"/>
    <mergeCell ref="I544:I546"/>
    <mergeCell ref="J544:J546"/>
    <mergeCell ref="K544:K546"/>
    <mergeCell ref="L544:L546"/>
    <mergeCell ref="O555:P555"/>
    <mergeCell ref="Q555:R555"/>
    <mergeCell ref="S555:T555"/>
    <mergeCell ref="C558:C560"/>
    <mergeCell ref="D558:D560"/>
    <mergeCell ref="H558:H560"/>
    <mergeCell ref="I558:I560"/>
    <mergeCell ref="J558:J560"/>
    <mergeCell ref="K558:K560"/>
    <mergeCell ref="L558:L560"/>
    <mergeCell ref="C552:M552"/>
    <mergeCell ref="H553:M553"/>
    <mergeCell ref="H554:J554"/>
    <mergeCell ref="K554:M554"/>
    <mergeCell ref="H555:I555"/>
    <mergeCell ref="J555:K555"/>
    <mergeCell ref="L555:M555"/>
    <mergeCell ref="C566:M566"/>
    <mergeCell ref="H567:M567"/>
    <mergeCell ref="H568:J568"/>
    <mergeCell ref="K568:M568"/>
    <mergeCell ref="H569:I569"/>
    <mergeCell ref="J569:K569"/>
    <mergeCell ref="L569:M569"/>
    <mergeCell ref="T558:T560"/>
    <mergeCell ref="C562:M563"/>
    <mergeCell ref="C564:D564"/>
    <mergeCell ref="E564:F564"/>
    <mergeCell ref="H564:M564"/>
    <mergeCell ref="C565:D565"/>
    <mergeCell ref="E565:F565"/>
    <mergeCell ref="H565:M565"/>
    <mergeCell ref="M558:M560"/>
    <mergeCell ref="O558:O560"/>
    <mergeCell ref="P558:P560"/>
    <mergeCell ref="Q558:Q560"/>
    <mergeCell ref="R558:R560"/>
    <mergeCell ref="S558:S560"/>
    <mergeCell ref="T572:T574"/>
    <mergeCell ref="M572:M574"/>
    <mergeCell ref="O572:O574"/>
    <mergeCell ref="P572:P574"/>
    <mergeCell ref="Q572:Q574"/>
    <mergeCell ref="R572:R574"/>
    <mergeCell ref="S572:S574"/>
    <mergeCell ref="O569:P569"/>
    <mergeCell ref="Q569:R569"/>
    <mergeCell ref="S569:T569"/>
    <mergeCell ref="C572:C574"/>
    <mergeCell ref="D572:D574"/>
    <mergeCell ref="H572:H574"/>
    <mergeCell ref="I572:I574"/>
    <mergeCell ref="J572:J574"/>
    <mergeCell ref="K572:K574"/>
    <mergeCell ref="L572:L574"/>
    <mergeCell ref="C576:M577"/>
    <mergeCell ref="C578:D578"/>
    <mergeCell ref="E578:F578"/>
    <mergeCell ref="H578:M578"/>
    <mergeCell ref="C579:D579"/>
    <mergeCell ref="E579:F579"/>
    <mergeCell ref="H579:M579"/>
    <mergeCell ref="C580:M580"/>
    <mergeCell ref="H581:M581"/>
    <mergeCell ref="H582:J582"/>
    <mergeCell ref="K582:M582"/>
    <mergeCell ref="H583:I583"/>
    <mergeCell ref="J583:K583"/>
    <mergeCell ref="L583:M583"/>
    <mergeCell ref="O583:P583"/>
    <mergeCell ref="Q583:R583"/>
    <mergeCell ref="S583:T583"/>
    <mergeCell ref="C586:C588"/>
    <mergeCell ref="D586:D588"/>
    <mergeCell ref="H586:H588"/>
    <mergeCell ref="I586:I588"/>
    <mergeCell ref="J586:J588"/>
    <mergeCell ref="K586:K588"/>
    <mergeCell ref="L586:L588"/>
    <mergeCell ref="M586:M588"/>
    <mergeCell ref="O586:O588"/>
    <mergeCell ref="P586:P588"/>
    <mergeCell ref="Q586:Q588"/>
    <mergeCell ref="R586:R588"/>
    <mergeCell ref="S586:S588"/>
    <mergeCell ref="T586:T588"/>
    <mergeCell ref="C590:M591"/>
    <mergeCell ref="C592:D592"/>
    <mergeCell ref="E592:F592"/>
    <mergeCell ref="H592:M592"/>
    <mergeCell ref="C593:D593"/>
    <mergeCell ref="E593:F593"/>
    <mergeCell ref="H593:M593"/>
    <mergeCell ref="C594:M594"/>
    <mergeCell ref="H595:M595"/>
    <mergeCell ref="H596:J596"/>
    <mergeCell ref="K596:M596"/>
    <mergeCell ref="H597:I597"/>
    <mergeCell ref="J597:K597"/>
    <mergeCell ref="L597:M597"/>
    <mergeCell ref="O597:P597"/>
    <mergeCell ref="Q597:R597"/>
    <mergeCell ref="S597:T597"/>
    <mergeCell ref="C600:C602"/>
    <mergeCell ref="D600:D602"/>
    <mergeCell ref="H600:H602"/>
    <mergeCell ref="I600:I602"/>
    <mergeCell ref="J600:J602"/>
    <mergeCell ref="K600:K602"/>
    <mergeCell ref="L600:L602"/>
    <mergeCell ref="M600:M602"/>
    <mergeCell ref="O600:O602"/>
    <mergeCell ref="P600:P602"/>
    <mergeCell ref="Q600:Q602"/>
    <mergeCell ref="R600:R602"/>
    <mergeCell ref="S600:S602"/>
    <mergeCell ref="T600:T602"/>
    <mergeCell ref="C604:M605"/>
    <mergeCell ref="C606:D606"/>
    <mergeCell ref="E606:F606"/>
    <mergeCell ref="H606:M606"/>
    <mergeCell ref="C607:D607"/>
    <mergeCell ref="E607:F607"/>
    <mergeCell ref="H607:M607"/>
    <mergeCell ref="C608:M608"/>
    <mergeCell ref="H609:M609"/>
    <mergeCell ref="H610:J610"/>
    <mergeCell ref="K610:M610"/>
    <mergeCell ref="H611:I611"/>
    <mergeCell ref="J611:K611"/>
    <mergeCell ref="L611:M611"/>
    <mergeCell ref="O611:P611"/>
    <mergeCell ref="Q611:R611"/>
    <mergeCell ref="S611:T611"/>
    <mergeCell ref="C614:C616"/>
    <mergeCell ref="D614:D616"/>
    <mergeCell ref="H614:H616"/>
    <mergeCell ref="I614:I616"/>
    <mergeCell ref="J614:J616"/>
    <mergeCell ref="K614:K616"/>
    <mergeCell ref="L614:L616"/>
    <mergeCell ref="M614:M616"/>
    <mergeCell ref="O614:O616"/>
    <mergeCell ref="P614:P616"/>
    <mergeCell ref="Q614:Q616"/>
    <mergeCell ref="R614:R616"/>
    <mergeCell ref="S614:S616"/>
    <mergeCell ref="T614:T616"/>
    <mergeCell ref="C618:M619"/>
    <mergeCell ref="C620:D620"/>
    <mergeCell ref="E620:F620"/>
    <mergeCell ref="H620:M620"/>
    <mergeCell ref="C621:D621"/>
    <mergeCell ref="E621:F621"/>
    <mergeCell ref="H621:M621"/>
    <mergeCell ref="C622:M622"/>
    <mergeCell ref="H623:M623"/>
    <mergeCell ref="H624:J624"/>
    <mergeCell ref="K624:M624"/>
    <mergeCell ref="H625:I625"/>
    <mergeCell ref="J625:K625"/>
    <mergeCell ref="L625:M625"/>
    <mergeCell ref="O625:P625"/>
    <mergeCell ref="Q625:R625"/>
    <mergeCell ref="S625:T625"/>
    <mergeCell ref="C628:C630"/>
    <mergeCell ref="D628:D630"/>
    <mergeCell ref="H628:H630"/>
    <mergeCell ref="I628:I630"/>
    <mergeCell ref="J628:J630"/>
    <mergeCell ref="K628:K630"/>
    <mergeCell ref="L628:L630"/>
    <mergeCell ref="M628:M630"/>
    <mergeCell ref="O628:O630"/>
    <mergeCell ref="P628:P630"/>
    <mergeCell ref="Q628:Q630"/>
    <mergeCell ref="R628:R630"/>
    <mergeCell ref="S628:S630"/>
    <mergeCell ref="T628:T630"/>
    <mergeCell ref="C632:M633"/>
    <mergeCell ref="C634:D634"/>
    <mergeCell ref="E634:F634"/>
    <mergeCell ref="H634:M634"/>
    <mergeCell ref="C635:D635"/>
    <mergeCell ref="E635:F635"/>
    <mergeCell ref="H635:M635"/>
    <mergeCell ref="C636:M636"/>
    <mergeCell ref="H637:M637"/>
    <mergeCell ref="H638:J638"/>
    <mergeCell ref="K638:M638"/>
    <mergeCell ref="H639:I639"/>
    <mergeCell ref="J639:K639"/>
    <mergeCell ref="L639:M639"/>
    <mergeCell ref="O639:P639"/>
    <mergeCell ref="Q639:R639"/>
    <mergeCell ref="S639:T639"/>
    <mergeCell ref="C642:C644"/>
    <mergeCell ref="D642:D644"/>
    <mergeCell ref="H642:H644"/>
    <mergeCell ref="I642:I644"/>
    <mergeCell ref="J642:J644"/>
    <mergeCell ref="K642:K644"/>
    <mergeCell ref="L642:L644"/>
    <mergeCell ref="M642:M644"/>
    <mergeCell ref="O642:O644"/>
    <mergeCell ref="P642:P644"/>
    <mergeCell ref="Q642:Q644"/>
    <mergeCell ref="R642:R644"/>
    <mergeCell ref="S642:S644"/>
    <mergeCell ref="T642:T644"/>
    <mergeCell ref="C646:M647"/>
    <mergeCell ref="C648:D648"/>
    <mergeCell ref="E648:F648"/>
    <mergeCell ref="H648:M648"/>
    <mergeCell ref="C649:D649"/>
    <mergeCell ref="E649:F649"/>
    <mergeCell ref="H649:M649"/>
    <mergeCell ref="C650:M650"/>
    <mergeCell ref="H651:M651"/>
    <mergeCell ref="H652:J652"/>
    <mergeCell ref="K652:M652"/>
    <mergeCell ref="H653:I653"/>
    <mergeCell ref="J653:K653"/>
    <mergeCell ref="L653:M653"/>
    <mergeCell ref="O653:P653"/>
    <mergeCell ref="Q653:R653"/>
    <mergeCell ref="S653:T653"/>
    <mergeCell ref="C656:C658"/>
    <mergeCell ref="D656:D658"/>
    <mergeCell ref="H656:H658"/>
    <mergeCell ref="I656:I658"/>
    <mergeCell ref="J656:J658"/>
    <mergeCell ref="K656:K658"/>
    <mergeCell ref="L656:L658"/>
    <mergeCell ref="M656:M658"/>
    <mergeCell ref="O656:O658"/>
    <mergeCell ref="P656:P658"/>
    <mergeCell ref="Q656:Q658"/>
    <mergeCell ref="R656:R658"/>
    <mergeCell ref="S656:S658"/>
    <mergeCell ref="T656:T658"/>
    <mergeCell ref="C660:M661"/>
    <mergeCell ref="C662:D662"/>
    <mergeCell ref="E662:F662"/>
    <mergeCell ref="H662:M662"/>
    <mergeCell ref="C663:D663"/>
    <mergeCell ref="E663:F663"/>
    <mergeCell ref="H663:M663"/>
    <mergeCell ref="C664:M664"/>
    <mergeCell ref="H665:M665"/>
    <mergeCell ref="H666:J666"/>
    <mergeCell ref="K666:M666"/>
    <mergeCell ref="H667:I667"/>
    <mergeCell ref="J667:K667"/>
    <mergeCell ref="L667:M667"/>
    <mergeCell ref="O667:P667"/>
    <mergeCell ref="Q667:R667"/>
    <mergeCell ref="S667:T667"/>
    <mergeCell ref="C670:C672"/>
    <mergeCell ref="D670:D672"/>
    <mergeCell ref="H670:H672"/>
    <mergeCell ref="I670:I672"/>
    <mergeCell ref="J670:J672"/>
    <mergeCell ref="K670:K672"/>
    <mergeCell ref="L670:L672"/>
    <mergeCell ref="M670:M672"/>
    <mergeCell ref="O670:O672"/>
    <mergeCell ref="P670:P672"/>
    <mergeCell ref="Q670:Q672"/>
    <mergeCell ref="R670:R672"/>
    <mergeCell ref="S670:S672"/>
    <mergeCell ref="T670:T672"/>
    <mergeCell ref="C674:M675"/>
    <mergeCell ref="C676:D676"/>
    <mergeCell ref="E676:F676"/>
    <mergeCell ref="H676:M676"/>
    <mergeCell ref="C677:D677"/>
    <mergeCell ref="E677:F677"/>
    <mergeCell ref="H677:M677"/>
    <mergeCell ref="C678:M678"/>
    <mergeCell ref="H679:M679"/>
    <mergeCell ref="H680:J680"/>
    <mergeCell ref="K680:M680"/>
    <mergeCell ref="H681:I681"/>
    <mergeCell ref="J681:K681"/>
    <mergeCell ref="L681:M681"/>
    <mergeCell ref="O681:P681"/>
    <mergeCell ref="Q681:R681"/>
    <mergeCell ref="S681:T681"/>
    <mergeCell ref="C684:C686"/>
    <mergeCell ref="D684:D686"/>
    <mergeCell ref="H684:H686"/>
    <mergeCell ref="I684:I686"/>
    <mergeCell ref="J684:J686"/>
    <mergeCell ref="K684:K686"/>
    <mergeCell ref="L684:L686"/>
    <mergeCell ref="M684:M686"/>
    <mergeCell ref="O684:O686"/>
    <mergeCell ref="P684:P686"/>
    <mergeCell ref="Q684:Q686"/>
    <mergeCell ref="R684:R686"/>
    <mergeCell ref="S684:S686"/>
    <mergeCell ref="T684:T686"/>
    <mergeCell ref="C688:M689"/>
    <mergeCell ref="C690:D690"/>
    <mergeCell ref="E690:F690"/>
    <mergeCell ref="H690:M690"/>
    <mergeCell ref="C691:D691"/>
    <mergeCell ref="E691:F691"/>
    <mergeCell ref="H691:M691"/>
    <mergeCell ref="C692:M692"/>
    <mergeCell ref="H693:M693"/>
    <mergeCell ref="H694:J694"/>
    <mergeCell ref="K694:M694"/>
    <mergeCell ref="H695:I695"/>
    <mergeCell ref="J695:K695"/>
    <mergeCell ref="L695:M695"/>
    <mergeCell ref="O695:P695"/>
    <mergeCell ref="Q695:R695"/>
    <mergeCell ref="S695:T695"/>
    <mergeCell ref="C698:C700"/>
    <mergeCell ref="D698:D700"/>
    <mergeCell ref="H698:H700"/>
    <mergeCell ref="I698:I700"/>
    <mergeCell ref="J698:J700"/>
    <mergeCell ref="K698:K700"/>
    <mergeCell ref="L698:L700"/>
    <mergeCell ref="M698:M700"/>
    <mergeCell ref="O698:O700"/>
    <mergeCell ref="P698:P700"/>
    <mergeCell ref="Q698:Q700"/>
    <mergeCell ref="R698:R700"/>
    <mergeCell ref="S698:S700"/>
    <mergeCell ref="T698:T700"/>
    <mergeCell ref="C702:M703"/>
    <mergeCell ref="C704:D704"/>
    <mergeCell ref="E704:F704"/>
    <mergeCell ref="H704:M704"/>
    <mergeCell ref="C705:D705"/>
    <mergeCell ref="E705:F705"/>
    <mergeCell ref="H705:M705"/>
    <mergeCell ref="C706:M706"/>
    <mergeCell ref="H707:M707"/>
    <mergeCell ref="H708:J708"/>
    <mergeCell ref="K708:M708"/>
    <mergeCell ref="H709:I709"/>
    <mergeCell ref="J709:K709"/>
    <mergeCell ref="L709:M709"/>
    <mergeCell ref="O709:P709"/>
    <mergeCell ref="Q709:R709"/>
    <mergeCell ref="S709:T709"/>
    <mergeCell ref="C712:C714"/>
    <mergeCell ref="D712:D714"/>
    <mergeCell ref="H712:H714"/>
    <mergeCell ref="I712:I714"/>
    <mergeCell ref="J712:J714"/>
    <mergeCell ref="K712:K714"/>
    <mergeCell ref="L712:L714"/>
    <mergeCell ref="M712:M714"/>
    <mergeCell ref="O712:O714"/>
    <mergeCell ref="P712:P714"/>
    <mergeCell ref="Q712:Q714"/>
    <mergeCell ref="R712:R714"/>
    <mergeCell ref="S712:S714"/>
    <mergeCell ref="T712:T714"/>
    <mergeCell ref="C716:M717"/>
    <mergeCell ref="C718:D718"/>
    <mergeCell ref="E718:F718"/>
    <mergeCell ref="H718:M718"/>
    <mergeCell ref="C719:D719"/>
    <mergeCell ref="E719:F719"/>
    <mergeCell ref="H719:M719"/>
    <mergeCell ref="C720:M720"/>
    <mergeCell ref="H721:M721"/>
    <mergeCell ref="H722:J722"/>
    <mergeCell ref="K722:M722"/>
    <mergeCell ref="H723:I723"/>
    <mergeCell ref="J723:K723"/>
    <mergeCell ref="L723:M723"/>
    <mergeCell ref="O723:P723"/>
    <mergeCell ref="Q723:R723"/>
    <mergeCell ref="S723:T723"/>
    <mergeCell ref="C726:C728"/>
    <mergeCell ref="D726:D728"/>
    <mergeCell ref="H726:H728"/>
    <mergeCell ref="I726:I728"/>
    <mergeCell ref="J726:J728"/>
    <mergeCell ref="K726:K728"/>
    <mergeCell ref="L726:L728"/>
    <mergeCell ref="M726:M728"/>
    <mergeCell ref="O726:O728"/>
    <mergeCell ref="P726:P728"/>
    <mergeCell ref="Q726:Q728"/>
    <mergeCell ref="R726:R728"/>
    <mergeCell ref="S726:S728"/>
    <mergeCell ref="T726:T728"/>
    <mergeCell ref="C730:M731"/>
    <mergeCell ref="C732:D732"/>
    <mergeCell ref="E732:F732"/>
    <mergeCell ref="H732:M732"/>
    <mergeCell ref="C733:D733"/>
    <mergeCell ref="E733:F733"/>
    <mergeCell ref="H733:M733"/>
    <mergeCell ref="C734:M734"/>
    <mergeCell ref="H735:M735"/>
    <mergeCell ref="H736:J736"/>
    <mergeCell ref="K736:M736"/>
    <mergeCell ref="H737:I737"/>
    <mergeCell ref="J737:K737"/>
    <mergeCell ref="L737:M737"/>
    <mergeCell ref="O737:P737"/>
    <mergeCell ref="Q737:R737"/>
    <mergeCell ref="S737:T737"/>
    <mergeCell ref="C740:C742"/>
    <mergeCell ref="D740:D742"/>
    <mergeCell ref="H740:H742"/>
    <mergeCell ref="I740:I742"/>
    <mergeCell ref="J740:J742"/>
    <mergeCell ref="K740:K742"/>
    <mergeCell ref="L740:L742"/>
    <mergeCell ref="M740:M742"/>
    <mergeCell ref="O740:O742"/>
    <mergeCell ref="P740:P742"/>
    <mergeCell ref="Q740:Q742"/>
    <mergeCell ref="R740:R742"/>
    <mergeCell ref="S740:S742"/>
    <mergeCell ref="T740:T742"/>
    <mergeCell ref="C744:M745"/>
    <mergeCell ref="C746:D746"/>
    <mergeCell ref="E746:F746"/>
    <mergeCell ref="H746:M746"/>
    <mergeCell ref="C747:D747"/>
    <mergeCell ref="E747:F747"/>
    <mergeCell ref="H747:M747"/>
    <mergeCell ref="C748:M748"/>
    <mergeCell ref="H749:M749"/>
    <mergeCell ref="H750:J750"/>
    <mergeCell ref="K750:M750"/>
    <mergeCell ref="H751:I751"/>
    <mergeCell ref="J751:K751"/>
    <mergeCell ref="L751:M751"/>
    <mergeCell ref="O751:P751"/>
    <mergeCell ref="Q751:R751"/>
    <mergeCell ref="S751:T751"/>
    <mergeCell ref="C754:C756"/>
    <mergeCell ref="D754:D756"/>
    <mergeCell ref="H754:H756"/>
    <mergeCell ref="I754:I756"/>
    <mergeCell ref="J754:J756"/>
    <mergeCell ref="K754:K756"/>
    <mergeCell ref="L754:L756"/>
    <mergeCell ref="M754:M756"/>
    <mergeCell ref="O754:O756"/>
    <mergeCell ref="P754:P756"/>
    <mergeCell ref="Q754:Q756"/>
    <mergeCell ref="R754:R756"/>
    <mergeCell ref="S754:S756"/>
    <mergeCell ref="T754:T756"/>
    <mergeCell ref="C758:M759"/>
    <mergeCell ref="C760:D760"/>
    <mergeCell ref="E760:F760"/>
    <mergeCell ref="H760:M760"/>
    <mergeCell ref="C761:D761"/>
    <mergeCell ref="E761:F761"/>
    <mergeCell ref="H761:M761"/>
    <mergeCell ref="C762:M762"/>
    <mergeCell ref="H763:M763"/>
    <mergeCell ref="H764:J764"/>
    <mergeCell ref="K764:M764"/>
    <mergeCell ref="H765:I765"/>
    <mergeCell ref="J765:K765"/>
    <mergeCell ref="L765:M765"/>
    <mergeCell ref="O765:P765"/>
    <mergeCell ref="Q765:R765"/>
    <mergeCell ref="S765:T765"/>
    <mergeCell ref="C768:C770"/>
    <mergeCell ref="D768:D770"/>
    <mergeCell ref="H768:H770"/>
    <mergeCell ref="I768:I770"/>
    <mergeCell ref="J768:J770"/>
    <mergeCell ref="K768:K770"/>
    <mergeCell ref="L768:L770"/>
    <mergeCell ref="M768:M770"/>
    <mergeCell ref="O768:O770"/>
    <mergeCell ref="P768:P770"/>
    <mergeCell ref="Q768:Q770"/>
    <mergeCell ref="R768:R770"/>
    <mergeCell ref="S768:S770"/>
    <mergeCell ref="T768:T770"/>
    <mergeCell ref="C772:M773"/>
    <mergeCell ref="C774:D774"/>
    <mergeCell ref="E774:F774"/>
    <mergeCell ref="H774:M774"/>
    <mergeCell ref="C775:D775"/>
    <mergeCell ref="E775:F775"/>
    <mergeCell ref="H775:M775"/>
    <mergeCell ref="C776:M776"/>
    <mergeCell ref="H777:M777"/>
    <mergeCell ref="H778:J778"/>
    <mergeCell ref="K778:M778"/>
    <mergeCell ref="H779:I779"/>
    <mergeCell ref="J779:K779"/>
    <mergeCell ref="L779:M779"/>
    <mergeCell ref="O779:P779"/>
    <mergeCell ref="Q779:R779"/>
    <mergeCell ref="S779:T779"/>
    <mergeCell ref="C782:C784"/>
    <mergeCell ref="D782:D784"/>
    <mergeCell ref="H782:H784"/>
    <mergeCell ref="I782:I784"/>
    <mergeCell ref="J782:J784"/>
    <mergeCell ref="K782:K784"/>
    <mergeCell ref="L782:L784"/>
    <mergeCell ref="M782:M784"/>
    <mergeCell ref="O782:O784"/>
    <mergeCell ref="P782:P784"/>
    <mergeCell ref="Q782:Q784"/>
    <mergeCell ref="R782:R784"/>
    <mergeCell ref="S782:S784"/>
    <mergeCell ref="T782:T784"/>
    <mergeCell ref="C786:M787"/>
    <mergeCell ref="C788:D788"/>
    <mergeCell ref="E788:F788"/>
    <mergeCell ref="H788:M788"/>
    <mergeCell ref="C789:D789"/>
    <mergeCell ref="E789:F789"/>
    <mergeCell ref="H789:M789"/>
    <mergeCell ref="C790:M790"/>
    <mergeCell ref="H791:M791"/>
    <mergeCell ref="H792:J792"/>
    <mergeCell ref="K792:M792"/>
    <mergeCell ref="H793:I793"/>
    <mergeCell ref="J793:K793"/>
    <mergeCell ref="L793:M793"/>
    <mergeCell ref="O793:P793"/>
    <mergeCell ref="Q793:R793"/>
    <mergeCell ref="S793:T793"/>
    <mergeCell ref="C796:C798"/>
    <mergeCell ref="D796:D798"/>
    <mergeCell ref="H796:H798"/>
    <mergeCell ref="I796:I798"/>
    <mergeCell ref="J796:J798"/>
    <mergeCell ref="K796:K798"/>
    <mergeCell ref="L796:L798"/>
    <mergeCell ref="M796:M798"/>
    <mergeCell ref="O796:O798"/>
    <mergeCell ref="P796:P798"/>
    <mergeCell ref="Q796:Q798"/>
    <mergeCell ref="R796:R798"/>
    <mergeCell ref="S796:S798"/>
    <mergeCell ref="T796:T798"/>
    <mergeCell ref="C800:M801"/>
    <mergeCell ref="C802:D802"/>
    <mergeCell ref="E802:F802"/>
    <mergeCell ref="H802:M802"/>
    <mergeCell ref="C803:D803"/>
    <mergeCell ref="E803:F803"/>
    <mergeCell ref="H803:M803"/>
    <mergeCell ref="C804:M804"/>
    <mergeCell ref="H805:M805"/>
    <mergeCell ref="H806:J806"/>
    <mergeCell ref="K806:M806"/>
    <mergeCell ref="H807:I807"/>
    <mergeCell ref="J807:K807"/>
    <mergeCell ref="L807:M807"/>
    <mergeCell ref="O807:P807"/>
    <mergeCell ref="Q807:R807"/>
    <mergeCell ref="S807:T807"/>
    <mergeCell ref="C810:C812"/>
    <mergeCell ref="D810:D812"/>
    <mergeCell ref="H810:H812"/>
    <mergeCell ref="I810:I812"/>
    <mergeCell ref="J810:J812"/>
    <mergeCell ref="K810:K812"/>
    <mergeCell ref="L810:L812"/>
    <mergeCell ref="M810:M812"/>
    <mergeCell ref="O810:O812"/>
    <mergeCell ref="P810:P812"/>
    <mergeCell ref="Q810:Q812"/>
    <mergeCell ref="R810:R812"/>
    <mergeCell ref="S810:S812"/>
    <mergeCell ref="T810:T812"/>
    <mergeCell ref="C814:M815"/>
    <mergeCell ref="C816:D816"/>
    <mergeCell ref="E816:F816"/>
    <mergeCell ref="H816:M816"/>
    <mergeCell ref="C817:D817"/>
    <mergeCell ref="E817:F817"/>
    <mergeCell ref="H817:M817"/>
    <mergeCell ref="C818:M818"/>
    <mergeCell ref="H819:M819"/>
    <mergeCell ref="H820:J820"/>
    <mergeCell ref="K820:M820"/>
    <mergeCell ref="H821:I821"/>
    <mergeCell ref="J821:K821"/>
    <mergeCell ref="L821:M821"/>
    <mergeCell ref="O821:P821"/>
    <mergeCell ref="Q821:R821"/>
    <mergeCell ref="S821:T821"/>
    <mergeCell ref="C824:C826"/>
    <mergeCell ref="D824:D826"/>
    <mergeCell ref="H824:H826"/>
    <mergeCell ref="I824:I826"/>
    <mergeCell ref="J824:J826"/>
    <mergeCell ref="K824:K826"/>
    <mergeCell ref="L824:L826"/>
    <mergeCell ref="M824:M826"/>
    <mergeCell ref="O824:O826"/>
    <mergeCell ref="P824:P826"/>
    <mergeCell ref="Q824:Q826"/>
    <mergeCell ref="R824:R826"/>
    <mergeCell ref="S824:S826"/>
    <mergeCell ref="T824:T826"/>
    <mergeCell ref="C828:M829"/>
    <mergeCell ref="C830:D830"/>
    <mergeCell ref="E830:F830"/>
    <mergeCell ref="H830:M830"/>
    <mergeCell ref="C831:D831"/>
    <mergeCell ref="E831:F831"/>
    <mergeCell ref="H831:M831"/>
    <mergeCell ref="C832:M832"/>
    <mergeCell ref="H833:M833"/>
    <mergeCell ref="H834:J834"/>
    <mergeCell ref="K834:M834"/>
    <mergeCell ref="H835:I835"/>
    <mergeCell ref="J835:K835"/>
    <mergeCell ref="L835:M835"/>
    <mergeCell ref="O835:P835"/>
    <mergeCell ref="Q835:R835"/>
    <mergeCell ref="S835:T835"/>
    <mergeCell ref="C838:C840"/>
    <mergeCell ref="D838:D840"/>
    <mergeCell ref="H838:H840"/>
    <mergeCell ref="I838:I840"/>
    <mergeCell ref="J838:J840"/>
    <mergeCell ref="K838:K840"/>
    <mergeCell ref="L838:L840"/>
    <mergeCell ref="M838:M840"/>
    <mergeCell ref="O838:O840"/>
    <mergeCell ref="P838:P840"/>
    <mergeCell ref="Q838:Q840"/>
    <mergeCell ref="R838:R840"/>
    <mergeCell ref="S838:S840"/>
    <mergeCell ref="T838:T840"/>
    <mergeCell ref="C842:M843"/>
    <mergeCell ref="C844:D844"/>
    <mergeCell ref="E844:F844"/>
    <mergeCell ref="H844:M844"/>
    <mergeCell ref="C845:D845"/>
    <mergeCell ref="E845:F845"/>
    <mergeCell ref="H845:M845"/>
    <mergeCell ref="C846:M846"/>
    <mergeCell ref="H847:M847"/>
    <mergeCell ref="H848:J848"/>
    <mergeCell ref="K848:M848"/>
    <mergeCell ref="H849:I849"/>
    <mergeCell ref="J849:K849"/>
    <mergeCell ref="L849:M849"/>
    <mergeCell ref="O849:P849"/>
    <mergeCell ref="Q849:R849"/>
    <mergeCell ref="S849:T849"/>
    <mergeCell ref="C852:C854"/>
    <mergeCell ref="D852:D854"/>
    <mergeCell ref="H852:H854"/>
    <mergeCell ref="I852:I854"/>
    <mergeCell ref="J852:J854"/>
    <mergeCell ref="K852:K854"/>
    <mergeCell ref="L852:L854"/>
    <mergeCell ref="M852:M854"/>
    <mergeCell ref="O852:O854"/>
    <mergeCell ref="P852:P854"/>
    <mergeCell ref="Q852:Q854"/>
    <mergeCell ref="R852:R854"/>
    <mergeCell ref="S852:S854"/>
    <mergeCell ref="T852:T854"/>
    <mergeCell ref="C856:M857"/>
    <mergeCell ref="C858:D858"/>
    <mergeCell ref="E858:F858"/>
    <mergeCell ref="H858:M858"/>
    <mergeCell ref="C859:D859"/>
    <mergeCell ref="E859:F859"/>
    <mergeCell ref="H859:M859"/>
    <mergeCell ref="C860:M860"/>
    <mergeCell ref="H861:M861"/>
    <mergeCell ref="H862:J862"/>
    <mergeCell ref="K862:M862"/>
    <mergeCell ref="H863:I863"/>
    <mergeCell ref="J863:K863"/>
    <mergeCell ref="L863:M863"/>
    <mergeCell ref="O863:P863"/>
    <mergeCell ref="Q863:R863"/>
    <mergeCell ref="S863:T863"/>
    <mergeCell ref="C866:C868"/>
    <mergeCell ref="D866:D868"/>
    <mergeCell ref="H866:H868"/>
    <mergeCell ref="I866:I868"/>
    <mergeCell ref="J866:J868"/>
    <mergeCell ref="K866:K868"/>
    <mergeCell ref="L866:L868"/>
    <mergeCell ref="M866:M868"/>
    <mergeCell ref="O866:O868"/>
    <mergeCell ref="P866:P868"/>
    <mergeCell ref="Q866:Q868"/>
    <mergeCell ref="R866:R868"/>
    <mergeCell ref="S866:S868"/>
    <mergeCell ref="T866:T868"/>
    <mergeCell ref="C870:M871"/>
    <mergeCell ref="C872:D872"/>
    <mergeCell ref="E872:F872"/>
    <mergeCell ref="H872:M872"/>
    <mergeCell ref="C873:D873"/>
    <mergeCell ref="E873:F873"/>
    <mergeCell ref="H873:M873"/>
    <mergeCell ref="C874:M874"/>
    <mergeCell ref="H875:M875"/>
    <mergeCell ref="H876:J876"/>
    <mergeCell ref="K876:M876"/>
    <mergeCell ref="H877:I877"/>
    <mergeCell ref="J877:K877"/>
    <mergeCell ref="L877:M877"/>
    <mergeCell ref="O877:P877"/>
    <mergeCell ref="Q877:R877"/>
    <mergeCell ref="S877:T877"/>
    <mergeCell ref="C880:C882"/>
    <mergeCell ref="D880:D882"/>
    <mergeCell ref="H880:H882"/>
    <mergeCell ref="I880:I882"/>
    <mergeCell ref="J880:J882"/>
    <mergeCell ref="K880:K882"/>
    <mergeCell ref="L880:L882"/>
    <mergeCell ref="M880:M882"/>
    <mergeCell ref="O880:O882"/>
    <mergeCell ref="P880:P882"/>
    <mergeCell ref="Q880:Q882"/>
    <mergeCell ref="R880:R882"/>
    <mergeCell ref="S880:S882"/>
    <mergeCell ref="T880:T882"/>
    <mergeCell ref="C884:M885"/>
    <mergeCell ref="C886:D886"/>
    <mergeCell ref="E886:F886"/>
    <mergeCell ref="H886:M886"/>
    <mergeCell ref="C887:D887"/>
    <mergeCell ref="E887:F887"/>
    <mergeCell ref="H887:M887"/>
    <mergeCell ref="C888:M888"/>
    <mergeCell ref="H889:M889"/>
    <mergeCell ref="H890:J890"/>
    <mergeCell ref="K890:M890"/>
    <mergeCell ref="H891:I891"/>
    <mergeCell ref="J891:K891"/>
    <mergeCell ref="L891:M891"/>
    <mergeCell ref="O891:P891"/>
    <mergeCell ref="Q891:R891"/>
    <mergeCell ref="S891:T891"/>
    <mergeCell ref="C894:C896"/>
    <mergeCell ref="D894:D896"/>
    <mergeCell ref="H894:H896"/>
    <mergeCell ref="I894:I896"/>
    <mergeCell ref="J894:J896"/>
    <mergeCell ref="K894:K896"/>
    <mergeCell ref="L894:L896"/>
    <mergeCell ref="M894:M896"/>
    <mergeCell ref="O894:O896"/>
    <mergeCell ref="P894:P896"/>
    <mergeCell ref="Q894:Q896"/>
    <mergeCell ref="R894:R896"/>
    <mergeCell ref="S894:S896"/>
    <mergeCell ref="T894:T896"/>
    <mergeCell ref="C898:M899"/>
    <mergeCell ref="C900:D900"/>
    <mergeCell ref="E900:F900"/>
    <mergeCell ref="H900:M900"/>
    <mergeCell ref="C901:D901"/>
    <mergeCell ref="E901:F901"/>
    <mergeCell ref="H901:M901"/>
    <mergeCell ref="C902:M902"/>
    <mergeCell ref="H903:M903"/>
    <mergeCell ref="H904:J904"/>
    <mergeCell ref="K904:M904"/>
    <mergeCell ref="H905:I905"/>
    <mergeCell ref="J905:K905"/>
    <mergeCell ref="L905:M905"/>
    <mergeCell ref="O905:P905"/>
    <mergeCell ref="Q905:R905"/>
    <mergeCell ref="S905:T905"/>
    <mergeCell ref="C908:C910"/>
    <mergeCell ref="D908:D910"/>
    <mergeCell ref="H908:H910"/>
    <mergeCell ref="I908:I910"/>
    <mergeCell ref="J908:J910"/>
    <mergeCell ref="K908:K910"/>
    <mergeCell ref="L908:L910"/>
    <mergeCell ref="M908:M910"/>
    <mergeCell ref="O908:O910"/>
    <mergeCell ref="P908:P910"/>
    <mergeCell ref="Q908:Q910"/>
    <mergeCell ref="R908:R910"/>
    <mergeCell ref="S908:S910"/>
    <mergeCell ref="T908:T910"/>
    <mergeCell ref="C912:M913"/>
    <mergeCell ref="C914:D914"/>
    <mergeCell ref="E914:F914"/>
    <mergeCell ref="H914:M914"/>
    <mergeCell ref="C915:D915"/>
    <mergeCell ref="E915:F915"/>
    <mergeCell ref="H915:M915"/>
    <mergeCell ref="C916:M916"/>
    <mergeCell ref="H917:M917"/>
    <mergeCell ref="H918:J918"/>
    <mergeCell ref="K918:M918"/>
    <mergeCell ref="H919:I919"/>
    <mergeCell ref="J919:K919"/>
    <mergeCell ref="L919:M919"/>
    <mergeCell ref="O919:P919"/>
    <mergeCell ref="Q919:R919"/>
    <mergeCell ref="S919:T919"/>
    <mergeCell ref="C922:C924"/>
    <mergeCell ref="D922:D924"/>
    <mergeCell ref="H922:H924"/>
    <mergeCell ref="I922:I924"/>
    <mergeCell ref="J922:J924"/>
    <mergeCell ref="K922:K924"/>
    <mergeCell ref="L922:L924"/>
    <mergeCell ref="M922:M924"/>
    <mergeCell ref="O922:O924"/>
    <mergeCell ref="P922:P924"/>
    <mergeCell ref="Q922:Q924"/>
    <mergeCell ref="R922:R924"/>
    <mergeCell ref="S922:S924"/>
    <mergeCell ref="T922:T924"/>
    <mergeCell ref="C926:M927"/>
    <mergeCell ref="C928:D928"/>
    <mergeCell ref="E928:F928"/>
    <mergeCell ref="H928:M928"/>
    <mergeCell ref="C929:D929"/>
    <mergeCell ref="E929:F929"/>
    <mergeCell ref="H929:M929"/>
    <mergeCell ref="C930:M930"/>
    <mergeCell ref="H931:M931"/>
    <mergeCell ref="H932:J932"/>
    <mergeCell ref="K932:M932"/>
    <mergeCell ref="H933:I933"/>
    <mergeCell ref="J933:K933"/>
    <mergeCell ref="L933:M933"/>
    <mergeCell ref="O933:P933"/>
    <mergeCell ref="Q933:R933"/>
    <mergeCell ref="S933:T933"/>
    <mergeCell ref="C936:C938"/>
    <mergeCell ref="D936:D938"/>
    <mergeCell ref="H936:H938"/>
    <mergeCell ref="I936:I938"/>
    <mergeCell ref="J936:J938"/>
    <mergeCell ref="K936:K938"/>
    <mergeCell ref="L936:L938"/>
    <mergeCell ref="M936:M938"/>
    <mergeCell ref="O936:O938"/>
    <mergeCell ref="P936:P938"/>
    <mergeCell ref="Q936:Q938"/>
    <mergeCell ref="R936:R938"/>
    <mergeCell ref="S936:S938"/>
    <mergeCell ref="T936:T938"/>
    <mergeCell ref="C940:M941"/>
    <mergeCell ref="C942:D942"/>
    <mergeCell ref="E942:F942"/>
    <mergeCell ref="H942:M942"/>
    <mergeCell ref="C943:D943"/>
    <mergeCell ref="E943:F943"/>
    <mergeCell ref="H943:M943"/>
    <mergeCell ref="C944:M944"/>
    <mergeCell ref="H945:M945"/>
    <mergeCell ref="H946:J946"/>
    <mergeCell ref="K946:M946"/>
    <mergeCell ref="H947:I947"/>
    <mergeCell ref="J947:K947"/>
    <mergeCell ref="L947:M947"/>
    <mergeCell ref="O947:P947"/>
    <mergeCell ref="Q947:R947"/>
    <mergeCell ref="S947:T947"/>
    <mergeCell ref="C950:C952"/>
    <mergeCell ref="D950:D952"/>
    <mergeCell ref="H950:H952"/>
    <mergeCell ref="I950:I952"/>
    <mergeCell ref="J950:J952"/>
    <mergeCell ref="K950:K952"/>
    <mergeCell ref="L950:L952"/>
    <mergeCell ref="M950:M952"/>
    <mergeCell ref="O950:O952"/>
    <mergeCell ref="P950:P952"/>
    <mergeCell ref="Q950:Q952"/>
    <mergeCell ref="R950:R952"/>
    <mergeCell ref="S950:S952"/>
    <mergeCell ref="T950:T952"/>
    <mergeCell ref="C954:M955"/>
    <mergeCell ref="C956:D956"/>
    <mergeCell ref="E956:F956"/>
    <mergeCell ref="H956:M956"/>
    <mergeCell ref="C957:D957"/>
    <mergeCell ref="E957:F957"/>
    <mergeCell ref="H957:M957"/>
    <mergeCell ref="C958:M958"/>
    <mergeCell ref="H959:M959"/>
    <mergeCell ref="H960:J960"/>
    <mergeCell ref="K960:M960"/>
    <mergeCell ref="H961:I961"/>
    <mergeCell ref="J961:K961"/>
    <mergeCell ref="L961:M961"/>
    <mergeCell ref="O961:P961"/>
    <mergeCell ref="Q961:R961"/>
    <mergeCell ref="S961:T961"/>
    <mergeCell ref="C964:C966"/>
    <mergeCell ref="D964:D966"/>
    <mergeCell ref="H964:H966"/>
    <mergeCell ref="I964:I966"/>
    <mergeCell ref="J964:J966"/>
    <mergeCell ref="K964:K966"/>
    <mergeCell ref="L964:L966"/>
    <mergeCell ref="M964:M966"/>
    <mergeCell ref="O964:O966"/>
    <mergeCell ref="P964:P966"/>
    <mergeCell ref="Q964:Q966"/>
    <mergeCell ref="R964:R966"/>
    <mergeCell ref="S964:S966"/>
    <mergeCell ref="T964:T966"/>
    <mergeCell ref="C968:M969"/>
    <mergeCell ref="C970:D970"/>
    <mergeCell ref="E970:F970"/>
    <mergeCell ref="H970:M970"/>
    <mergeCell ref="C971:D971"/>
    <mergeCell ref="E971:F971"/>
    <mergeCell ref="H971:M971"/>
    <mergeCell ref="C972:M972"/>
    <mergeCell ref="H973:M973"/>
    <mergeCell ref="H974:J974"/>
    <mergeCell ref="K974:M974"/>
    <mergeCell ref="H975:I975"/>
    <mergeCell ref="J975:K975"/>
    <mergeCell ref="L975:M975"/>
    <mergeCell ref="O975:P975"/>
    <mergeCell ref="Q975:R975"/>
    <mergeCell ref="S975:T975"/>
    <mergeCell ref="C978:C980"/>
    <mergeCell ref="D978:D980"/>
    <mergeCell ref="H978:H980"/>
    <mergeCell ref="I978:I980"/>
    <mergeCell ref="J978:J980"/>
    <mergeCell ref="K978:K980"/>
    <mergeCell ref="L978:L980"/>
    <mergeCell ref="M978:M980"/>
    <mergeCell ref="O978:O980"/>
    <mergeCell ref="P978:P980"/>
    <mergeCell ref="Q978:Q980"/>
    <mergeCell ref="R978:R980"/>
    <mergeCell ref="S978:S980"/>
    <mergeCell ref="T978:T980"/>
    <mergeCell ref="C982:M983"/>
    <mergeCell ref="C984:D984"/>
    <mergeCell ref="E984:F984"/>
    <mergeCell ref="H984:M984"/>
    <mergeCell ref="C985:D985"/>
    <mergeCell ref="E985:F985"/>
    <mergeCell ref="H985:M985"/>
    <mergeCell ref="C986:M986"/>
    <mergeCell ref="H987:M987"/>
    <mergeCell ref="H988:J988"/>
    <mergeCell ref="K988:M988"/>
    <mergeCell ref="H989:I989"/>
    <mergeCell ref="J989:K989"/>
    <mergeCell ref="L989:M989"/>
    <mergeCell ref="O989:P989"/>
    <mergeCell ref="Q989:R989"/>
    <mergeCell ref="S989:T989"/>
    <mergeCell ref="C992:C994"/>
    <mergeCell ref="D992:D994"/>
    <mergeCell ref="H992:H994"/>
    <mergeCell ref="I992:I994"/>
    <mergeCell ref="J992:J994"/>
    <mergeCell ref="K992:K994"/>
    <mergeCell ref="L992:L994"/>
    <mergeCell ref="M992:M994"/>
    <mergeCell ref="O992:O994"/>
    <mergeCell ref="P992:P994"/>
    <mergeCell ref="Q992:Q994"/>
    <mergeCell ref="R992:R994"/>
    <mergeCell ref="S992:S994"/>
    <mergeCell ref="T992:T994"/>
    <mergeCell ref="C996:M997"/>
    <mergeCell ref="C998:D998"/>
    <mergeCell ref="E998:F998"/>
    <mergeCell ref="H998:M998"/>
    <mergeCell ref="C999:D999"/>
    <mergeCell ref="E999:F999"/>
    <mergeCell ref="H999:M999"/>
    <mergeCell ref="C1000:M1000"/>
    <mergeCell ref="H1001:M1001"/>
    <mergeCell ref="H1002:J1002"/>
    <mergeCell ref="K1002:M1002"/>
    <mergeCell ref="H1003:I1003"/>
    <mergeCell ref="J1003:K1003"/>
    <mergeCell ref="L1003:M1003"/>
    <mergeCell ref="O1003:P1003"/>
    <mergeCell ref="Q1003:R1003"/>
    <mergeCell ref="S1003:T1003"/>
    <mergeCell ref="C1006:C1008"/>
    <mergeCell ref="D1006:D1008"/>
    <mergeCell ref="H1006:H1008"/>
    <mergeCell ref="I1006:I1008"/>
    <mergeCell ref="J1006:J1008"/>
    <mergeCell ref="K1006:K1008"/>
    <mergeCell ref="L1006:L1008"/>
    <mergeCell ref="M1006:M1008"/>
    <mergeCell ref="O1006:O1008"/>
    <mergeCell ref="P1006:P1008"/>
    <mergeCell ref="Q1006:Q1008"/>
    <mergeCell ref="R1006:R1008"/>
    <mergeCell ref="S1006:S1008"/>
    <mergeCell ref="T1006:T1008"/>
    <mergeCell ref="C1010:M1011"/>
    <mergeCell ref="C1012:D1012"/>
    <mergeCell ref="E1012:F1012"/>
    <mergeCell ref="H1012:M1012"/>
    <mergeCell ref="C1013:D1013"/>
    <mergeCell ref="E1013:F1013"/>
    <mergeCell ref="H1013:M1013"/>
    <mergeCell ref="C1014:M1014"/>
    <mergeCell ref="H1015:M1015"/>
    <mergeCell ref="H1016:J1016"/>
    <mergeCell ref="K1016:M1016"/>
    <mergeCell ref="H1017:I1017"/>
    <mergeCell ref="J1017:K1017"/>
    <mergeCell ref="L1017:M1017"/>
    <mergeCell ref="O1017:P1017"/>
    <mergeCell ref="Q1017:R1017"/>
    <mergeCell ref="S1017:T1017"/>
    <mergeCell ref="C1020:C1022"/>
    <mergeCell ref="D1020:D1022"/>
    <mergeCell ref="H1020:H1022"/>
    <mergeCell ref="I1020:I1022"/>
    <mergeCell ref="J1020:J1022"/>
    <mergeCell ref="K1020:K1022"/>
    <mergeCell ref="L1020:L1022"/>
    <mergeCell ref="M1020:M1022"/>
    <mergeCell ref="O1020:O1022"/>
    <mergeCell ref="P1020:P1022"/>
    <mergeCell ref="Q1020:Q1022"/>
    <mergeCell ref="R1020:R1022"/>
    <mergeCell ref="S1020:S1022"/>
    <mergeCell ref="T1020:T1022"/>
    <mergeCell ref="C1024:M1025"/>
    <mergeCell ref="C1026:D1026"/>
    <mergeCell ref="E1026:F1026"/>
    <mergeCell ref="H1026:M1026"/>
    <mergeCell ref="C1027:D1027"/>
    <mergeCell ref="E1027:F1027"/>
    <mergeCell ref="H1027:M1027"/>
    <mergeCell ref="C1028:M1028"/>
    <mergeCell ref="H1029:M1029"/>
    <mergeCell ref="H1030:J1030"/>
    <mergeCell ref="K1030:M1030"/>
    <mergeCell ref="H1031:I1031"/>
    <mergeCell ref="J1031:K1031"/>
    <mergeCell ref="L1031:M1031"/>
    <mergeCell ref="O1031:P1031"/>
    <mergeCell ref="Q1031:R1031"/>
    <mergeCell ref="S1031:T1031"/>
    <mergeCell ref="C1034:C1036"/>
    <mergeCell ref="D1034:D1036"/>
    <mergeCell ref="H1034:H1036"/>
    <mergeCell ref="I1034:I1036"/>
    <mergeCell ref="J1034:J1036"/>
    <mergeCell ref="K1034:K1036"/>
    <mergeCell ref="L1034:L1036"/>
    <mergeCell ref="M1034:M1036"/>
    <mergeCell ref="O1034:O1036"/>
    <mergeCell ref="P1034:P1036"/>
    <mergeCell ref="Q1034:Q1036"/>
    <mergeCell ref="R1034:R1036"/>
    <mergeCell ref="S1034:S1036"/>
    <mergeCell ref="T1034:T1036"/>
    <mergeCell ref="C1038:M1039"/>
    <mergeCell ref="C1040:D1040"/>
    <mergeCell ref="E1040:F1040"/>
    <mergeCell ref="H1040:M1040"/>
    <mergeCell ref="C1041:D1041"/>
    <mergeCell ref="E1041:F1041"/>
    <mergeCell ref="H1041:M1041"/>
    <mergeCell ref="C1042:M1042"/>
    <mergeCell ref="H1043:M1043"/>
    <mergeCell ref="H1044:J1044"/>
    <mergeCell ref="K1044:M1044"/>
    <mergeCell ref="H1045:I1045"/>
    <mergeCell ref="J1045:K1045"/>
    <mergeCell ref="L1045:M1045"/>
    <mergeCell ref="O1045:P1045"/>
    <mergeCell ref="Q1045:R1045"/>
    <mergeCell ref="S1045:T1045"/>
    <mergeCell ref="C1048:C1050"/>
    <mergeCell ref="D1048:D1050"/>
    <mergeCell ref="H1048:H1050"/>
    <mergeCell ref="I1048:I1050"/>
    <mergeCell ref="J1048:J1050"/>
    <mergeCell ref="K1048:K1050"/>
    <mergeCell ref="L1048:L1050"/>
    <mergeCell ref="M1048:M1050"/>
    <mergeCell ref="O1048:O1050"/>
    <mergeCell ref="P1048:P1050"/>
    <mergeCell ref="Q1048:Q1050"/>
    <mergeCell ref="R1048:R1050"/>
    <mergeCell ref="S1048:S1050"/>
    <mergeCell ref="T1048:T1050"/>
    <mergeCell ref="C1052:M1053"/>
    <mergeCell ref="C1054:D1054"/>
    <mergeCell ref="E1054:F1054"/>
    <mergeCell ref="H1054:M1054"/>
    <mergeCell ref="C1055:D1055"/>
    <mergeCell ref="E1055:F1055"/>
    <mergeCell ref="H1055:M1055"/>
    <mergeCell ref="C1056:M1056"/>
    <mergeCell ref="H1057:M1057"/>
    <mergeCell ref="H1058:J1058"/>
    <mergeCell ref="K1058:M1058"/>
    <mergeCell ref="H1059:I1059"/>
    <mergeCell ref="J1059:K1059"/>
    <mergeCell ref="L1059:M1059"/>
    <mergeCell ref="O1059:P1059"/>
    <mergeCell ref="Q1059:R1059"/>
    <mergeCell ref="S1059:T1059"/>
    <mergeCell ref="C1062:C1064"/>
    <mergeCell ref="D1062:D1064"/>
    <mergeCell ref="H1062:H1064"/>
    <mergeCell ref="I1062:I1064"/>
    <mergeCell ref="J1062:J1064"/>
    <mergeCell ref="K1062:K1064"/>
    <mergeCell ref="L1062:L1064"/>
    <mergeCell ref="M1062:M1064"/>
    <mergeCell ref="O1062:O1064"/>
    <mergeCell ref="P1062:P1064"/>
    <mergeCell ref="Q1062:Q1064"/>
    <mergeCell ref="R1062:R1064"/>
    <mergeCell ref="S1062:S1064"/>
    <mergeCell ref="T1062:T1064"/>
    <mergeCell ref="C1066:M1067"/>
    <mergeCell ref="C1068:D1068"/>
    <mergeCell ref="E1068:F1068"/>
    <mergeCell ref="H1068:M1068"/>
    <mergeCell ref="C1069:D1069"/>
    <mergeCell ref="E1069:F1069"/>
    <mergeCell ref="H1069:M1069"/>
    <mergeCell ref="C1070:M1070"/>
    <mergeCell ref="H1071:M1071"/>
    <mergeCell ref="H1072:J1072"/>
    <mergeCell ref="K1072:M1072"/>
    <mergeCell ref="H1073:I1073"/>
    <mergeCell ref="J1073:K1073"/>
    <mergeCell ref="L1073:M1073"/>
    <mergeCell ref="O1073:P1073"/>
    <mergeCell ref="Q1073:R1073"/>
    <mergeCell ref="S1073:T1073"/>
    <mergeCell ref="C1076:C1078"/>
    <mergeCell ref="D1076:D1078"/>
    <mergeCell ref="H1076:H1078"/>
    <mergeCell ref="I1076:I1078"/>
    <mergeCell ref="J1076:J1078"/>
    <mergeCell ref="K1076:K1078"/>
    <mergeCell ref="L1076:L1078"/>
    <mergeCell ref="M1076:M1078"/>
    <mergeCell ref="O1076:O1078"/>
    <mergeCell ref="P1076:P1078"/>
    <mergeCell ref="Q1076:Q1078"/>
    <mergeCell ref="R1076:R1078"/>
    <mergeCell ref="S1076:S1078"/>
    <mergeCell ref="T1076:T1078"/>
    <mergeCell ref="C1080:M1081"/>
    <mergeCell ref="C1082:D1082"/>
    <mergeCell ref="E1082:F1082"/>
    <mergeCell ref="H1082:M1082"/>
    <mergeCell ref="C1083:D1083"/>
    <mergeCell ref="E1083:F1083"/>
    <mergeCell ref="H1083:M1083"/>
    <mergeCell ref="C1084:M1084"/>
    <mergeCell ref="H1085:M1085"/>
    <mergeCell ref="H1086:J1086"/>
    <mergeCell ref="K1086:M1086"/>
    <mergeCell ref="H1087:I1087"/>
    <mergeCell ref="J1087:K1087"/>
    <mergeCell ref="L1087:M1087"/>
    <mergeCell ref="O1087:P1087"/>
    <mergeCell ref="Q1087:R1087"/>
    <mergeCell ref="S1087:T1087"/>
    <mergeCell ref="C1090:C1092"/>
    <mergeCell ref="D1090:D1092"/>
    <mergeCell ref="H1090:H1092"/>
    <mergeCell ref="I1090:I1092"/>
    <mergeCell ref="J1090:J1092"/>
    <mergeCell ref="K1090:K1092"/>
    <mergeCell ref="L1090:L1092"/>
    <mergeCell ref="M1090:M1092"/>
    <mergeCell ref="O1090:O1092"/>
    <mergeCell ref="P1090:P1092"/>
    <mergeCell ref="Q1090:Q1092"/>
    <mergeCell ref="R1090:R1092"/>
    <mergeCell ref="S1090:S1092"/>
    <mergeCell ref="T1090:T1092"/>
    <mergeCell ref="C1094:M1095"/>
    <mergeCell ref="C1096:D1096"/>
    <mergeCell ref="E1096:F1096"/>
    <mergeCell ref="H1096:M1096"/>
    <mergeCell ref="C1097:D1097"/>
    <mergeCell ref="E1097:F1097"/>
    <mergeCell ref="H1097:M1097"/>
    <mergeCell ref="C1098:M1098"/>
    <mergeCell ref="H1099:M1099"/>
    <mergeCell ref="H1100:J1100"/>
    <mergeCell ref="K1100:M1100"/>
    <mergeCell ref="H1101:I1101"/>
    <mergeCell ref="J1101:K1101"/>
    <mergeCell ref="L1101:M1101"/>
    <mergeCell ref="O1101:P1101"/>
    <mergeCell ref="Q1101:R1101"/>
    <mergeCell ref="S1101:T1101"/>
    <mergeCell ref="C1104:C1106"/>
    <mergeCell ref="D1104:D1106"/>
    <mergeCell ref="H1104:H1106"/>
    <mergeCell ref="I1104:I1106"/>
    <mergeCell ref="J1104:J1106"/>
    <mergeCell ref="K1104:K1106"/>
    <mergeCell ref="L1104:L1106"/>
    <mergeCell ref="M1104:M1106"/>
    <mergeCell ref="O1104:O1106"/>
    <mergeCell ref="P1104:P1106"/>
    <mergeCell ref="Q1104:Q1106"/>
    <mergeCell ref="R1104:R1106"/>
    <mergeCell ref="S1104:S1106"/>
    <mergeCell ref="T1104:T1106"/>
    <mergeCell ref="S1129:T1129"/>
    <mergeCell ref="C1108:M1109"/>
    <mergeCell ref="C1110:D1110"/>
    <mergeCell ref="E1110:F1110"/>
    <mergeCell ref="H1110:M1110"/>
    <mergeCell ref="C1111:D1111"/>
    <mergeCell ref="E1111:F1111"/>
    <mergeCell ref="H1111:M1111"/>
    <mergeCell ref="C1112:M1112"/>
    <mergeCell ref="H1113:M1113"/>
    <mergeCell ref="H1114:J1114"/>
    <mergeCell ref="K1114:M1114"/>
    <mergeCell ref="H1115:I1115"/>
    <mergeCell ref="J1115:K1115"/>
    <mergeCell ref="L1115:M1115"/>
    <mergeCell ref="O1115:P1115"/>
    <mergeCell ref="Q1115:R1115"/>
    <mergeCell ref="S1115:T1115"/>
    <mergeCell ref="C1118:C1120"/>
    <mergeCell ref="D1118:D1120"/>
    <mergeCell ref="H1118:H1120"/>
    <mergeCell ref="I1118:I1120"/>
    <mergeCell ref="J1118:J1120"/>
    <mergeCell ref="K1118:K1120"/>
    <mergeCell ref="L1118:L1120"/>
    <mergeCell ref="M1118:M1120"/>
    <mergeCell ref="O1118:O1120"/>
    <mergeCell ref="P1118:P1120"/>
    <mergeCell ref="Q1118:Q1120"/>
    <mergeCell ref="R1118:R1120"/>
    <mergeCell ref="S1118:S1120"/>
    <mergeCell ref="T1118:T1120"/>
    <mergeCell ref="C1132:C1134"/>
    <mergeCell ref="D1132:D1134"/>
    <mergeCell ref="H1132:H1134"/>
    <mergeCell ref="I1132:I1134"/>
    <mergeCell ref="J1132:J1134"/>
    <mergeCell ref="K1132:K1134"/>
    <mergeCell ref="L1132:L1134"/>
    <mergeCell ref="M1132:M1134"/>
    <mergeCell ref="O1132:O1134"/>
    <mergeCell ref="P1132:P1134"/>
    <mergeCell ref="Q1132:Q1134"/>
    <mergeCell ref="R1132:R1134"/>
    <mergeCell ref="S1132:S1134"/>
    <mergeCell ref="T1132:T1134"/>
    <mergeCell ref="C1122:M1123"/>
    <mergeCell ref="C1124:D1124"/>
    <mergeCell ref="E1124:F1124"/>
    <mergeCell ref="H1124:M1124"/>
    <mergeCell ref="C1125:D1125"/>
    <mergeCell ref="E1125:F1125"/>
    <mergeCell ref="H1125:M1125"/>
    <mergeCell ref="C1126:M1126"/>
    <mergeCell ref="H1127:M1127"/>
    <mergeCell ref="H1128:J1128"/>
    <mergeCell ref="K1128:M1128"/>
    <mergeCell ref="H1129:I1129"/>
    <mergeCell ref="J1129:K1129"/>
    <mergeCell ref="L1129:M1129"/>
    <mergeCell ref="O1129:P1129"/>
    <mergeCell ref="Q1129:R1129"/>
    <mergeCell ref="C1696:M1697"/>
    <mergeCell ref="C1698:D1698"/>
    <mergeCell ref="E1698:F1698"/>
    <mergeCell ref="H1698:M1698"/>
    <mergeCell ref="C1699:D1699"/>
    <mergeCell ref="E1699:F1699"/>
    <mergeCell ref="H1699:M1699"/>
    <mergeCell ref="C1700:M1700"/>
    <mergeCell ref="H1701:M1701"/>
    <mergeCell ref="H1702:J1702"/>
    <mergeCell ref="K1702:M1702"/>
    <mergeCell ref="H1703:I1703"/>
    <mergeCell ref="J1703:K1703"/>
    <mergeCell ref="L1703:M1703"/>
    <mergeCell ref="O1703:P1703"/>
    <mergeCell ref="Q1703:R1703"/>
    <mergeCell ref="S1703:T1703"/>
    <mergeCell ref="C1706:C1708"/>
    <mergeCell ref="D1706:D1708"/>
    <mergeCell ref="H1706:H1708"/>
    <mergeCell ref="I1706:I1708"/>
    <mergeCell ref="J1706:J1708"/>
    <mergeCell ref="K1706:K1708"/>
    <mergeCell ref="L1706:L1708"/>
    <mergeCell ref="M1706:M1708"/>
    <mergeCell ref="O1706:O1708"/>
    <mergeCell ref="P1706:P1708"/>
    <mergeCell ref="Q1706:Q1708"/>
    <mergeCell ref="R1706:R1708"/>
    <mergeCell ref="S1706:S1708"/>
    <mergeCell ref="T1706:T1708"/>
    <mergeCell ref="C1710:M1711"/>
    <mergeCell ref="C1712:D1712"/>
    <mergeCell ref="E1712:F1712"/>
    <mergeCell ref="H1712:M1712"/>
    <mergeCell ref="C1713:D1713"/>
    <mergeCell ref="E1713:F1713"/>
    <mergeCell ref="H1713:M1713"/>
    <mergeCell ref="C1714:M1714"/>
    <mergeCell ref="H1715:M1715"/>
    <mergeCell ref="H1716:J1716"/>
    <mergeCell ref="K1716:M1716"/>
    <mergeCell ref="H1717:I1717"/>
    <mergeCell ref="J1717:K1717"/>
    <mergeCell ref="L1717:M1717"/>
    <mergeCell ref="O1717:P1717"/>
    <mergeCell ref="Q1717:R1717"/>
    <mergeCell ref="S1717:T1717"/>
    <mergeCell ref="C1720:C1722"/>
    <mergeCell ref="D1720:D1722"/>
    <mergeCell ref="H1720:H1722"/>
    <mergeCell ref="I1720:I1722"/>
    <mergeCell ref="J1720:J1722"/>
    <mergeCell ref="K1720:K1722"/>
    <mergeCell ref="L1720:L1722"/>
    <mergeCell ref="M1720:M1722"/>
    <mergeCell ref="O1720:O1722"/>
    <mergeCell ref="P1720:P1722"/>
    <mergeCell ref="Q1720:Q1722"/>
    <mergeCell ref="R1720:R1722"/>
    <mergeCell ref="S1720:S1722"/>
    <mergeCell ref="T1720:T1722"/>
    <mergeCell ref="C1724:M1725"/>
    <mergeCell ref="C1726:D1726"/>
    <mergeCell ref="E1726:F1726"/>
    <mergeCell ref="H1726:M1726"/>
    <mergeCell ref="C1727:D1727"/>
    <mergeCell ref="E1727:F1727"/>
    <mergeCell ref="H1727:M1727"/>
    <mergeCell ref="C1728:M1728"/>
    <mergeCell ref="H1729:M1729"/>
    <mergeCell ref="H1730:J1730"/>
    <mergeCell ref="K1730:M1730"/>
    <mergeCell ref="H1731:I1731"/>
    <mergeCell ref="J1731:K1731"/>
    <mergeCell ref="L1731:M1731"/>
    <mergeCell ref="O1731:P1731"/>
    <mergeCell ref="Q1731:R1731"/>
    <mergeCell ref="S1731:T1731"/>
    <mergeCell ref="C1734:C1736"/>
    <mergeCell ref="D1734:D1736"/>
    <mergeCell ref="H1734:H1736"/>
    <mergeCell ref="I1734:I1736"/>
    <mergeCell ref="J1734:J1736"/>
    <mergeCell ref="K1734:K1736"/>
    <mergeCell ref="L1734:L1736"/>
    <mergeCell ref="M1734:M1736"/>
    <mergeCell ref="O1734:O1736"/>
    <mergeCell ref="P1734:P1736"/>
    <mergeCell ref="Q1734:Q1736"/>
    <mergeCell ref="R1734:R1736"/>
    <mergeCell ref="S1734:S1736"/>
    <mergeCell ref="T1734:T1736"/>
    <mergeCell ref="C1738:M1739"/>
    <mergeCell ref="C1740:D1740"/>
    <mergeCell ref="E1740:F1740"/>
    <mergeCell ref="H1740:M1740"/>
    <mergeCell ref="C1741:D1741"/>
    <mergeCell ref="E1741:F1741"/>
    <mergeCell ref="H1741:M1741"/>
    <mergeCell ref="C1742:M1742"/>
    <mergeCell ref="H1743:M1743"/>
    <mergeCell ref="H1744:J1744"/>
    <mergeCell ref="K1744:M1744"/>
    <mergeCell ref="H1745:I1745"/>
    <mergeCell ref="J1745:K1745"/>
    <mergeCell ref="L1745:M1745"/>
    <mergeCell ref="O1745:P1745"/>
    <mergeCell ref="Q1745:R1745"/>
    <mergeCell ref="S1745:T1745"/>
    <mergeCell ref="C1748:C1750"/>
    <mergeCell ref="D1748:D1750"/>
    <mergeCell ref="H1748:H1750"/>
    <mergeCell ref="I1748:I1750"/>
    <mergeCell ref="J1748:J1750"/>
    <mergeCell ref="K1748:K1750"/>
    <mergeCell ref="L1748:L1750"/>
    <mergeCell ref="M1748:M1750"/>
    <mergeCell ref="O1748:O1750"/>
    <mergeCell ref="P1748:P1750"/>
    <mergeCell ref="Q1748:Q1750"/>
    <mergeCell ref="R1748:R1750"/>
    <mergeCell ref="S1748:S1750"/>
    <mergeCell ref="T1748:T1750"/>
    <mergeCell ref="C1752:M1753"/>
    <mergeCell ref="C1754:D1754"/>
    <mergeCell ref="E1754:F1754"/>
    <mergeCell ref="H1754:M1754"/>
    <mergeCell ref="C1755:D1755"/>
    <mergeCell ref="E1755:F1755"/>
    <mergeCell ref="H1755:M1755"/>
    <mergeCell ref="C1756:M1756"/>
    <mergeCell ref="H1757:M1757"/>
    <mergeCell ref="H1758:J1758"/>
    <mergeCell ref="K1758:M1758"/>
    <mergeCell ref="H1759:I1759"/>
    <mergeCell ref="J1759:K1759"/>
    <mergeCell ref="L1759:M1759"/>
    <mergeCell ref="O1759:P1759"/>
    <mergeCell ref="Q1759:R1759"/>
    <mergeCell ref="S1759:T1759"/>
    <mergeCell ref="C1762:C1764"/>
    <mergeCell ref="D1762:D1764"/>
    <mergeCell ref="H1762:H1764"/>
    <mergeCell ref="I1762:I1764"/>
    <mergeCell ref="J1762:J1764"/>
    <mergeCell ref="K1762:K1764"/>
    <mergeCell ref="L1762:L1764"/>
    <mergeCell ref="M1762:M1764"/>
    <mergeCell ref="O1762:O1764"/>
    <mergeCell ref="P1762:P1764"/>
    <mergeCell ref="Q1762:Q1764"/>
    <mergeCell ref="R1762:R1764"/>
    <mergeCell ref="S1762:S1764"/>
    <mergeCell ref="T1762:T1764"/>
    <mergeCell ref="C1766:M1767"/>
    <mergeCell ref="C1768:D1768"/>
    <mergeCell ref="E1768:F1768"/>
    <mergeCell ref="H1768:M1768"/>
    <mergeCell ref="C1769:D1769"/>
    <mergeCell ref="E1769:F1769"/>
    <mergeCell ref="H1769:M1769"/>
    <mergeCell ref="C1770:M1770"/>
    <mergeCell ref="H1771:M1771"/>
    <mergeCell ref="H1772:J1772"/>
    <mergeCell ref="K1772:M1772"/>
    <mergeCell ref="H1773:I1773"/>
    <mergeCell ref="J1773:K1773"/>
    <mergeCell ref="L1773:M1773"/>
    <mergeCell ref="O1773:P1773"/>
    <mergeCell ref="Q1773:R1773"/>
    <mergeCell ref="S1773:T1773"/>
    <mergeCell ref="C1776:C1778"/>
    <mergeCell ref="D1776:D1778"/>
    <mergeCell ref="H1776:H1778"/>
    <mergeCell ref="I1776:I1778"/>
    <mergeCell ref="J1776:J1778"/>
    <mergeCell ref="K1776:K1778"/>
    <mergeCell ref="L1776:L1778"/>
    <mergeCell ref="M1776:M1778"/>
    <mergeCell ref="O1776:O1778"/>
    <mergeCell ref="P1776:P1778"/>
    <mergeCell ref="Q1776:Q1778"/>
    <mergeCell ref="R1776:R1778"/>
    <mergeCell ref="S1776:S1778"/>
    <mergeCell ref="T1776:T1778"/>
    <mergeCell ref="C1780:M1781"/>
    <mergeCell ref="C1782:D1782"/>
    <mergeCell ref="E1782:F1782"/>
    <mergeCell ref="H1782:M1782"/>
    <mergeCell ref="C1783:D1783"/>
    <mergeCell ref="E1783:F1783"/>
    <mergeCell ref="H1783:M1783"/>
    <mergeCell ref="C1784:M1784"/>
    <mergeCell ref="H1785:M1785"/>
    <mergeCell ref="H1786:J1786"/>
    <mergeCell ref="K1786:M1786"/>
    <mergeCell ref="H1787:I1787"/>
    <mergeCell ref="J1787:K1787"/>
    <mergeCell ref="L1787:M1787"/>
    <mergeCell ref="O1787:P1787"/>
    <mergeCell ref="Q1787:R1787"/>
    <mergeCell ref="S1787:T1787"/>
    <mergeCell ref="C1790:C1792"/>
    <mergeCell ref="D1790:D1792"/>
    <mergeCell ref="H1790:H1792"/>
    <mergeCell ref="I1790:I1792"/>
    <mergeCell ref="J1790:J1792"/>
    <mergeCell ref="K1790:K1792"/>
    <mergeCell ref="L1790:L1792"/>
    <mergeCell ref="M1790:M1792"/>
    <mergeCell ref="O1790:O1792"/>
    <mergeCell ref="P1790:P1792"/>
    <mergeCell ref="Q1790:Q1792"/>
    <mergeCell ref="R1790:R1792"/>
    <mergeCell ref="S1790:S1792"/>
    <mergeCell ref="T1790:T1792"/>
    <mergeCell ref="C1794:M1795"/>
    <mergeCell ref="C1796:D1796"/>
    <mergeCell ref="E1796:F1796"/>
    <mergeCell ref="H1796:M1796"/>
    <mergeCell ref="C1797:D1797"/>
    <mergeCell ref="E1797:F1797"/>
    <mergeCell ref="H1797:M1797"/>
    <mergeCell ref="C1798:M1798"/>
    <mergeCell ref="H1799:M1799"/>
    <mergeCell ref="H1800:J1800"/>
    <mergeCell ref="K1800:M1800"/>
    <mergeCell ref="H1801:I1801"/>
    <mergeCell ref="J1801:K1801"/>
    <mergeCell ref="L1801:M1801"/>
    <mergeCell ref="O1801:P1801"/>
    <mergeCell ref="Q1801:R1801"/>
    <mergeCell ref="S1801:T1801"/>
    <mergeCell ref="C1804:C1806"/>
    <mergeCell ref="D1804:D1806"/>
    <mergeCell ref="H1804:H1806"/>
    <mergeCell ref="I1804:I1806"/>
    <mergeCell ref="J1804:J1806"/>
    <mergeCell ref="K1804:K1806"/>
    <mergeCell ref="L1804:L1806"/>
    <mergeCell ref="M1804:M1806"/>
    <mergeCell ref="O1804:O1806"/>
    <mergeCell ref="P1804:P1806"/>
    <mergeCell ref="Q1804:Q1806"/>
    <mergeCell ref="R1804:R1806"/>
    <mergeCell ref="S1804:S1806"/>
    <mergeCell ref="T1804:T1806"/>
    <mergeCell ref="C1808:M1809"/>
    <mergeCell ref="C1810:D1810"/>
    <mergeCell ref="E1810:F1810"/>
    <mergeCell ref="H1810:M1810"/>
    <mergeCell ref="C1811:D1811"/>
    <mergeCell ref="E1811:F1811"/>
    <mergeCell ref="H1811:M1811"/>
    <mergeCell ref="C1812:M1812"/>
    <mergeCell ref="H1813:M1813"/>
    <mergeCell ref="H1814:J1814"/>
    <mergeCell ref="K1814:M1814"/>
    <mergeCell ref="H1815:I1815"/>
    <mergeCell ref="J1815:K1815"/>
    <mergeCell ref="L1815:M1815"/>
    <mergeCell ref="O1815:P1815"/>
    <mergeCell ref="Q1815:R1815"/>
    <mergeCell ref="S1815:T1815"/>
    <mergeCell ref="C1818:C1820"/>
    <mergeCell ref="D1818:D1820"/>
    <mergeCell ref="H1818:H1820"/>
    <mergeCell ref="I1818:I1820"/>
    <mergeCell ref="J1818:J1820"/>
    <mergeCell ref="K1818:K1820"/>
    <mergeCell ref="L1818:L1820"/>
    <mergeCell ref="M1818:M1820"/>
    <mergeCell ref="O1818:O1820"/>
    <mergeCell ref="P1818:P1820"/>
    <mergeCell ref="Q1818:Q1820"/>
    <mergeCell ref="R1818:R1820"/>
    <mergeCell ref="S1818:S1820"/>
    <mergeCell ref="T1818:T1820"/>
    <mergeCell ref="C1822:M1823"/>
    <mergeCell ref="C1824:D1824"/>
    <mergeCell ref="E1824:F1824"/>
    <mergeCell ref="H1824:M1824"/>
    <mergeCell ref="C1825:D1825"/>
    <mergeCell ref="E1825:F1825"/>
    <mergeCell ref="H1825:M1825"/>
    <mergeCell ref="C1826:M1826"/>
    <mergeCell ref="H1827:M1827"/>
    <mergeCell ref="H1828:J1828"/>
    <mergeCell ref="K1828:M1828"/>
    <mergeCell ref="H1829:I1829"/>
    <mergeCell ref="J1829:K1829"/>
    <mergeCell ref="L1829:M1829"/>
    <mergeCell ref="O1829:P1829"/>
    <mergeCell ref="Q1829:R1829"/>
    <mergeCell ref="S1829:T1829"/>
    <mergeCell ref="C1832:C1834"/>
    <mergeCell ref="D1832:D1834"/>
    <mergeCell ref="H1832:H1834"/>
    <mergeCell ref="I1832:I1834"/>
    <mergeCell ref="J1832:J1834"/>
    <mergeCell ref="K1832:K1834"/>
    <mergeCell ref="L1832:L1834"/>
    <mergeCell ref="M1832:M1834"/>
    <mergeCell ref="O1832:O1834"/>
    <mergeCell ref="P1832:P1834"/>
    <mergeCell ref="Q1832:Q1834"/>
    <mergeCell ref="R1832:R1834"/>
    <mergeCell ref="S1832:S1834"/>
    <mergeCell ref="T1832:T1834"/>
    <mergeCell ref="C1836:M1837"/>
    <mergeCell ref="C1838:D1838"/>
    <mergeCell ref="E1838:F1838"/>
    <mergeCell ref="H1838:M1838"/>
    <mergeCell ref="C1839:D1839"/>
    <mergeCell ref="E1839:F1839"/>
    <mergeCell ref="H1839:M1839"/>
    <mergeCell ref="C1840:M1840"/>
    <mergeCell ref="H1841:M1841"/>
    <mergeCell ref="H1842:J1842"/>
    <mergeCell ref="K1842:M1842"/>
    <mergeCell ref="H1843:I1843"/>
    <mergeCell ref="J1843:K1843"/>
    <mergeCell ref="L1843:M1843"/>
    <mergeCell ref="O1843:P1843"/>
    <mergeCell ref="Q1843:R1843"/>
    <mergeCell ref="S1843:T1843"/>
    <mergeCell ref="C1846:C1848"/>
    <mergeCell ref="D1846:D1848"/>
    <mergeCell ref="H1846:H1848"/>
    <mergeCell ref="I1846:I1848"/>
    <mergeCell ref="J1846:J1848"/>
    <mergeCell ref="K1846:K1848"/>
    <mergeCell ref="L1846:L1848"/>
    <mergeCell ref="M1846:M1848"/>
    <mergeCell ref="O1846:O1848"/>
    <mergeCell ref="P1846:P1848"/>
    <mergeCell ref="Q1846:Q1848"/>
    <mergeCell ref="R1846:R1848"/>
    <mergeCell ref="S1846:S1848"/>
    <mergeCell ref="T1846:T1848"/>
    <mergeCell ref="C1850:M1851"/>
    <mergeCell ref="C1852:D1852"/>
    <mergeCell ref="E1852:F1852"/>
    <mergeCell ref="H1852:M1852"/>
    <mergeCell ref="C1853:D1853"/>
    <mergeCell ref="E1853:F1853"/>
    <mergeCell ref="H1853:M1853"/>
    <mergeCell ref="C1854:M1854"/>
    <mergeCell ref="H1855:M1855"/>
    <mergeCell ref="H1856:J1856"/>
    <mergeCell ref="K1856:M1856"/>
    <mergeCell ref="H1857:I1857"/>
    <mergeCell ref="J1857:K1857"/>
    <mergeCell ref="L1857:M1857"/>
    <mergeCell ref="O1857:P1857"/>
    <mergeCell ref="Q1857:R1857"/>
    <mergeCell ref="S1857:T1857"/>
    <mergeCell ref="C1860:C1862"/>
    <mergeCell ref="D1860:D1862"/>
    <mergeCell ref="H1860:H1862"/>
    <mergeCell ref="I1860:I1862"/>
    <mergeCell ref="J1860:J1862"/>
    <mergeCell ref="K1860:K1862"/>
    <mergeCell ref="L1860:L1862"/>
    <mergeCell ref="M1860:M1862"/>
    <mergeCell ref="O1860:O1862"/>
    <mergeCell ref="P1860:P1862"/>
    <mergeCell ref="Q1860:Q1862"/>
    <mergeCell ref="R1860:R1862"/>
    <mergeCell ref="S1860:S1862"/>
    <mergeCell ref="T1860:T1862"/>
    <mergeCell ref="C1864:M1865"/>
    <mergeCell ref="C1866:D1866"/>
    <mergeCell ref="E1866:F1866"/>
    <mergeCell ref="H1866:M1866"/>
    <mergeCell ref="C1867:D1867"/>
    <mergeCell ref="E1867:F1867"/>
    <mergeCell ref="H1867:M1867"/>
    <mergeCell ref="C1868:M1868"/>
    <mergeCell ref="H1869:M1869"/>
    <mergeCell ref="H1870:J1870"/>
    <mergeCell ref="K1870:M1870"/>
    <mergeCell ref="H1871:I1871"/>
    <mergeCell ref="J1871:K1871"/>
    <mergeCell ref="L1871:M1871"/>
    <mergeCell ref="O1871:P1871"/>
    <mergeCell ref="Q1871:R1871"/>
    <mergeCell ref="S1871:T1871"/>
    <mergeCell ref="C1874:C1876"/>
    <mergeCell ref="D1874:D1876"/>
    <mergeCell ref="H1874:H1876"/>
    <mergeCell ref="I1874:I1876"/>
    <mergeCell ref="J1874:J1876"/>
    <mergeCell ref="K1874:K1876"/>
    <mergeCell ref="L1874:L1876"/>
    <mergeCell ref="M1874:M1876"/>
    <mergeCell ref="O1874:O1876"/>
    <mergeCell ref="P1874:P1876"/>
    <mergeCell ref="Q1874:Q1876"/>
    <mergeCell ref="R1874:R1876"/>
    <mergeCell ref="S1874:S1876"/>
    <mergeCell ref="T1874:T1876"/>
    <mergeCell ref="C1878:M1879"/>
    <mergeCell ref="C1880:D1880"/>
    <mergeCell ref="E1880:F1880"/>
    <mergeCell ref="H1880:M1880"/>
    <mergeCell ref="C1881:D1881"/>
    <mergeCell ref="E1881:F1881"/>
    <mergeCell ref="H1881:M1881"/>
    <mergeCell ref="C1882:M1882"/>
    <mergeCell ref="H1883:M1883"/>
    <mergeCell ref="H1884:J1884"/>
    <mergeCell ref="K1884:M1884"/>
    <mergeCell ref="H1885:I1885"/>
    <mergeCell ref="J1885:K1885"/>
    <mergeCell ref="L1885:M1885"/>
    <mergeCell ref="O1885:P1885"/>
    <mergeCell ref="Q1885:R1885"/>
    <mergeCell ref="S1885:T1885"/>
    <mergeCell ref="C1888:C1890"/>
    <mergeCell ref="D1888:D1890"/>
    <mergeCell ref="H1888:H1890"/>
    <mergeCell ref="I1888:I1890"/>
    <mergeCell ref="J1888:J1890"/>
    <mergeCell ref="K1888:K1890"/>
    <mergeCell ref="L1888:L1890"/>
    <mergeCell ref="M1888:M1890"/>
    <mergeCell ref="O1888:O1890"/>
    <mergeCell ref="P1888:P1890"/>
    <mergeCell ref="Q1888:Q1890"/>
    <mergeCell ref="R1888:R1890"/>
    <mergeCell ref="S1888:S1890"/>
    <mergeCell ref="T1888:T1890"/>
    <mergeCell ref="C1892:M1893"/>
    <mergeCell ref="C1894:D1894"/>
    <mergeCell ref="E1894:F1894"/>
    <mergeCell ref="H1894:M1894"/>
    <mergeCell ref="C1895:D1895"/>
    <mergeCell ref="E1895:F1895"/>
    <mergeCell ref="H1895:M1895"/>
    <mergeCell ref="C1896:M1896"/>
    <mergeCell ref="H1897:M1897"/>
    <mergeCell ref="H1898:J1898"/>
    <mergeCell ref="K1898:M1898"/>
    <mergeCell ref="H1899:I1899"/>
    <mergeCell ref="J1899:K1899"/>
    <mergeCell ref="L1899:M1899"/>
    <mergeCell ref="O1899:P1899"/>
    <mergeCell ref="Q1899:R1899"/>
    <mergeCell ref="S1899:T1899"/>
    <mergeCell ref="C1902:C1904"/>
    <mergeCell ref="D1902:D1904"/>
    <mergeCell ref="H1902:H1904"/>
    <mergeCell ref="I1902:I1904"/>
    <mergeCell ref="J1902:J1904"/>
    <mergeCell ref="K1902:K1904"/>
    <mergeCell ref="L1902:L1904"/>
    <mergeCell ref="M1902:M1904"/>
    <mergeCell ref="O1902:O1904"/>
    <mergeCell ref="P1902:P1904"/>
    <mergeCell ref="Q1902:Q1904"/>
    <mergeCell ref="R1902:R1904"/>
    <mergeCell ref="S1902:S1904"/>
    <mergeCell ref="T1902:T1904"/>
    <mergeCell ref="C1906:M1907"/>
    <mergeCell ref="C1908:D1908"/>
    <mergeCell ref="E1908:F1908"/>
    <mergeCell ref="H1908:M1908"/>
    <mergeCell ref="C1909:D1909"/>
    <mergeCell ref="E1909:F1909"/>
    <mergeCell ref="H1909:M1909"/>
    <mergeCell ref="C1910:M1910"/>
    <mergeCell ref="H1911:M1911"/>
    <mergeCell ref="H1912:J1912"/>
    <mergeCell ref="K1912:M1912"/>
    <mergeCell ref="H1913:I1913"/>
    <mergeCell ref="J1913:K1913"/>
    <mergeCell ref="L1913:M1913"/>
    <mergeCell ref="O1913:P1913"/>
    <mergeCell ref="Q1913:R1913"/>
    <mergeCell ref="S1913:T1913"/>
    <mergeCell ref="C1916:C1918"/>
    <mergeCell ref="D1916:D1918"/>
    <mergeCell ref="H1916:H1918"/>
    <mergeCell ref="I1916:I1918"/>
    <mergeCell ref="J1916:J1918"/>
    <mergeCell ref="K1916:K1918"/>
    <mergeCell ref="L1916:L1918"/>
    <mergeCell ref="M1916:M1918"/>
    <mergeCell ref="O1916:O1918"/>
    <mergeCell ref="P1916:P1918"/>
    <mergeCell ref="Q1916:Q1918"/>
    <mergeCell ref="R1916:R1918"/>
    <mergeCell ref="S1916:S1918"/>
    <mergeCell ref="T1916:T1918"/>
    <mergeCell ref="C1920:M1921"/>
    <mergeCell ref="C1922:D1922"/>
    <mergeCell ref="E1922:F1922"/>
    <mergeCell ref="H1922:M1922"/>
    <mergeCell ref="C1923:D1923"/>
    <mergeCell ref="E1923:F1923"/>
    <mergeCell ref="H1923:M1923"/>
    <mergeCell ref="C1924:M1924"/>
    <mergeCell ref="H1925:M1925"/>
    <mergeCell ref="H1926:J1926"/>
    <mergeCell ref="K1926:M1926"/>
    <mergeCell ref="H1927:I1927"/>
    <mergeCell ref="J1927:K1927"/>
    <mergeCell ref="L1927:M1927"/>
    <mergeCell ref="O1927:P1927"/>
    <mergeCell ref="Q1927:R1927"/>
    <mergeCell ref="S1927:T1927"/>
    <mergeCell ref="C1930:C1932"/>
    <mergeCell ref="D1930:D1932"/>
    <mergeCell ref="H1930:H1932"/>
    <mergeCell ref="I1930:I1932"/>
    <mergeCell ref="J1930:J1932"/>
    <mergeCell ref="K1930:K1932"/>
    <mergeCell ref="L1930:L1932"/>
    <mergeCell ref="M1930:M1932"/>
    <mergeCell ref="O1930:O1932"/>
    <mergeCell ref="P1930:P1932"/>
    <mergeCell ref="Q1930:Q1932"/>
    <mergeCell ref="R1930:R1932"/>
    <mergeCell ref="S1930:S1932"/>
    <mergeCell ref="T1930:T1932"/>
    <mergeCell ref="C1934:M1935"/>
    <mergeCell ref="C1936:D1936"/>
    <mergeCell ref="E1936:F1936"/>
    <mergeCell ref="H1936:M1936"/>
    <mergeCell ref="C1937:D1937"/>
    <mergeCell ref="E1937:F1937"/>
    <mergeCell ref="H1937:M1937"/>
    <mergeCell ref="C1938:M1938"/>
    <mergeCell ref="H1939:M1939"/>
    <mergeCell ref="H1940:J1940"/>
    <mergeCell ref="K1940:M1940"/>
    <mergeCell ref="H1941:I1941"/>
    <mergeCell ref="J1941:K1941"/>
    <mergeCell ref="L1941:M1941"/>
    <mergeCell ref="O1941:P1941"/>
    <mergeCell ref="Q1941:R1941"/>
    <mergeCell ref="S1941:T1941"/>
    <mergeCell ref="C1944:C1946"/>
    <mergeCell ref="D1944:D1946"/>
    <mergeCell ref="H1944:H1946"/>
    <mergeCell ref="I1944:I1946"/>
    <mergeCell ref="J1944:J1946"/>
    <mergeCell ref="K1944:K1946"/>
    <mergeCell ref="L1944:L1946"/>
    <mergeCell ref="M1944:M1946"/>
    <mergeCell ref="O1944:O1946"/>
    <mergeCell ref="P1944:P1946"/>
    <mergeCell ref="Q1944:Q1946"/>
    <mergeCell ref="R1944:R1946"/>
    <mergeCell ref="S1944:S1946"/>
    <mergeCell ref="T1944:T1946"/>
    <mergeCell ref="C1948:M1949"/>
    <mergeCell ref="C1950:D1950"/>
    <mergeCell ref="E1950:F1950"/>
    <mergeCell ref="H1950:M1950"/>
    <mergeCell ref="C1951:D1951"/>
    <mergeCell ref="E1951:F1951"/>
    <mergeCell ref="H1951:M1951"/>
    <mergeCell ref="C1952:M1952"/>
    <mergeCell ref="H1953:M1953"/>
    <mergeCell ref="H1954:J1954"/>
    <mergeCell ref="K1954:M1954"/>
    <mergeCell ref="H1955:I1955"/>
    <mergeCell ref="J1955:K1955"/>
    <mergeCell ref="L1955:M1955"/>
    <mergeCell ref="O1955:P1955"/>
    <mergeCell ref="Q1955:R1955"/>
    <mergeCell ref="S1955:T1955"/>
    <mergeCell ref="C1958:C1960"/>
    <mergeCell ref="D1958:D1960"/>
    <mergeCell ref="H1958:H1960"/>
    <mergeCell ref="I1958:I1960"/>
    <mergeCell ref="J1958:J1960"/>
    <mergeCell ref="K1958:K1960"/>
    <mergeCell ref="L1958:L1960"/>
    <mergeCell ref="M1958:M1960"/>
    <mergeCell ref="O1958:O1960"/>
    <mergeCell ref="P1958:P1960"/>
    <mergeCell ref="Q1958:Q1960"/>
    <mergeCell ref="R1958:R1960"/>
    <mergeCell ref="S1958:S1960"/>
    <mergeCell ref="T1958:T1960"/>
    <mergeCell ref="C1962:M1963"/>
    <mergeCell ref="C1964:D1964"/>
    <mergeCell ref="E1964:F1964"/>
    <mergeCell ref="H1964:M1964"/>
    <mergeCell ref="C1965:D1965"/>
    <mergeCell ref="E1965:F1965"/>
    <mergeCell ref="H1965:M1965"/>
    <mergeCell ref="C1966:M1966"/>
    <mergeCell ref="H1967:M1967"/>
    <mergeCell ref="H1968:J1968"/>
    <mergeCell ref="K1968:M1968"/>
    <mergeCell ref="H1969:I1969"/>
    <mergeCell ref="J1969:K1969"/>
    <mergeCell ref="L1969:M1969"/>
    <mergeCell ref="O1969:P1969"/>
    <mergeCell ref="Q1969:R1969"/>
    <mergeCell ref="S1969:T1969"/>
    <mergeCell ref="C1972:C1974"/>
    <mergeCell ref="D1972:D1974"/>
    <mergeCell ref="H1972:H1974"/>
    <mergeCell ref="I1972:I1974"/>
    <mergeCell ref="J1972:J1974"/>
    <mergeCell ref="K1972:K1974"/>
    <mergeCell ref="L1972:L1974"/>
    <mergeCell ref="M1972:M1974"/>
    <mergeCell ref="O1972:O1974"/>
    <mergeCell ref="P1972:P1974"/>
    <mergeCell ref="Q1972:Q1974"/>
    <mergeCell ref="R1972:R1974"/>
    <mergeCell ref="S1972:S1974"/>
    <mergeCell ref="T1972:T1974"/>
    <mergeCell ref="C1976:M1977"/>
    <mergeCell ref="C1978:D1978"/>
    <mergeCell ref="E1978:F1978"/>
    <mergeCell ref="H1978:M1978"/>
    <mergeCell ref="C1979:D1979"/>
    <mergeCell ref="E1979:F1979"/>
    <mergeCell ref="H1979:M1979"/>
    <mergeCell ref="C1980:M1980"/>
    <mergeCell ref="H1981:M1981"/>
    <mergeCell ref="H1982:J1982"/>
    <mergeCell ref="K1982:M1982"/>
    <mergeCell ref="H1983:I1983"/>
    <mergeCell ref="J1983:K1983"/>
    <mergeCell ref="L1983:M1983"/>
    <mergeCell ref="O1983:P1983"/>
    <mergeCell ref="Q1983:R1983"/>
    <mergeCell ref="S1983:T1983"/>
    <mergeCell ref="C1986:C1988"/>
    <mergeCell ref="D1986:D1988"/>
    <mergeCell ref="H1986:H1988"/>
    <mergeCell ref="I1986:I1988"/>
    <mergeCell ref="J1986:J1988"/>
    <mergeCell ref="K1986:K1988"/>
    <mergeCell ref="L1986:L1988"/>
    <mergeCell ref="M1986:M1988"/>
    <mergeCell ref="O1986:O1988"/>
    <mergeCell ref="P1986:P1988"/>
    <mergeCell ref="Q1986:Q1988"/>
    <mergeCell ref="R1986:R1988"/>
    <mergeCell ref="S1986:S1988"/>
    <mergeCell ref="T1986:T1988"/>
    <mergeCell ref="C1990:M1991"/>
    <mergeCell ref="C1992:D1992"/>
    <mergeCell ref="E1992:F1992"/>
    <mergeCell ref="H1992:M1992"/>
    <mergeCell ref="C1993:D1993"/>
    <mergeCell ref="E1993:F1993"/>
    <mergeCell ref="H1993:M1993"/>
    <mergeCell ref="C1994:M1994"/>
    <mergeCell ref="H1995:M1995"/>
    <mergeCell ref="H1996:J1996"/>
    <mergeCell ref="K1996:M1996"/>
    <mergeCell ref="H1997:I1997"/>
    <mergeCell ref="J1997:K1997"/>
    <mergeCell ref="L1997:M1997"/>
    <mergeCell ref="O1997:P1997"/>
    <mergeCell ref="Q1997:R1997"/>
    <mergeCell ref="S1997:T1997"/>
    <mergeCell ref="C2000:C2002"/>
    <mergeCell ref="D2000:D2002"/>
    <mergeCell ref="H2000:H2002"/>
    <mergeCell ref="I2000:I2002"/>
    <mergeCell ref="J2000:J2002"/>
    <mergeCell ref="K2000:K2002"/>
    <mergeCell ref="L2000:L2002"/>
    <mergeCell ref="M2000:M2002"/>
    <mergeCell ref="O2000:O2002"/>
    <mergeCell ref="P2000:P2002"/>
    <mergeCell ref="Q2000:Q2002"/>
    <mergeCell ref="R2000:R2002"/>
    <mergeCell ref="S2000:S2002"/>
    <mergeCell ref="T2000:T2002"/>
    <mergeCell ref="C2004:M2005"/>
    <mergeCell ref="C2006:D2006"/>
    <mergeCell ref="E2006:F2006"/>
    <mergeCell ref="H2006:M2006"/>
    <mergeCell ref="C2007:D2007"/>
    <mergeCell ref="E2007:F2007"/>
    <mergeCell ref="H2007:M2007"/>
    <mergeCell ref="C2008:M2008"/>
    <mergeCell ref="H2009:M2009"/>
    <mergeCell ref="H2010:J2010"/>
    <mergeCell ref="K2010:M2010"/>
    <mergeCell ref="H2011:I2011"/>
    <mergeCell ref="J2011:K2011"/>
    <mergeCell ref="L2011:M2011"/>
    <mergeCell ref="O2011:P2011"/>
    <mergeCell ref="Q2011:R2011"/>
    <mergeCell ref="S2011:T2011"/>
    <mergeCell ref="C2014:C2016"/>
    <mergeCell ref="D2014:D2016"/>
    <mergeCell ref="H2014:H2016"/>
    <mergeCell ref="I2014:I2016"/>
    <mergeCell ref="J2014:J2016"/>
    <mergeCell ref="K2014:K2016"/>
    <mergeCell ref="L2014:L2016"/>
    <mergeCell ref="M2014:M2016"/>
    <mergeCell ref="O2014:O2016"/>
    <mergeCell ref="P2014:P2016"/>
    <mergeCell ref="Q2014:Q2016"/>
    <mergeCell ref="R2014:R2016"/>
    <mergeCell ref="S2014:S2016"/>
    <mergeCell ref="T2014:T2016"/>
    <mergeCell ref="C2018:M2019"/>
    <mergeCell ref="C2020:D2020"/>
    <mergeCell ref="E2020:F2020"/>
    <mergeCell ref="H2020:M2020"/>
    <mergeCell ref="C2021:D2021"/>
    <mergeCell ref="E2021:F2021"/>
    <mergeCell ref="H2021:M2021"/>
    <mergeCell ref="C2022:M2022"/>
    <mergeCell ref="H2023:M2023"/>
    <mergeCell ref="H2024:J2024"/>
    <mergeCell ref="K2024:M2024"/>
    <mergeCell ref="H2025:I2025"/>
    <mergeCell ref="J2025:K2025"/>
    <mergeCell ref="L2025:M2025"/>
    <mergeCell ref="O2025:P2025"/>
    <mergeCell ref="Q2025:R2025"/>
    <mergeCell ref="S2025:T2025"/>
    <mergeCell ref="C2028:C2030"/>
    <mergeCell ref="D2028:D2030"/>
    <mergeCell ref="H2028:H2030"/>
    <mergeCell ref="I2028:I2030"/>
    <mergeCell ref="J2028:J2030"/>
    <mergeCell ref="K2028:K2030"/>
    <mergeCell ref="L2028:L2030"/>
    <mergeCell ref="M2028:M2030"/>
    <mergeCell ref="O2028:O2030"/>
    <mergeCell ref="P2028:P2030"/>
    <mergeCell ref="Q2028:Q2030"/>
    <mergeCell ref="R2028:R2030"/>
    <mergeCell ref="S2028:S2030"/>
    <mergeCell ref="T2028:T2030"/>
    <mergeCell ref="C2032:M2033"/>
    <mergeCell ref="C2034:D2034"/>
    <mergeCell ref="E2034:F2034"/>
    <mergeCell ref="H2034:M2034"/>
    <mergeCell ref="C2035:D2035"/>
    <mergeCell ref="E2035:F2035"/>
    <mergeCell ref="H2035:M2035"/>
    <mergeCell ref="C2036:M2036"/>
    <mergeCell ref="H2037:M2037"/>
    <mergeCell ref="H2038:J2038"/>
    <mergeCell ref="K2038:M2038"/>
    <mergeCell ref="H2039:I2039"/>
    <mergeCell ref="J2039:K2039"/>
    <mergeCell ref="L2039:M2039"/>
    <mergeCell ref="O2039:P2039"/>
    <mergeCell ref="Q2039:R2039"/>
    <mergeCell ref="S2039:T2039"/>
    <mergeCell ref="C2042:C2044"/>
    <mergeCell ref="D2042:D2044"/>
    <mergeCell ref="H2042:H2044"/>
    <mergeCell ref="I2042:I2044"/>
    <mergeCell ref="J2042:J2044"/>
    <mergeCell ref="K2042:K2044"/>
    <mergeCell ref="L2042:L2044"/>
    <mergeCell ref="M2042:M2044"/>
    <mergeCell ref="O2042:O2044"/>
    <mergeCell ref="P2042:P2044"/>
    <mergeCell ref="Q2042:Q2044"/>
    <mergeCell ref="R2042:R2044"/>
    <mergeCell ref="S2042:S2044"/>
    <mergeCell ref="T2042:T2044"/>
    <mergeCell ref="C2046:M2047"/>
    <mergeCell ref="C2048:D2048"/>
    <mergeCell ref="E2048:F2048"/>
    <mergeCell ref="H2048:M2048"/>
    <mergeCell ref="C2049:D2049"/>
    <mergeCell ref="E2049:F2049"/>
    <mergeCell ref="H2049:M2049"/>
    <mergeCell ref="C2050:M2050"/>
    <mergeCell ref="H2051:M2051"/>
    <mergeCell ref="H2052:J2052"/>
    <mergeCell ref="K2052:M2052"/>
    <mergeCell ref="H2053:I2053"/>
    <mergeCell ref="J2053:K2053"/>
    <mergeCell ref="L2053:M2053"/>
    <mergeCell ref="O2053:P2053"/>
    <mergeCell ref="Q2053:R2053"/>
    <mergeCell ref="S2053:T2053"/>
    <mergeCell ref="C2056:C2058"/>
    <mergeCell ref="D2056:D2058"/>
    <mergeCell ref="H2056:H2058"/>
    <mergeCell ref="I2056:I2058"/>
    <mergeCell ref="J2056:J2058"/>
    <mergeCell ref="K2056:K2058"/>
    <mergeCell ref="L2056:L2058"/>
    <mergeCell ref="M2056:M2058"/>
    <mergeCell ref="O2056:O2058"/>
    <mergeCell ref="P2056:P2058"/>
    <mergeCell ref="Q2056:Q2058"/>
    <mergeCell ref="R2056:R2058"/>
    <mergeCell ref="S2056:S2058"/>
    <mergeCell ref="T2056:T2058"/>
    <mergeCell ref="C2070:C2072"/>
    <mergeCell ref="D2070:D2072"/>
    <mergeCell ref="H2070:H2072"/>
    <mergeCell ref="I2070:I2072"/>
    <mergeCell ref="J2070:J2072"/>
    <mergeCell ref="K2070:K2072"/>
    <mergeCell ref="L2070:L2072"/>
    <mergeCell ref="M2070:M2072"/>
    <mergeCell ref="O2070:O2072"/>
    <mergeCell ref="P2070:P2072"/>
    <mergeCell ref="Q2070:Q2072"/>
    <mergeCell ref="R2070:R2072"/>
    <mergeCell ref="S2070:S2072"/>
    <mergeCell ref="T2070:T2072"/>
    <mergeCell ref="C2060:M2061"/>
    <mergeCell ref="C2062:D2062"/>
    <mergeCell ref="E2062:F2062"/>
    <mergeCell ref="H2062:M2062"/>
    <mergeCell ref="C2063:D2063"/>
    <mergeCell ref="E2063:F2063"/>
    <mergeCell ref="H2063:M2063"/>
    <mergeCell ref="C2064:M2064"/>
    <mergeCell ref="H2065:M2065"/>
    <mergeCell ref="H2066:J2066"/>
    <mergeCell ref="K2066:M2066"/>
    <mergeCell ref="H2067:I2067"/>
    <mergeCell ref="J2067:K2067"/>
    <mergeCell ref="L2067:M2067"/>
    <mergeCell ref="O2067:P2067"/>
    <mergeCell ref="Q2067:R2067"/>
    <mergeCell ref="S2067:T2067"/>
  </mergeCells>
  <conditionalFormatting sqref="U8">
    <cfRule type="cellIs" dxfId="182" priority="237" operator="equal">
      <formula>"BİTTİ"</formula>
    </cfRule>
  </conditionalFormatting>
  <conditionalFormatting sqref="U22">
    <cfRule type="cellIs" dxfId="181" priority="236" operator="equal">
      <formula>"BİTTİ"</formula>
    </cfRule>
  </conditionalFormatting>
  <conditionalFormatting sqref="U36">
    <cfRule type="cellIs" dxfId="180" priority="235" operator="equal">
      <formula>"BİTTİ"</formula>
    </cfRule>
  </conditionalFormatting>
  <conditionalFormatting sqref="U50">
    <cfRule type="cellIs" dxfId="179" priority="234" operator="equal">
      <formula>"BİTTİ"</formula>
    </cfRule>
  </conditionalFormatting>
  <conditionalFormatting sqref="U64">
    <cfRule type="cellIs" dxfId="178" priority="233" operator="equal">
      <formula>"BİTTİ"</formula>
    </cfRule>
  </conditionalFormatting>
  <conditionalFormatting sqref="U78">
    <cfRule type="cellIs" dxfId="177" priority="232" operator="equal">
      <formula>"BİTTİ"</formula>
    </cfRule>
  </conditionalFormatting>
  <conditionalFormatting sqref="U92">
    <cfRule type="cellIs" dxfId="176" priority="231" operator="equal">
      <formula>"BİTTİ"</formula>
    </cfRule>
  </conditionalFormatting>
  <conditionalFormatting sqref="U106">
    <cfRule type="cellIs" dxfId="175" priority="230" operator="equal">
      <formula>"BİTTİ"</formula>
    </cfRule>
  </conditionalFormatting>
  <conditionalFormatting sqref="U120">
    <cfRule type="cellIs" dxfId="174" priority="229" operator="equal">
      <formula>"BİTTİ"</formula>
    </cfRule>
  </conditionalFormatting>
  <conditionalFormatting sqref="U134">
    <cfRule type="cellIs" dxfId="173" priority="228" operator="equal">
      <formula>"BİTTİ"</formula>
    </cfRule>
  </conditionalFormatting>
  <conditionalFormatting sqref="U148">
    <cfRule type="cellIs" dxfId="172" priority="227" operator="equal">
      <formula>"BİTTİ"</formula>
    </cfRule>
  </conditionalFormatting>
  <conditionalFormatting sqref="U162">
    <cfRule type="cellIs" dxfId="171" priority="226" operator="equal">
      <formula>"BİTTİ"</formula>
    </cfRule>
  </conditionalFormatting>
  <conditionalFormatting sqref="U176">
    <cfRule type="cellIs" dxfId="170" priority="225" operator="equal">
      <formula>"BİTTİ"</formula>
    </cfRule>
  </conditionalFormatting>
  <conditionalFormatting sqref="U190">
    <cfRule type="cellIs" dxfId="169" priority="224" operator="equal">
      <formula>"BİTTİ"</formula>
    </cfRule>
  </conditionalFormatting>
  <conditionalFormatting sqref="U204">
    <cfRule type="cellIs" dxfId="168" priority="223" operator="equal">
      <formula>"BİTTİ"</formula>
    </cfRule>
  </conditionalFormatting>
  <conditionalFormatting sqref="U218">
    <cfRule type="cellIs" dxfId="167" priority="222" operator="equal">
      <formula>"BİTTİ"</formula>
    </cfRule>
  </conditionalFormatting>
  <conditionalFormatting sqref="U232">
    <cfRule type="cellIs" dxfId="166" priority="221" operator="equal">
      <formula>"BİTTİ"</formula>
    </cfRule>
  </conditionalFormatting>
  <conditionalFormatting sqref="U246">
    <cfRule type="cellIs" dxfId="165" priority="220" operator="equal">
      <formula>"BİTTİ"</formula>
    </cfRule>
  </conditionalFormatting>
  <conditionalFormatting sqref="U260">
    <cfRule type="cellIs" dxfId="164" priority="219" operator="equal">
      <formula>"BİTTİ"</formula>
    </cfRule>
  </conditionalFormatting>
  <conditionalFormatting sqref="U274">
    <cfRule type="cellIs" dxfId="163" priority="218" operator="equal">
      <formula>"BİTTİ"</formula>
    </cfRule>
  </conditionalFormatting>
  <conditionalFormatting sqref="U288">
    <cfRule type="cellIs" dxfId="162" priority="217" operator="equal">
      <formula>"BİTTİ"</formula>
    </cfRule>
  </conditionalFormatting>
  <conditionalFormatting sqref="U302">
    <cfRule type="cellIs" dxfId="161" priority="216" operator="equal">
      <formula>"BİTTİ"</formula>
    </cfRule>
  </conditionalFormatting>
  <conditionalFormatting sqref="U316">
    <cfRule type="cellIs" dxfId="160" priority="215" operator="equal">
      <formula>"BİTTİ"</formula>
    </cfRule>
  </conditionalFormatting>
  <conditionalFormatting sqref="U330">
    <cfRule type="cellIs" dxfId="159" priority="214" operator="equal">
      <formula>"BİTTİ"</formula>
    </cfRule>
  </conditionalFormatting>
  <conditionalFormatting sqref="U344">
    <cfRule type="cellIs" dxfId="158" priority="213" operator="equal">
      <formula>"BİTTİ"</formula>
    </cfRule>
  </conditionalFormatting>
  <conditionalFormatting sqref="U358">
    <cfRule type="cellIs" dxfId="157" priority="212" operator="equal">
      <formula>"BİTTİ"</formula>
    </cfRule>
  </conditionalFormatting>
  <conditionalFormatting sqref="U372">
    <cfRule type="cellIs" dxfId="156" priority="211" operator="equal">
      <formula>"BİTTİ"</formula>
    </cfRule>
  </conditionalFormatting>
  <conditionalFormatting sqref="U386">
    <cfRule type="cellIs" dxfId="155" priority="210" operator="equal">
      <formula>"BİTTİ"</formula>
    </cfRule>
  </conditionalFormatting>
  <conditionalFormatting sqref="U400">
    <cfRule type="cellIs" dxfId="154" priority="209" operator="equal">
      <formula>"BİTTİ"</formula>
    </cfRule>
  </conditionalFormatting>
  <conditionalFormatting sqref="U414">
    <cfRule type="cellIs" dxfId="153" priority="208" operator="equal">
      <formula>"BİTTİ"</formula>
    </cfRule>
  </conditionalFormatting>
  <conditionalFormatting sqref="U428">
    <cfRule type="cellIs" dxfId="152" priority="207" operator="equal">
      <formula>"BİTTİ"</formula>
    </cfRule>
  </conditionalFormatting>
  <conditionalFormatting sqref="U442">
    <cfRule type="cellIs" dxfId="151" priority="206" operator="equal">
      <formula>"BİTTİ"</formula>
    </cfRule>
  </conditionalFormatting>
  <conditionalFormatting sqref="U456">
    <cfRule type="cellIs" dxfId="150" priority="205" operator="equal">
      <formula>"BİTTİ"</formula>
    </cfRule>
  </conditionalFormatting>
  <conditionalFormatting sqref="U470">
    <cfRule type="cellIs" dxfId="149" priority="204" operator="equal">
      <formula>"BİTTİ"</formula>
    </cfRule>
  </conditionalFormatting>
  <conditionalFormatting sqref="U484">
    <cfRule type="cellIs" dxfId="148" priority="203" operator="equal">
      <formula>"BİTTİ"</formula>
    </cfRule>
  </conditionalFormatting>
  <conditionalFormatting sqref="U498">
    <cfRule type="cellIs" dxfId="147" priority="202" operator="equal">
      <formula>"BİTTİ"</formula>
    </cfRule>
  </conditionalFormatting>
  <conditionalFormatting sqref="U512">
    <cfRule type="cellIs" dxfId="146" priority="201" operator="equal">
      <formula>"BİTTİ"</formula>
    </cfRule>
  </conditionalFormatting>
  <conditionalFormatting sqref="U526">
    <cfRule type="cellIs" dxfId="145" priority="200" operator="equal">
      <formula>"BİTTİ"</formula>
    </cfRule>
  </conditionalFormatting>
  <conditionalFormatting sqref="U540">
    <cfRule type="cellIs" dxfId="144" priority="199" operator="equal">
      <formula>"BİTTİ"</formula>
    </cfRule>
  </conditionalFormatting>
  <conditionalFormatting sqref="U554">
    <cfRule type="cellIs" dxfId="143" priority="150" operator="equal">
      <formula>"BİTTİ"</formula>
    </cfRule>
  </conditionalFormatting>
  <conditionalFormatting sqref="U568">
    <cfRule type="cellIs" dxfId="142" priority="149" operator="equal">
      <formula>"BİTTİ"</formula>
    </cfRule>
  </conditionalFormatting>
  <conditionalFormatting sqref="U582">
    <cfRule type="cellIs" dxfId="141" priority="148" operator="equal">
      <formula>"BİTTİ"</formula>
    </cfRule>
  </conditionalFormatting>
  <conditionalFormatting sqref="U596">
    <cfRule type="cellIs" dxfId="140" priority="147" operator="equal">
      <formula>"BİTTİ"</formula>
    </cfRule>
  </conditionalFormatting>
  <conditionalFormatting sqref="U610">
    <cfRule type="cellIs" dxfId="139" priority="146" operator="equal">
      <formula>"BİTTİ"</formula>
    </cfRule>
  </conditionalFormatting>
  <conditionalFormatting sqref="U624">
    <cfRule type="cellIs" dxfId="138" priority="145" operator="equal">
      <formula>"BİTTİ"</formula>
    </cfRule>
  </conditionalFormatting>
  <conditionalFormatting sqref="U638">
    <cfRule type="cellIs" dxfId="137" priority="144" operator="equal">
      <formula>"BİTTİ"</formula>
    </cfRule>
  </conditionalFormatting>
  <conditionalFormatting sqref="U652">
    <cfRule type="cellIs" dxfId="136" priority="143" operator="equal">
      <formula>"BİTTİ"</formula>
    </cfRule>
  </conditionalFormatting>
  <conditionalFormatting sqref="U666">
    <cfRule type="cellIs" dxfId="135" priority="142" operator="equal">
      <formula>"BİTTİ"</formula>
    </cfRule>
  </conditionalFormatting>
  <conditionalFormatting sqref="U680">
    <cfRule type="cellIs" dxfId="134" priority="141" operator="equal">
      <formula>"BİTTİ"</formula>
    </cfRule>
  </conditionalFormatting>
  <conditionalFormatting sqref="U694">
    <cfRule type="cellIs" dxfId="133" priority="140" operator="equal">
      <formula>"BİTTİ"</formula>
    </cfRule>
  </conditionalFormatting>
  <conditionalFormatting sqref="U708">
    <cfRule type="cellIs" dxfId="132" priority="139" operator="equal">
      <formula>"BİTTİ"</formula>
    </cfRule>
  </conditionalFormatting>
  <conditionalFormatting sqref="U722">
    <cfRule type="cellIs" dxfId="131" priority="138" operator="equal">
      <formula>"BİTTİ"</formula>
    </cfRule>
  </conditionalFormatting>
  <conditionalFormatting sqref="U736">
    <cfRule type="cellIs" dxfId="130" priority="137" operator="equal">
      <formula>"BİTTİ"</formula>
    </cfRule>
  </conditionalFormatting>
  <conditionalFormatting sqref="U750">
    <cfRule type="cellIs" dxfId="129" priority="136" operator="equal">
      <formula>"BİTTİ"</formula>
    </cfRule>
  </conditionalFormatting>
  <conditionalFormatting sqref="U764">
    <cfRule type="cellIs" dxfId="128" priority="135" operator="equal">
      <formula>"BİTTİ"</formula>
    </cfRule>
  </conditionalFormatting>
  <conditionalFormatting sqref="U778">
    <cfRule type="cellIs" dxfId="127" priority="134" operator="equal">
      <formula>"BİTTİ"</formula>
    </cfRule>
  </conditionalFormatting>
  <conditionalFormatting sqref="U792">
    <cfRule type="cellIs" dxfId="126" priority="133" operator="equal">
      <formula>"BİTTİ"</formula>
    </cfRule>
  </conditionalFormatting>
  <conditionalFormatting sqref="U806">
    <cfRule type="cellIs" dxfId="125" priority="132" operator="equal">
      <formula>"BİTTİ"</formula>
    </cfRule>
  </conditionalFormatting>
  <conditionalFormatting sqref="U820">
    <cfRule type="cellIs" dxfId="124" priority="131" operator="equal">
      <formula>"BİTTİ"</formula>
    </cfRule>
  </conditionalFormatting>
  <conditionalFormatting sqref="U834">
    <cfRule type="cellIs" dxfId="123" priority="130" operator="equal">
      <formula>"BİTTİ"</formula>
    </cfRule>
  </conditionalFormatting>
  <conditionalFormatting sqref="U848">
    <cfRule type="cellIs" dxfId="122" priority="129" operator="equal">
      <formula>"BİTTİ"</formula>
    </cfRule>
  </conditionalFormatting>
  <conditionalFormatting sqref="U862">
    <cfRule type="cellIs" dxfId="121" priority="128" operator="equal">
      <formula>"BİTTİ"</formula>
    </cfRule>
  </conditionalFormatting>
  <conditionalFormatting sqref="U876">
    <cfRule type="cellIs" dxfId="120" priority="127" operator="equal">
      <formula>"BİTTİ"</formula>
    </cfRule>
  </conditionalFormatting>
  <conditionalFormatting sqref="U890">
    <cfRule type="cellIs" dxfId="119" priority="126" operator="equal">
      <formula>"BİTTİ"</formula>
    </cfRule>
  </conditionalFormatting>
  <conditionalFormatting sqref="U904">
    <cfRule type="cellIs" dxfId="118" priority="125" operator="equal">
      <formula>"BİTTİ"</formula>
    </cfRule>
  </conditionalFormatting>
  <conditionalFormatting sqref="U918">
    <cfRule type="cellIs" dxfId="117" priority="124" operator="equal">
      <formula>"BİTTİ"</formula>
    </cfRule>
  </conditionalFormatting>
  <conditionalFormatting sqref="U932">
    <cfRule type="cellIs" dxfId="116" priority="123" operator="equal">
      <formula>"BİTTİ"</formula>
    </cfRule>
  </conditionalFormatting>
  <conditionalFormatting sqref="U946">
    <cfRule type="cellIs" dxfId="115" priority="122" operator="equal">
      <formula>"BİTTİ"</formula>
    </cfRule>
  </conditionalFormatting>
  <conditionalFormatting sqref="U960">
    <cfRule type="cellIs" dxfId="114" priority="121" operator="equal">
      <formula>"BİTTİ"</formula>
    </cfRule>
  </conditionalFormatting>
  <conditionalFormatting sqref="U974">
    <cfRule type="cellIs" dxfId="113" priority="120" operator="equal">
      <formula>"BİTTİ"</formula>
    </cfRule>
  </conditionalFormatting>
  <conditionalFormatting sqref="U988">
    <cfRule type="cellIs" dxfId="112" priority="119" operator="equal">
      <formula>"BİTTİ"</formula>
    </cfRule>
  </conditionalFormatting>
  <conditionalFormatting sqref="U1002">
    <cfRule type="cellIs" dxfId="111" priority="117" operator="equal">
      <formula>"BİTTİ"</formula>
    </cfRule>
  </conditionalFormatting>
  <conditionalFormatting sqref="U1016">
    <cfRule type="cellIs" dxfId="110" priority="116" operator="equal">
      <formula>"BİTTİ"</formula>
    </cfRule>
  </conditionalFormatting>
  <conditionalFormatting sqref="U1030">
    <cfRule type="cellIs" dxfId="109" priority="115" operator="equal">
      <formula>"BİTTİ"</formula>
    </cfRule>
  </conditionalFormatting>
  <conditionalFormatting sqref="U1044">
    <cfRule type="cellIs" dxfId="108" priority="114" operator="equal">
      <formula>"BİTTİ"</formula>
    </cfRule>
  </conditionalFormatting>
  <conditionalFormatting sqref="U1058">
    <cfRule type="cellIs" dxfId="107" priority="113" operator="equal">
      <formula>"BİTTİ"</formula>
    </cfRule>
  </conditionalFormatting>
  <conditionalFormatting sqref="U1072">
    <cfRule type="cellIs" dxfId="106" priority="111" operator="equal">
      <formula>"BİTTİ"</formula>
    </cfRule>
  </conditionalFormatting>
  <conditionalFormatting sqref="U1086">
    <cfRule type="cellIs" dxfId="105" priority="110" operator="equal">
      <formula>"BİTTİ"</formula>
    </cfRule>
  </conditionalFormatting>
  <conditionalFormatting sqref="U1100">
    <cfRule type="cellIs" dxfId="104" priority="109" operator="equal">
      <formula>"BİTTİ"</formula>
    </cfRule>
  </conditionalFormatting>
  <conditionalFormatting sqref="U1114">
    <cfRule type="cellIs" dxfId="103" priority="108" operator="equal">
      <formula>"BİTTİ"</formula>
    </cfRule>
  </conditionalFormatting>
  <conditionalFormatting sqref="U1128">
    <cfRule type="cellIs" dxfId="102" priority="107" operator="equal">
      <formula>"BİTTİ"</formula>
    </cfRule>
  </conditionalFormatting>
  <conditionalFormatting sqref="U1142">
    <cfRule type="cellIs" dxfId="101" priority="106" operator="equal">
      <formula>"BİTTİ"</formula>
    </cfRule>
  </conditionalFormatting>
  <conditionalFormatting sqref="U1156">
    <cfRule type="cellIs" dxfId="100" priority="105" operator="equal">
      <formula>"BİTTİ"</formula>
    </cfRule>
  </conditionalFormatting>
  <conditionalFormatting sqref="U1170">
    <cfRule type="cellIs" dxfId="99" priority="104" operator="equal">
      <formula>"BİTTİ"</formula>
    </cfRule>
  </conditionalFormatting>
  <conditionalFormatting sqref="U1184">
    <cfRule type="cellIs" dxfId="98" priority="103" operator="equal">
      <formula>"BİTTİ"</formula>
    </cfRule>
  </conditionalFormatting>
  <conditionalFormatting sqref="U1198">
    <cfRule type="cellIs" dxfId="97" priority="102" operator="equal">
      <formula>"BİTTİ"</formula>
    </cfRule>
  </conditionalFormatting>
  <conditionalFormatting sqref="U1212">
    <cfRule type="cellIs" dxfId="96" priority="101" operator="equal">
      <formula>"BİTTİ"</formula>
    </cfRule>
  </conditionalFormatting>
  <conditionalFormatting sqref="U1226">
    <cfRule type="cellIs" dxfId="95" priority="100" operator="equal">
      <formula>"BİTTİ"</formula>
    </cfRule>
  </conditionalFormatting>
  <conditionalFormatting sqref="U1240">
    <cfRule type="cellIs" dxfId="94" priority="99" operator="equal">
      <formula>"BİTTİ"</formula>
    </cfRule>
  </conditionalFormatting>
  <conditionalFormatting sqref="U1254">
    <cfRule type="cellIs" dxfId="93" priority="98" operator="equal">
      <formula>"BİTTİ"</formula>
    </cfRule>
  </conditionalFormatting>
  <conditionalFormatting sqref="U1268">
    <cfRule type="cellIs" dxfId="92" priority="97" operator="equal">
      <formula>"BİTTİ"</formula>
    </cfRule>
  </conditionalFormatting>
  <conditionalFormatting sqref="U1282">
    <cfRule type="cellIs" dxfId="91" priority="96" operator="equal">
      <formula>"BİTTİ"</formula>
    </cfRule>
  </conditionalFormatting>
  <conditionalFormatting sqref="U1296">
    <cfRule type="cellIs" dxfId="90" priority="95" operator="equal">
      <formula>"BİTTİ"</formula>
    </cfRule>
  </conditionalFormatting>
  <conditionalFormatting sqref="U1310">
    <cfRule type="cellIs" dxfId="89" priority="94" operator="equal">
      <formula>"BİTTİ"</formula>
    </cfRule>
  </conditionalFormatting>
  <conditionalFormatting sqref="U1324">
    <cfRule type="cellIs" dxfId="88" priority="93" operator="equal">
      <formula>"BİTTİ"</formula>
    </cfRule>
  </conditionalFormatting>
  <conditionalFormatting sqref="U1338">
    <cfRule type="cellIs" dxfId="87" priority="92" operator="equal">
      <formula>"BİTTİ"</formula>
    </cfRule>
  </conditionalFormatting>
  <conditionalFormatting sqref="U1352">
    <cfRule type="cellIs" dxfId="86" priority="91" operator="equal">
      <formula>"BİTTİ"</formula>
    </cfRule>
  </conditionalFormatting>
  <conditionalFormatting sqref="U1366">
    <cfRule type="cellIs" dxfId="85" priority="90" operator="equal">
      <formula>"BİTTİ"</formula>
    </cfRule>
  </conditionalFormatting>
  <conditionalFormatting sqref="U1380">
    <cfRule type="cellIs" dxfId="84" priority="89" operator="equal">
      <formula>"BİTTİ"</formula>
    </cfRule>
  </conditionalFormatting>
  <conditionalFormatting sqref="U1394">
    <cfRule type="cellIs" dxfId="83" priority="88" operator="equal">
      <formula>"BİTTİ"</formula>
    </cfRule>
  </conditionalFormatting>
  <conditionalFormatting sqref="U1408">
    <cfRule type="cellIs" dxfId="82" priority="87" operator="equal">
      <formula>"BİTTİ"</formula>
    </cfRule>
  </conditionalFormatting>
  <conditionalFormatting sqref="U1422">
    <cfRule type="cellIs" dxfId="81" priority="86" operator="equal">
      <formula>"BİTTİ"</formula>
    </cfRule>
  </conditionalFormatting>
  <conditionalFormatting sqref="U1436">
    <cfRule type="cellIs" dxfId="80" priority="85" operator="equal">
      <formula>"BİTTİ"</formula>
    </cfRule>
  </conditionalFormatting>
  <conditionalFormatting sqref="U1450">
    <cfRule type="cellIs" dxfId="79" priority="84" operator="equal">
      <formula>"BİTTİ"</formula>
    </cfRule>
  </conditionalFormatting>
  <conditionalFormatting sqref="U1464">
    <cfRule type="cellIs" dxfId="78" priority="83" operator="equal">
      <formula>"BİTTİ"</formula>
    </cfRule>
  </conditionalFormatting>
  <conditionalFormatting sqref="U1478">
    <cfRule type="cellIs" dxfId="77" priority="82" operator="equal">
      <formula>"BİTTİ"</formula>
    </cfRule>
  </conditionalFormatting>
  <conditionalFormatting sqref="U1492">
    <cfRule type="cellIs" dxfId="76" priority="81" operator="equal">
      <formula>"BİTTİ"</formula>
    </cfRule>
  </conditionalFormatting>
  <conditionalFormatting sqref="U1506">
    <cfRule type="cellIs" dxfId="75" priority="80" operator="equal">
      <formula>"BİTTİ"</formula>
    </cfRule>
  </conditionalFormatting>
  <conditionalFormatting sqref="U1520">
    <cfRule type="cellIs" dxfId="74" priority="79" operator="equal">
      <formula>"BİTTİ"</formula>
    </cfRule>
  </conditionalFormatting>
  <conditionalFormatting sqref="U1534">
    <cfRule type="cellIs" dxfId="73" priority="78" operator="equal">
      <formula>"BİTTİ"</formula>
    </cfRule>
  </conditionalFormatting>
  <conditionalFormatting sqref="U1548">
    <cfRule type="cellIs" dxfId="72" priority="77" operator="equal">
      <formula>"BİTTİ"</formula>
    </cfRule>
  </conditionalFormatting>
  <conditionalFormatting sqref="U1562">
    <cfRule type="cellIs" dxfId="71" priority="76" operator="equal">
      <formula>"BİTTİ"</formula>
    </cfRule>
  </conditionalFormatting>
  <conditionalFormatting sqref="U1576">
    <cfRule type="cellIs" dxfId="70" priority="75" operator="equal">
      <formula>"BİTTİ"</formula>
    </cfRule>
  </conditionalFormatting>
  <conditionalFormatting sqref="U1590">
    <cfRule type="cellIs" dxfId="69" priority="74" operator="equal">
      <formula>"BİTTİ"</formula>
    </cfRule>
  </conditionalFormatting>
  <conditionalFormatting sqref="U1604">
    <cfRule type="cellIs" dxfId="68" priority="73" operator="equal">
      <formula>"BİTTİ"</formula>
    </cfRule>
  </conditionalFormatting>
  <conditionalFormatting sqref="U1618">
    <cfRule type="cellIs" dxfId="67" priority="72" operator="equal">
      <formula>"BİTTİ"</formula>
    </cfRule>
  </conditionalFormatting>
  <conditionalFormatting sqref="U1632">
    <cfRule type="cellIs" dxfId="66" priority="71" operator="equal">
      <formula>"BİTTİ"</formula>
    </cfRule>
  </conditionalFormatting>
  <conditionalFormatting sqref="U1646">
    <cfRule type="cellIs" dxfId="65" priority="70" operator="equal">
      <formula>"BİTTİ"</formula>
    </cfRule>
  </conditionalFormatting>
  <conditionalFormatting sqref="U1660">
    <cfRule type="cellIs" dxfId="64" priority="69" operator="equal">
      <formula>"BİTTİ"</formula>
    </cfRule>
  </conditionalFormatting>
  <conditionalFormatting sqref="U1674">
    <cfRule type="cellIs" dxfId="63" priority="68" operator="equal">
      <formula>"BİTTİ"</formula>
    </cfRule>
  </conditionalFormatting>
  <conditionalFormatting sqref="U1688">
    <cfRule type="cellIs" dxfId="62" priority="66" operator="equal">
      <formula>"BİTTİ"</formula>
    </cfRule>
  </conditionalFormatting>
  <conditionalFormatting sqref="U1702">
    <cfRule type="cellIs" dxfId="61" priority="65" operator="equal">
      <formula>"BİTTİ"</formula>
    </cfRule>
  </conditionalFormatting>
  <conditionalFormatting sqref="U1716">
    <cfRule type="cellIs" dxfId="60" priority="64" operator="equal">
      <formula>"BİTTİ"</formula>
    </cfRule>
  </conditionalFormatting>
  <conditionalFormatting sqref="U1730">
    <cfRule type="cellIs" dxfId="59" priority="63" operator="equal">
      <formula>"BİTTİ"</formula>
    </cfRule>
  </conditionalFormatting>
  <conditionalFormatting sqref="U1744">
    <cfRule type="cellIs" dxfId="58" priority="62" operator="equal">
      <formula>"BİTTİ"</formula>
    </cfRule>
  </conditionalFormatting>
  <conditionalFormatting sqref="U1758">
    <cfRule type="cellIs" dxfId="57" priority="61" operator="equal">
      <formula>"BİTTİ"</formula>
    </cfRule>
  </conditionalFormatting>
  <conditionalFormatting sqref="U1772">
    <cfRule type="cellIs" dxfId="56" priority="60" operator="equal">
      <formula>"BİTTİ"</formula>
    </cfRule>
  </conditionalFormatting>
  <conditionalFormatting sqref="U1786">
    <cfRule type="cellIs" dxfId="55" priority="59" operator="equal">
      <formula>"BİTTİ"</formula>
    </cfRule>
  </conditionalFormatting>
  <conditionalFormatting sqref="U1800">
    <cfRule type="cellIs" dxfId="54" priority="58" operator="equal">
      <formula>"BİTTİ"</formula>
    </cfRule>
  </conditionalFormatting>
  <conditionalFormatting sqref="U1814">
    <cfRule type="cellIs" dxfId="53" priority="57" operator="equal">
      <formula>"BİTTİ"</formula>
    </cfRule>
  </conditionalFormatting>
  <conditionalFormatting sqref="U1828">
    <cfRule type="cellIs" dxfId="52" priority="56" operator="equal">
      <formula>"BİTTİ"</formula>
    </cfRule>
  </conditionalFormatting>
  <conditionalFormatting sqref="U1842">
    <cfRule type="cellIs" dxfId="51" priority="55" operator="equal">
      <formula>"BİTTİ"</formula>
    </cfRule>
  </conditionalFormatting>
  <conditionalFormatting sqref="U1856">
    <cfRule type="cellIs" dxfId="50" priority="54" operator="equal">
      <formula>"BİTTİ"</formula>
    </cfRule>
  </conditionalFormatting>
  <conditionalFormatting sqref="U1870">
    <cfRule type="cellIs" dxfId="49" priority="53" operator="equal">
      <formula>"BİTTİ"</formula>
    </cfRule>
  </conditionalFormatting>
  <conditionalFormatting sqref="U1884">
    <cfRule type="cellIs" dxfId="48" priority="52" operator="equal">
      <formula>"BİTTİ"</formula>
    </cfRule>
  </conditionalFormatting>
  <conditionalFormatting sqref="U1898">
    <cfRule type="cellIs" dxfId="47" priority="51" operator="equal">
      <formula>"BİTTİ"</formula>
    </cfRule>
  </conditionalFormatting>
  <conditionalFormatting sqref="U1912">
    <cfRule type="cellIs" dxfId="46" priority="50" operator="equal">
      <formula>"BİTTİ"</formula>
    </cfRule>
  </conditionalFormatting>
  <conditionalFormatting sqref="U1926">
    <cfRule type="cellIs" dxfId="45" priority="49" operator="equal">
      <formula>"BİTTİ"</formula>
    </cfRule>
  </conditionalFormatting>
  <conditionalFormatting sqref="U1940">
    <cfRule type="cellIs" dxfId="44" priority="48" operator="equal">
      <formula>"BİTTİ"</formula>
    </cfRule>
  </conditionalFormatting>
  <conditionalFormatting sqref="U1954">
    <cfRule type="cellIs" dxfId="43" priority="47" operator="equal">
      <formula>"BİTTİ"</formula>
    </cfRule>
  </conditionalFormatting>
  <conditionalFormatting sqref="U1968">
    <cfRule type="cellIs" dxfId="42" priority="46" operator="equal">
      <formula>"BİTTİ"</formula>
    </cfRule>
  </conditionalFormatting>
  <conditionalFormatting sqref="U1982">
    <cfRule type="cellIs" dxfId="41" priority="45" operator="equal">
      <formula>"BİTTİ"</formula>
    </cfRule>
  </conditionalFormatting>
  <conditionalFormatting sqref="U1996">
    <cfRule type="cellIs" dxfId="40" priority="44" operator="equal">
      <formula>"BİTTİ"</formula>
    </cfRule>
  </conditionalFormatting>
  <conditionalFormatting sqref="U2010">
    <cfRule type="cellIs" dxfId="39" priority="43" operator="equal">
      <formula>"BİTTİ"</formula>
    </cfRule>
  </conditionalFormatting>
  <conditionalFormatting sqref="U2024">
    <cfRule type="cellIs" dxfId="38" priority="42" operator="equal">
      <formula>"BİTTİ"</formula>
    </cfRule>
  </conditionalFormatting>
  <conditionalFormatting sqref="U2038">
    <cfRule type="cellIs" dxfId="37" priority="41" operator="equal">
      <formula>"BİTTİ"</formula>
    </cfRule>
  </conditionalFormatting>
  <conditionalFormatting sqref="U2052">
    <cfRule type="cellIs" dxfId="36" priority="40" operator="equal">
      <formula>"BİTTİ"</formula>
    </cfRule>
  </conditionalFormatting>
  <conditionalFormatting sqref="U2066">
    <cfRule type="cellIs" dxfId="35" priority="39" operator="equal">
      <formula>"BİTTİ"</formula>
    </cfRule>
  </conditionalFormatting>
  <conditionalFormatting sqref="U2080">
    <cfRule type="cellIs" dxfId="34" priority="35" operator="equal">
      <formula>"BİTTİ"</formula>
    </cfRule>
  </conditionalFormatting>
  <conditionalFormatting sqref="U2094">
    <cfRule type="cellIs" dxfId="33" priority="34" operator="equal">
      <formula>"BİTTİ"</formula>
    </cfRule>
  </conditionalFormatting>
  <conditionalFormatting sqref="U2108">
    <cfRule type="cellIs" dxfId="32" priority="33" operator="equal">
      <formula>"BİTTİ"</formula>
    </cfRule>
  </conditionalFormatting>
  <conditionalFormatting sqref="U2122">
    <cfRule type="cellIs" dxfId="31" priority="32" operator="equal">
      <formula>"BİTTİ"</formula>
    </cfRule>
  </conditionalFormatting>
  <conditionalFormatting sqref="U2136">
    <cfRule type="cellIs" dxfId="30" priority="31" operator="equal">
      <formula>"BİTTİ"</formula>
    </cfRule>
  </conditionalFormatting>
  <conditionalFormatting sqref="U2150">
    <cfRule type="cellIs" dxfId="29" priority="30" operator="equal">
      <formula>"BİTTİ"</formula>
    </cfRule>
  </conditionalFormatting>
  <conditionalFormatting sqref="U2164">
    <cfRule type="cellIs" dxfId="28" priority="29" operator="equal">
      <formula>"BİTTİ"</formula>
    </cfRule>
  </conditionalFormatting>
  <conditionalFormatting sqref="U2178">
    <cfRule type="cellIs" dxfId="27" priority="28" operator="equal">
      <formula>"BİTTİ"</formula>
    </cfRule>
  </conditionalFormatting>
  <conditionalFormatting sqref="U2192">
    <cfRule type="cellIs" dxfId="26" priority="27" operator="equal">
      <formula>"BİTTİ"</formula>
    </cfRule>
  </conditionalFormatting>
  <conditionalFormatting sqref="U2206">
    <cfRule type="cellIs" dxfId="25" priority="26" operator="equal">
      <formula>"BİTTİ"</formula>
    </cfRule>
  </conditionalFormatting>
  <conditionalFormatting sqref="U2220">
    <cfRule type="cellIs" dxfId="24" priority="25" operator="equal">
      <formula>"BİTTİ"</formula>
    </cfRule>
  </conditionalFormatting>
  <conditionalFormatting sqref="U2234">
    <cfRule type="cellIs" dxfId="23" priority="24" operator="equal">
      <formula>"BİTTİ"</formula>
    </cfRule>
  </conditionalFormatting>
  <conditionalFormatting sqref="U2248">
    <cfRule type="cellIs" dxfId="22" priority="23" operator="equal">
      <formula>"BİTTİ"</formula>
    </cfRule>
  </conditionalFormatting>
  <conditionalFormatting sqref="U2262">
    <cfRule type="cellIs" dxfId="21" priority="22" operator="equal">
      <formula>"BİTTİ"</formula>
    </cfRule>
  </conditionalFormatting>
  <conditionalFormatting sqref="U2276">
    <cfRule type="cellIs" dxfId="20" priority="21" operator="equal">
      <formula>"BİTTİ"</formula>
    </cfRule>
  </conditionalFormatting>
  <conditionalFormatting sqref="U2290">
    <cfRule type="cellIs" dxfId="19" priority="20" operator="equal">
      <formula>"BİTTİ"</formula>
    </cfRule>
  </conditionalFormatting>
  <conditionalFormatting sqref="U2304">
    <cfRule type="cellIs" dxfId="18" priority="19" operator="equal">
      <formula>"BİTTİ"</formula>
    </cfRule>
  </conditionalFormatting>
  <conditionalFormatting sqref="U2318">
    <cfRule type="cellIs" dxfId="17" priority="18" operator="equal">
      <formula>"BİTTİ"</formula>
    </cfRule>
  </conditionalFormatting>
  <conditionalFormatting sqref="U2332">
    <cfRule type="cellIs" dxfId="16" priority="17" operator="equal">
      <formula>"BİTTİ"</formula>
    </cfRule>
  </conditionalFormatting>
  <conditionalFormatting sqref="U2346">
    <cfRule type="cellIs" dxfId="15" priority="16" operator="equal">
      <formula>"BİTTİ"</formula>
    </cfRule>
  </conditionalFormatting>
  <conditionalFormatting sqref="U2360">
    <cfRule type="cellIs" dxfId="14" priority="15" operator="equal">
      <formula>"BİTTİ"</formula>
    </cfRule>
  </conditionalFormatting>
  <conditionalFormatting sqref="U2374">
    <cfRule type="cellIs" dxfId="13" priority="14" operator="equal">
      <formula>"BİTTİ"</formula>
    </cfRule>
  </conditionalFormatting>
  <conditionalFormatting sqref="U2388">
    <cfRule type="cellIs" dxfId="12" priority="13" operator="equal">
      <formula>"BİTTİ"</formula>
    </cfRule>
  </conditionalFormatting>
  <conditionalFormatting sqref="U2402">
    <cfRule type="cellIs" dxfId="11" priority="12" operator="equal">
      <formula>"BİTTİ"</formula>
    </cfRule>
  </conditionalFormatting>
  <conditionalFormatting sqref="U2416">
    <cfRule type="cellIs" dxfId="10" priority="11" operator="equal">
      <formula>"BİTTİ"</formula>
    </cfRule>
  </conditionalFormatting>
  <conditionalFormatting sqref="U2430">
    <cfRule type="cellIs" dxfId="9" priority="10" operator="equal">
      <formula>"BİTTİ"</formula>
    </cfRule>
  </conditionalFormatting>
  <conditionalFormatting sqref="U2444">
    <cfRule type="cellIs" dxfId="8" priority="9" operator="equal">
      <formula>"BİTTİ"</formula>
    </cfRule>
  </conditionalFormatting>
  <conditionalFormatting sqref="U2458">
    <cfRule type="cellIs" dxfId="7" priority="8" operator="equal">
      <formula>"BİTTİ"</formula>
    </cfRule>
  </conditionalFormatting>
  <conditionalFormatting sqref="U2472">
    <cfRule type="cellIs" dxfId="6" priority="7" operator="equal">
      <formula>"BİTTİ"</formula>
    </cfRule>
  </conditionalFormatting>
  <conditionalFormatting sqref="U2486">
    <cfRule type="cellIs" dxfId="5" priority="6" operator="equal">
      <formula>"BİTTİ"</formula>
    </cfRule>
  </conditionalFormatting>
  <conditionalFormatting sqref="U2500">
    <cfRule type="cellIs" dxfId="4" priority="5" operator="equal">
      <formula>"BİTTİ"</formula>
    </cfRule>
  </conditionalFormatting>
  <conditionalFormatting sqref="U2514">
    <cfRule type="cellIs" dxfId="3" priority="4" operator="equal">
      <formula>"BİTTİ"</formula>
    </cfRule>
  </conditionalFormatting>
  <conditionalFormatting sqref="U2528">
    <cfRule type="cellIs" dxfId="2" priority="3" operator="equal">
      <formula>"BİTTİ"</formula>
    </cfRule>
  </conditionalFormatting>
  <conditionalFormatting sqref="U2542">
    <cfRule type="cellIs" dxfId="1" priority="2" operator="equal">
      <formula>"BİTTİ"</formula>
    </cfRule>
  </conditionalFormatting>
  <conditionalFormatting sqref="U2556">
    <cfRule type="cellIs" dxfId="0" priority="1" operator="equal">
      <formula>"BİTTİ"</formula>
    </cfRule>
  </conditionalFormatting>
  <dataValidations count="3">
    <dataValidation allowBlank="1" showDropDown="1" showInputMessage="1" showErrorMessage="1" sqref="E10:E12 G14 G10:G12 E14 E24:E26 E52:E54 E66:E68 E80:E82 E94:E96 E108:E110 E122:E124 E136:E138 E150:E152 E164:E166 E178:E180 E192:E194 E206:E208 E220:E222 E234:E236 E248:E250 E262:E264 E276:E278 E290:E292 E304:E306 E318:E320 E332:E334 E346:E348 E360:E362 E374:E376 E388:E390 E402:E404 E416:E418 E38:E40 G430:G432 E458:E460 E472:E474 E486:E488 E500:E502 E514:E516 E528:E530 E542:E544 E556:E558 E444:E446 G28 G476 G70 G84 G98 G112 G126 G140 G154 G168 G182 G196 G38:G40 G56 G238 G252 G266 G280 G294 G308 G322 G336 G350 G364 G378 G392 G406 G420 G42 E434 G462 G210 G490 G504 G518 G532 G546 G560 G448 G24:G26 G52:G54 G66:G68 G80:G82 G94:G96 G108:G110 G122:G124 G136:G138 G150:G152 G164:G166 G178:G180 G192:G194 E42 G220:G222 G234:G236 G248:G250 G262:G264 G276:G278 G290:G292 G304:G306 G318:G320 G332:G334 G346:G348 G360:G362 G374:G376 G388:G390 G402:G404 G416:G418 G472:G474 E430:E432 G458:G460 G206:G208 G486:G488 G500:G502 G514:G516 G528:G530 G542:G544 G556:G558 G444:G446 E28 E56 E70 E84 E98 E112 E126 E140 E154 E168 E182 E196 E210 E224 E238 E252 E266 E280 E294 E308 E322 E336 E350 E364 E378 E392 E406 E420 G224 G434 E462 E476 E490 E504 E518 E532 E546 E560 E448 E570:E572 G574 G570:G572 E574 G976:G978 E980 E976:E978 G980 E598:E600 G602 G598:G600 E602 E1662:E1664 G1666 G1662:G1664 E1666 G616 G612:G614 G640:G642 G644 E640:E642 E616 E612:E614 E644 E654:E656 G658 G654:G656 E658 E668:E670 G672 G668:G670 E672 E682:E684 G686 G682:G684 E686 E696:E698 G700 G696:G698 E700 E710:E712 G714 G710:G712 E714 E724:E726 G728 G724:G726 E728 E738:E740 G742 G738:G740 E742 E752:E754 G756 G752:G754 E756 E766:E768 G770 G766:G768 E770 E780:E782 G784 G780:G782 E784 E794:E796 G798 G794:G796 E798 E1088:E1090 G1092 G1088:G1090 E1092 E808:E810 E812 G808:G810 G812 E822:E824 E826 G822:G824 G826 E584:E586 G588 G584:G586 E588 E850:E852 G854 G850:G852 E854 E878:E880 G882 G878:G880 E882 E892:E894 G896 G892:G894 E896 E906:E908 G910 G906:G908 E910 E920:E922 G924 G920:G922 E924 E934:E936 G938 G934:G936 E938 E948:E950 G952 G948:G950 E952 E962:E964 G966 G962:G964 E966 G990:G992 E994 E990:E992 G994 G1018:G1020 E1018:E1020 G1022 E1022 E626:E628 G630 G626:G628 E630 E1004:E1006 G1008 G1004:G1006 E1008 E864:E866 G868 E1078 E1074:E1076 E1060:E1062 G1064 G1060:G1062 E1064 E1032:E1034 G1032:G1034 E1036 G1036 G1074:G1076 G864:G866 E868 G1078 E1046:E1048 G1050 G1046:G1048 E1050 E1382:E1384 E1386 G1386 G1382:G1384 E1116:E1118 G1120 G1116:G1118 E1120 E836:E838 G840 G836:G838 E840 E1130:E1132 G1134 G1176 G1172:G1174 E1144:E1146 G1148 G1144:G1146 E1148 E1158:E1160 G1162 G1158:G1160 E1162 G1130:G1132 E1176 E1172:E1174 E1134 G1200:G1202 E1218 E1214:E1216 G1204 E1676:E1678 G1680 G1676:G1678 E1680 E1242:E1244 G1246 G1242:G1244 E1246 G1218 E1228:E1230 E1232 G1214:G1216 E1270:E1272 G1274 G1270:G1272 E1274 E1256:E1258 G1260 G1256:G1258 E1260 E1298:E1300 G1302 G1298:G1300 E1302 E1284:E1286 G1288 G1284:G1286 E1288 E1326:E1328 G1330 G1326:G1328 E1330 E1312:E1314 G1316 G1312:G1314 E1316 E1456 G1456 G1452:G1454 E1452:E1454 E1102:E1104 G1102:G1104 G1106 E1106 E1368:E1370 G1368:G1370 E1372 G1372 E1358 G1354:G1356 E1354:E1355 G1358 E1410:E1412 G1414 G1410:G1412 E1414 E1396:E1398 G1400 G1396:G1398 E1400 G1578:G1580 E1582 E1578:E1580 G1582 E1424:E1426 G1428 G1424:G1426 E1428 E1466:E1468 G1470 G1466:G1468 E1470 E1438:E1440 G1442 G1438:G1440 E1442 E1494:E1496 G1498 G1494:G1496 E1498 E1480:E1482 G1484 G1480:G1482 E1484 E1522:E1524 G1526 G1522:G1524 E1526 E1508:E1510 G1512 G1508:G1510 E1512 E1550:E1552 G1554 G1550:G1552 E1554 E1536:E1538 G1540 G1536:G1538 E1540 E1564:E1566 G1568 G1564:G1566 E1568 E1200:E1202 E1204 G1228:G1230 G1232 E1592:E1594 G1596 G1592:G1594 E1596 E1186:E1188 G1190 G1186:G1188 E1190 G1620:G1622 E1620:E1622 G1624 E1624 G1610 E1610 G1606 G1608 E1648:E1650 G1652 G1648:G1650 E1652 E1634:E1636 G1638 G1634:G1636 E1638 E2068:E2070 G2072 G2068:G2070 E2072 E1606:E1608 E1340:E1342 G1344 G1340:G1342 E1344 E1704:E1706 G1708 G1704:G1706 E1708 G1694 G1690:G1692 E1694 E1690:E1692 E1960 E1956:E1958 G1956:G1958 G1960 G1746:G1748 G1736 G1732:G1734 G1750 E1732:E1734 E1736 E1746:E1748 E1750 E1774:E1776 G1778 G1774:G1776 E1778 E1788:E1790 G1792 G1788:G1790 E1792 E1802:E1804 G1806 G1802:G1804 E1806 E1890 E1816:E1818 E1820 E1886:E1888 E1830:E1832 G1834 G1830:G1832 E1834 E1844:E1846 G1848 G1844:G1846 E1848 E1858:E1860 G1862 G1858:G1860 E1862 E1764 E1760:E1762 G1760:G1762 G1764 G1886:G1888 G1876 G1872:G1874 G1890 E1900:E1902 G1904 G1900:G1902 E1904 E1914:E1916 G1918 G1914:G1916 E1918 E1928:E1930 G1932 G1928:G1930 E1932 E1718:E1720 G1722 G1718:G1720 E1722 E1946 E1942:E1944 G1942:G1944 G1946 E1970:E1972 G1974 G1970:G1972 E1974 E1872:E1874 E1876 G1816:G1818 G1820 G1984 E2002 E1998:E2000 G1986 E2054:E2056 G2058 G2054:G2056 E2058 G2012:G2014 E2012:E2014 G2016 E2016 E2026:E2028 G2030 G2026:G2028 E2030 E2040:E2042 G2044 G2040:G2042 E2044 G1988 E1984:E1986 E1988 G1998:G2000 G2002 G2100 G2096:G2098 E2100 E2096:E2098 E2404:E2406 G2408 G2404:G2406 E2408 E2082:E2084 G2086 G2082:G2084 E2086 G2296 G2292:G2294 E2296 E2292:E2294 E2124:E2126 E2128 G2124:G2126 G2128 G2138:G2140 G2142 E2142 E2138:E2140 E2166:E2168 G2170 G2166:G2168 E2170 E2180:E2182 G2184 G2180:G2182 E2184 E2194:E2196 G2198 G2194:G2196 E2198 E2352 E2208:E2210 E2212 G2348:G2350 G2208:G2210 E2226 E2222:E2224 G2212 E2236:E2238 G2240 G2236:G2238 E2240 E2250:E2252 E2254 G2250:G2252 E2156 E2264:E2266 G2268 G2264:G2266 E2268 G2352 E2348:E2350 G2226 G2222:G2224 E2282 E2278:E2280 G2278:G2280 G2282 E2306:E2308 G2310 G2306:G2308 E2310 E2320:E2322 G2324 G2320:G2322 E2324 E2418:E2420 G2422 G2418:G2420 E2422 G2334:G2336 G2338 E2334:E2336 E2338 E2110:E2112 E2114 E2152:E2154 G2254 G2362:G2364 E2362:E2364 G2366 E2366 E2376:E2378 G2380 G2376:G2378 E2380 E2390:E2392 G2394 G2390:G2392 E2394 G2156 G2152:G2154 G2110:G2112 G2114 E2432:E2434 G2436 G2432:G2434 E2436 E2446:E2448 G2450 G2446:G2448 E2450 E2460:E2462 G2464 G2460:G2462 E2464 E2474:E2476 G2478 G2474:G2476 E2478 E2488:E2490 G2492 G2488:G2490 E2492 E2502:E2504 G2506 G2502:G2504 E2506 E2516:E2518 G2520 G2516:G2518 E2520 E2530:E2532 G2534 G2530:G2532 E2534 E2544:E2546 G2548 G2544:G2546 E2548 E2558:E2560 G2562 G2558:G2560 E2562" xr:uid="{00000000-0002-0000-0500-000000000000}"/>
    <dataValidation type="list" allowBlank="1" showInputMessage="1" showErrorMessage="1" sqref="H5:M5 H19:M19 H47:M47 H61:M61 H75:M75 H89:M89 H103:M103 H117:M117 H131:M131 H145:M145 H159:M159 H173:M173 H187:M187 H201:M201 H215:M215 H229:M229 H243:M243 H257:M257 H271:M271 H285:M285 H299:M299 H313:M313 H327:M327 H341:M341 H355:M355 H369:M369 H383:M383 H397:M397 H411:M411 H425:M425 H439:M439 H453:M453 H467:M467 H481:M481 H495:M495 H509:M509 H523:M523 H537:M537 H551:M551 H33:M33 H565:M565 H579:M579 H593:M593 H607:M607 H621:M621 H635:M635 H649:M649 H663:M663 H677:M677 H691:M691 H705:M705 H719:M719 H733:M733 H747:M747 H761:M761 H775:M775 H789:M789 H803:M803 H817:M817 H831:M831 H845:M845 H859:M859 H873:M873 H887:M887 H901:M901 H915:M915 H929:M929 H943:M943 H957:M957 H971:M971 H985:M985 H999:M999 H1013:M1013 H1027:M1027 H1041:M1041 H1055:M1055 H1069:M1069 H1083:M1083 H1097:M1097 H1111:M1111 H1125:M1125 H1139:M1139 H1153:M1153 H1167:M1167 H1181:M1181 H1195:M1195 H1209:M1209 H1223:M1223 H1237:M1237 H1251:M1251 H1265:M1265 H1279:M1279 H1293:M1293 H1307:M1307 H1321:M1321 H1335:M1335 H1349:M1349 H1363:M1363 H1377:M1377 H1391:M1391 H1405:M1405 H1419:M1419 H1433:M1433 H1447:M1447 H1461:M1461 H1475:M1475 H1489:M1489 H1503:M1503 H1517:M1517 H1531:M1531 H1545:M1545 H1559:M1559 H1573:M1573 H1587:M1587 H1601:M1601 H1615:M1615 H1629:M1629 H1643:M1643 H1657:M1657 H1671:M1671 H1685:M1685 H1699:M1699 H1713:M1713 H1727:M1727 H1741:M1741 H1755:M1755 H1769:M1769 H1783:M1783 H1797:M1797 H1811:M1811 H1825:M1825 H1839:M1839 H1853:M1853 H1867:M1867 H1881:M1881 H1895:M1895 H1909:M1909 H1923:M1923 H1937:M1937 H1951:M1951 H1965:M1965 H1979:M1979 H1993:M1993 H2007:M2007 H2021:M2021 H2035:M2035 H2049:M2049 H2063:M2063 H2077:M2077 H2091:M2091 H2105:M2105 H2119:M2119 H2133:M2133 H2147:M2147 H2161:M2161 H2175:M2175 H2189:M2189 H2203:M2203 H2217:M2217 H2231:M2231 H2245:M2245 H2259:M2259 H2273:M2273 H2287:M2287 H2301:M2301 H2315:M2315 H2329:M2329 H2343:M2343 H2357:M2357 H2371:M2371 H2385:M2385 H2399:M2399 H2413:M2413 H2427:M2427 H2441:M2441 H2455:M2455 H2469:M2469 H2483:M2483 H2497:M2497 H2511:M2511 H2525:M2525 H2539:M2539 H2553:M2553" xr:uid="{00000000-0002-0000-0500-000001000000}">
      <formula1>$Y$7:$Y$15</formula1>
    </dataValidation>
    <dataValidation type="list" allowBlank="1" showInputMessage="1" showErrorMessage="1" sqref="G15 G29 G43 G57 G71 G85 G99 G113 G127 G141 G155 G169 G183 G197 G211 G225 G239 G253 G267 G281 G295 G309 G323 G337 G351 G365 G379 G393 G407 G421 G435 G449 G463 G477 G491 G505 G519 G533 G547 G561 G575 G589 G603 G617 G631 G645 G659 G673 G687 G701 G715 G729 G743 G757 G771 G785 G799 G813 G827 G841 G855 G869 G883 G897 G911 G925 G939 G953 G967 G981 G995 G1009 G1023 G1037 G1051 G1065 G1079 G1093 G1107 G1121 G1135 G1149 G1163 G1177 G1191 G1205 G1219 G1233 G1247 G1261 G1275 G1289 G1303 G1317 G1331 G1345 G1359 G1373 G1387 G1401 G1415 G1429 G1443 G1457 G1471 G1485 G1499 G1513 G1527 G1541 G1555 G1569 G1583 G1597 G1611 G1625 G1639 G1653 G1667 G1681 G1695 G1709 G1723 G1737 G1751 G1765 G1779 G1793 G1807 G1821 G1835 G1849 G1863 G1877 G1891 G1905 G1919 G1933 G1947 G1961 G1975 G1989 G2003 G2017 G2031 G2045 G2059 G2073 G2087 G2101 G2115 G2129 G2143 G2157 G2171 G2185 G2199 G2213 G2227 G2241 G2269 G2283 G2297 G2311 G2325 G2339 G2353 G2367 G2381 G2395 G2409 G2423 G2255 G2437 G2451 G2465 G2479 G2493 G2507 G2521 G2535 G2549 G2563" xr:uid="{00000000-0002-0000-0500-000002000000}">
      <formula1>#REF!</formula1>
    </dataValidation>
  </dataValidations>
  <pageMargins left="0.11811023622047245" right="0.11811023622047245" top="0.15748031496062992" bottom="0.15748031496062992" header="0.31496062992125984" footer="0.31496062992125984"/>
  <pageSetup paperSize="9" scale="84" orientation="portrait" r:id="rId1"/>
  <rowBreaks count="2" manualBreakCount="2">
    <brk id="71" min="2" max="12" man="1"/>
    <brk id="155" min="2"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A688-AC21-4763-92CB-F1180B5A8C67}">
  <sheetPr filterMode="1"/>
  <dimension ref="A1:I359"/>
  <sheetViews>
    <sheetView workbookViewId="0">
      <selection activeCell="B3" sqref="B3:F289"/>
    </sheetView>
  </sheetViews>
  <sheetFormatPr defaultRowHeight="11.25" x14ac:dyDescent="0.2"/>
  <cols>
    <col min="1" max="1" width="8.42578125" style="291" customWidth="1"/>
    <col min="2" max="2" width="9.42578125" style="305" bestFit="1" customWidth="1"/>
    <col min="3" max="3" width="5.140625" style="292" bestFit="1" customWidth="1"/>
    <col min="4" max="4" width="34.7109375" style="292" bestFit="1" customWidth="1"/>
    <col min="5" max="5" width="32.85546875" style="292" bestFit="1" customWidth="1"/>
    <col min="6" max="6" width="8.7109375" style="305" bestFit="1" customWidth="1"/>
    <col min="7" max="16384" width="9.140625" style="291"/>
  </cols>
  <sheetData>
    <row r="1" spans="1:9" ht="12.75" customHeight="1" x14ac:dyDescent="0.2">
      <c r="B1" s="297"/>
      <c r="C1" s="297"/>
      <c r="D1" s="297"/>
      <c r="E1" s="297"/>
      <c r="F1" s="297"/>
    </row>
    <row r="2" spans="1:9" ht="12.75" customHeight="1" thickBot="1" x14ac:dyDescent="0.25">
      <c r="B2" s="298"/>
      <c r="C2" s="298"/>
      <c r="D2" s="298"/>
      <c r="E2" s="298"/>
      <c r="F2" s="298"/>
    </row>
    <row r="3" spans="1:9" ht="12.75" customHeight="1" thickBot="1" x14ac:dyDescent="0.25">
      <c r="A3" s="292"/>
      <c r="B3" s="299" t="s">
        <v>83</v>
      </c>
      <c r="C3" s="299" t="s">
        <v>150</v>
      </c>
      <c r="D3" s="299" t="s">
        <v>77</v>
      </c>
      <c r="E3" s="300" t="s">
        <v>78</v>
      </c>
      <c r="F3" s="306" t="s">
        <v>79</v>
      </c>
    </row>
    <row r="4" spans="1:9" ht="12.75" hidden="1" customHeight="1" thickBot="1" x14ac:dyDescent="0.25">
      <c r="A4" s="293"/>
      <c r="B4" s="316" t="s">
        <v>45</v>
      </c>
      <c r="C4" s="312" t="s">
        <v>84</v>
      </c>
      <c r="D4" s="312" t="s">
        <v>236</v>
      </c>
      <c r="E4" s="312" t="s">
        <v>237</v>
      </c>
      <c r="F4" s="313">
        <v>45089</v>
      </c>
      <c r="H4" s="325">
        <v>45089</v>
      </c>
      <c r="I4" s="291">
        <f>COUNTIF($F$4:$F$359,H4)</f>
        <v>77</v>
      </c>
    </row>
    <row r="5" spans="1:9" ht="12.75" hidden="1" customHeight="1" thickBot="1" x14ac:dyDescent="0.25">
      <c r="A5" s="293"/>
      <c r="B5" s="316" t="s">
        <v>45</v>
      </c>
      <c r="C5" s="314" t="s">
        <v>84</v>
      </c>
      <c r="D5" s="314" t="s">
        <v>235</v>
      </c>
      <c r="E5" s="314" t="s">
        <v>237</v>
      </c>
      <c r="F5" s="315">
        <v>45090</v>
      </c>
      <c r="H5" s="325">
        <v>45090</v>
      </c>
      <c r="I5" s="291">
        <f t="shared" ref="I5:I10" si="0">COUNTIF($F$4:$F$359,H5)</f>
        <v>77</v>
      </c>
    </row>
    <row r="6" spans="1:9" ht="12.75" hidden="1" customHeight="1" x14ac:dyDescent="0.2">
      <c r="A6" s="293"/>
      <c r="B6" s="316" t="s">
        <v>45</v>
      </c>
      <c r="C6" s="314" t="s">
        <v>84</v>
      </c>
      <c r="D6" s="314" t="s">
        <v>235</v>
      </c>
      <c r="E6" s="314" t="s">
        <v>236</v>
      </c>
      <c r="F6" s="315">
        <v>45091</v>
      </c>
      <c r="H6" s="325">
        <v>45091</v>
      </c>
      <c r="I6" s="291">
        <f t="shared" si="0"/>
        <v>83</v>
      </c>
    </row>
    <row r="7" spans="1:9" ht="12.75" hidden="1" customHeight="1" x14ac:dyDescent="0.2">
      <c r="A7" s="292"/>
      <c r="B7" s="301" t="s">
        <v>45</v>
      </c>
      <c r="C7" s="275" t="s">
        <v>85</v>
      </c>
      <c r="D7" s="273" t="s">
        <v>236</v>
      </c>
      <c r="E7" s="273" t="s">
        <v>237</v>
      </c>
      <c r="F7" s="307">
        <v>45089</v>
      </c>
      <c r="H7" s="325">
        <v>45092</v>
      </c>
      <c r="I7" s="291">
        <f t="shared" si="0"/>
        <v>54</v>
      </c>
    </row>
    <row r="8" spans="1:9" ht="12.75" hidden="1" customHeight="1" x14ac:dyDescent="0.2">
      <c r="A8" s="292"/>
      <c r="B8" s="301" t="s">
        <v>45</v>
      </c>
      <c r="C8" s="275" t="s">
        <v>85</v>
      </c>
      <c r="D8" s="273" t="s">
        <v>235</v>
      </c>
      <c r="E8" s="273" t="s">
        <v>237</v>
      </c>
      <c r="F8" s="307">
        <v>45090</v>
      </c>
      <c r="H8" s="325">
        <v>45093</v>
      </c>
      <c r="I8" s="291">
        <f t="shared" si="0"/>
        <v>47</v>
      </c>
    </row>
    <row r="9" spans="1:9" ht="12.75" hidden="1" customHeight="1" thickBot="1" x14ac:dyDescent="0.25">
      <c r="A9" s="292"/>
      <c r="B9" s="301" t="s">
        <v>45</v>
      </c>
      <c r="C9" s="278" t="s">
        <v>85</v>
      </c>
      <c r="D9" s="294" t="s">
        <v>235</v>
      </c>
      <c r="E9" s="294" t="s">
        <v>236</v>
      </c>
      <c r="F9" s="308">
        <v>45091</v>
      </c>
      <c r="H9" s="325">
        <v>45094</v>
      </c>
      <c r="I9" s="291">
        <f t="shared" si="0"/>
        <v>9</v>
      </c>
    </row>
    <row r="10" spans="1:9" ht="12.75" hidden="1" customHeight="1" thickBot="1" x14ac:dyDescent="0.25">
      <c r="A10" s="292"/>
      <c r="B10" s="302" t="s">
        <v>55</v>
      </c>
      <c r="C10" s="277" t="s">
        <v>85</v>
      </c>
      <c r="D10" s="274" t="s">
        <v>156</v>
      </c>
      <c r="E10" s="274" t="s">
        <v>238</v>
      </c>
      <c r="F10" s="309">
        <v>45089</v>
      </c>
      <c r="H10" s="325">
        <v>45095</v>
      </c>
      <c r="I10" s="291">
        <f t="shared" si="0"/>
        <v>9</v>
      </c>
    </row>
    <row r="11" spans="1:9" ht="12.75" hidden="1" customHeight="1" thickBot="1" x14ac:dyDescent="0.25">
      <c r="A11" s="292"/>
      <c r="B11" s="302" t="s">
        <v>55</v>
      </c>
      <c r="C11" s="275" t="s">
        <v>85</v>
      </c>
      <c r="D11" s="273" t="s">
        <v>151</v>
      </c>
      <c r="E11" s="273" t="s">
        <v>238</v>
      </c>
      <c r="F11" s="307">
        <v>45090</v>
      </c>
    </row>
    <row r="12" spans="1:9" ht="12.75" hidden="1" customHeight="1" x14ac:dyDescent="0.2">
      <c r="A12" s="292"/>
      <c r="B12" s="302" t="s">
        <v>55</v>
      </c>
      <c r="C12" s="275" t="s">
        <v>85</v>
      </c>
      <c r="D12" s="273" t="s">
        <v>151</v>
      </c>
      <c r="E12" s="273" t="s">
        <v>156</v>
      </c>
      <c r="F12" s="307">
        <v>45091</v>
      </c>
    </row>
    <row r="13" spans="1:9" ht="12.75" hidden="1" customHeight="1" x14ac:dyDescent="0.2">
      <c r="A13" s="292"/>
      <c r="B13" s="321" t="s">
        <v>55</v>
      </c>
      <c r="C13" s="314" t="s">
        <v>84</v>
      </c>
      <c r="D13" s="322" t="s">
        <v>238</v>
      </c>
      <c r="E13" s="322" t="s">
        <v>239</v>
      </c>
      <c r="F13" s="315">
        <v>45089</v>
      </c>
    </row>
    <row r="14" spans="1:9" ht="12.75" hidden="1" customHeight="1" x14ac:dyDescent="0.2">
      <c r="A14" s="292"/>
      <c r="B14" s="321" t="s">
        <v>55</v>
      </c>
      <c r="C14" s="314" t="s">
        <v>84</v>
      </c>
      <c r="D14" s="322" t="s">
        <v>156</v>
      </c>
      <c r="E14" s="322" t="s">
        <v>239</v>
      </c>
      <c r="F14" s="315">
        <v>45090</v>
      </c>
    </row>
    <row r="15" spans="1:9" ht="12.75" hidden="1" customHeight="1" thickBot="1" x14ac:dyDescent="0.25">
      <c r="A15" s="292"/>
      <c r="B15" s="321" t="s">
        <v>55</v>
      </c>
      <c r="C15" s="317" t="s">
        <v>84</v>
      </c>
      <c r="D15" s="323" t="s">
        <v>156</v>
      </c>
      <c r="E15" s="323" t="s">
        <v>238</v>
      </c>
      <c r="F15" s="318">
        <v>45091</v>
      </c>
    </row>
    <row r="16" spans="1:9" ht="12.75" hidden="1" customHeight="1" thickBot="1" x14ac:dyDescent="0.25">
      <c r="A16" s="292"/>
      <c r="B16" s="316" t="s">
        <v>255</v>
      </c>
      <c r="C16" s="312" t="s">
        <v>84</v>
      </c>
      <c r="D16" s="312" t="s">
        <v>158</v>
      </c>
      <c r="E16" s="312" t="s">
        <v>91</v>
      </c>
      <c r="F16" s="313">
        <v>45089</v>
      </c>
    </row>
    <row r="17" spans="1:6" ht="12.75" hidden="1" customHeight="1" thickBot="1" x14ac:dyDescent="0.25">
      <c r="A17" s="292"/>
      <c r="B17" s="316" t="s">
        <v>255</v>
      </c>
      <c r="C17" s="314" t="s">
        <v>84</v>
      </c>
      <c r="D17" s="314" t="s">
        <v>241</v>
      </c>
      <c r="E17" s="314" t="s">
        <v>91</v>
      </c>
      <c r="F17" s="315">
        <v>45090</v>
      </c>
    </row>
    <row r="18" spans="1:6" ht="12.75" hidden="1" customHeight="1" thickBot="1" x14ac:dyDescent="0.25">
      <c r="A18" s="292"/>
      <c r="B18" s="316" t="s">
        <v>255</v>
      </c>
      <c r="C18" s="314" t="s">
        <v>84</v>
      </c>
      <c r="D18" s="314" t="s">
        <v>241</v>
      </c>
      <c r="E18" s="314" t="s">
        <v>158</v>
      </c>
      <c r="F18" s="315">
        <v>45091</v>
      </c>
    </row>
    <row r="19" spans="1:6" ht="12.75" hidden="1" customHeight="1" x14ac:dyDescent="0.2">
      <c r="A19" s="292"/>
      <c r="B19" s="301" t="s">
        <v>255</v>
      </c>
      <c r="C19" s="275" t="s">
        <v>85</v>
      </c>
      <c r="D19" s="275" t="s">
        <v>91</v>
      </c>
      <c r="E19" s="275" t="s">
        <v>158</v>
      </c>
      <c r="F19" s="307">
        <v>45089</v>
      </c>
    </row>
    <row r="20" spans="1:6" ht="12.75" hidden="1" customHeight="1" x14ac:dyDescent="0.2">
      <c r="A20" s="292"/>
      <c r="B20" s="301" t="s">
        <v>255</v>
      </c>
      <c r="C20" s="275" t="s">
        <v>85</v>
      </c>
      <c r="D20" s="275" t="s">
        <v>241</v>
      </c>
      <c r="E20" s="275" t="s">
        <v>158</v>
      </c>
      <c r="F20" s="307">
        <v>45090</v>
      </c>
    </row>
    <row r="21" spans="1:6" ht="12.75" hidden="1" customHeight="1" thickBot="1" x14ac:dyDescent="0.25">
      <c r="A21" s="292"/>
      <c r="B21" s="301" t="s">
        <v>255</v>
      </c>
      <c r="C21" s="278" t="s">
        <v>85</v>
      </c>
      <c r="D21" s="278" t="s">
        <v>241</v>
      </c>
      <c r="E21" s="278" t="s">
        <v>91</v>
      </c>
      <c r="F21" s="308">
        <v>45091</v>
      </c>
    </row>
    <row r="22" spans="1:6" ht="12.75" hidden="1" customHeight="1" thickBot="1" x14ac:dyDescent="0.25">
      <c r="A22" s="292"/>
      <c r="B22" s="316" t="s">
        <v>67</v>
      </c>
      <c r="C22" s="312" t="s">
        <v>84</v>
      </c>
      <c r="D22" s="312" t="s">
        <v>205</v>
      </c>
      <c r="E22" s="312" t="s">
        <v>9</v>
      </c>
      <c r="F22" s="313">
        <v>45089</v>
      </c>
    </row>
    <row r="23" spans="1:6" ht="12.75" hidden="1" customHeight="1" thickBot="1" x14ac:dyDescent="0.25">
      <c r="A23" s="292"/>
      <c r="B23" s="316" t="s">
        <v>67</v>
      </c>
      <c r="C23" s="314" t="s">
        <v>84</v>
      </c>
      <c r="D23" s="314" t="s">
        <v>160</v>
      </c>
      <c r="E23" s="314" t="s">
        <v>9</v>
      </c>
      <c r="F23" s="315">
        <v>45090</v>
      </c>
    </row>
    <row r="24" spans="1:6" ht="12.75" hidden="1" customHeight="1" thickBot="1" x14ac:dyDescent="0.25">
      <c r="A24" s="292"/>
      <c r="B24" s="316" t="s">
        <v>67</v>
      </c>
      <c r="C24" s="314" t="s">
        <v>84</v>
      </c>
      <c r="D24" s="314" t="s">
        <v>160</v>
      </c>
      <c r="E24" s="314" t="s">
        <v>205</v>
      </c>
      <c r="F24" s="315">
        <v>45091</v>
      </c>
    </row>
    <row r="25" spans="1:6" ht="12.75" hidden="1" customHeight="1" x14ac:dyDescent="0.2">
      <c r="A25" s="292"/>
      <c r="B25" s="301" t="s">
        <v>67</v>
      </c>
      <c r="C25" s="275" t="s">
        <v>85</v>
      </c>
      <c r="D25" s="275" t="s">
        <v>9</v>
      </c>
      <c r="E25" s="275" t="s">
        <v>205</v>
      </c>
      <c r="F25" s="307">
        <v>45089</v>
      </c>
    </row>
    <row r="26" spans="1:6" ht="12.75" hidden="1" customHeight="1" x14ac:dyDescent="0.2">
      <c r="A26" s="292"/>
      <c r="B26" s="301" t="s">
        <v>67</v>
      </c>
      <c r="C26" s="275" t="s">
        <v>85</v>
      </c>
      <c r="D26" s="275" t="s">
        <v>160</v>
      </c>
      <c r="E26" s="275" t="s">
        <v>205</v>
      </c>
      <c r="F26" s="307">
        <v>45090</v>
      </c>
    </row>
    <row r="27" spans="1:6" ht="12.75" hidden="1" customHeight="1" thickBot="1" x14ac:dyDescent="0.25">
      <c r="A27" s="292"/>
      <c r="B27" s="301" t="s">
        <v>67</v>
      </c>
      <c r="C27" s="278" t="s">
        <v>85</v>
      </c>
      <c r="D27" s="278" t="s">
        <v>160</v>
      </c>
      <c r="E27" s="278" t="s">
        <v>9</v>
      </c>
      <c r="F27" s="308">
        <v>45091</v>
      </c>
    </row>
    <row r="28" spans="1:6" ht="12.75" hidden="1" customHeight="1" thickBot="1" x14ac:dyDescent="0.25">
      <c r="A28" s="292"/>
      <c r="B28" s="316" t="s">
        <v>69</v>
      </c>
      <c r="C28" s="312" t="s">
        <v>84</v>
      </c>
      <c r="D28" s="312" t="s">
        <v>24</v>
      </c>
      <c r="E28" s="312" t="s">
        <v>43</v>
      </c>
      <c r="F28" s="313">
        <v>45089</v>
      </c>
    </row>
    <row r="29" spans="1:6" ht="12.75" hidden="1" customHeight="1" thickBot="1" x14ac:dyDescent="0.25">
      <c r="A29" s="292"/>
      <c r="B29" s="316" t="s">
        <v>69</v>
      </c>
      <c r="C29" s="314" t="s">
        <v>84</v>
      </c>
      <c r="D29" s="314" t="s">
        <v>161</v>
      </c>
      <c r="E29" s="314" t="s">
        <v>42</v>
      </c>
      <c r="F29" s="315">
        <v>45089</v>
      </c>
    </row>
    <row r="30" spans="1:6" ht="12.75" hidden="1" customHeight="1" thickBot="1" x14ac:dyDescent="0.25">
      <c r="A30" s="292"/>
      <c r="B30" s="316" t="s">
        <v>69</v>
      </c>
      <c r="C30" s="314" t="s">
        <v>84</v>
      </c>
      <c r="D30" s="314" t="s">
        <v>17</v>
      </c>
      <c r="E30" s="314" t="s">
        <v>162</v>
      </c>
      <c r="F30" s="315">
        <v>45089</v>
      </c>
    </row>
    <row r="31" spans="1:6" ht="12.75" hidden="1" customHeight="1" thickBot="1" x14ac:dyDescent="0.25">
      <c r="A31" s="292"/>
      <c r="B31" s="316" t="s">
        <v>69</v>
      </c>
      <c r="C31" s="314" t="s">
        <v>84</v>
      </c>
      <c r="D31" s="314" t="s">
        <v>24</v>
      </c>
      <c r="E31" s="314" t="s">
        <v>42</v>
      </c>
      <c r="F31" s="315">
        <v>45090</v>
      </c>
    </row>
    <row r="32" spans="1:6" ht="12.75" hidden="1" customHeight="1" thickBot="1" x14ac:dyDescent="0.25">
      <c r="A32" s="292"/>
      <c r="B32" s="316" t="s">
        <v>69</v>
      </c>
      <c r="C32" s="314" t="s">
        <v>84</v>
      </c>
      <c r="D32" s="314" t="s">
        <v>43</v>
      </c>
      <c r="E32" s="314" t="s">
        <v>162</v>
      </c>
      <c r="F32" s="315">
        <v>45090</v>
      </c>
    </row>
    <row r="33" spans="1:6" ht="12.75" hidden="1" customHeight="1" thickBot="1" x14ac:dyDescent="0.25">
      <c r="A33" s="292"/>
      <c r="B33" s="316" t="s">
        <v>69</v>
      </c>
      <c r="C33" s="314" t="s">
        <v>84</v>
      </c>
      <c r="D33" s="314" t="s">
        <v>161</v>
      </c>
      <c r="E33" s="314" t="s">
        <v>17</v>
      </c>
      <c r="F33" s="315">
        <v>45090</v>
      </c>
    </row>
    <row r="34" spans="1:6" ht="12.75" hidden="1" customHeight="1" thickBot="1" x14ac:dyDescent="0.25">
      <c r="A34" s="292"/>
      <c r="B34" s="316" t="s">
        <v>69</v>
      </c>
      <c r="C34" s="314" t="s">
        <v>84</v>
      </c>
      <c r="D34" s="314" t="s">
        <v>24</v>
      </c>
      <c r="E34" s="314" t="s">
        <v>162</v>
      </c>
      <c r="F34" s="315">
        <v>45091</v>
      </c>
    </row>
    <row r="35" spans="1:6" ht="12.75" hidden="1" customHeight="1" thickBot="1" x14ac:dyDescent="0.25">
      <c r="A35" s="292"/>
      <c r="B35" s="316" t="s">
        <v>69</v>
      </c>
      <c r="C35" s="314" t="s">
        <v>84</v>
      </c>
      <c r="D35" s="314" t="s">
        <v>42</v>
      </c>
      <c r="E35" s="314" t="s">
        <v>17</v>
      </c>
      <c r="F35" s="315">
        <v>45091</v>
      </c>
    </row>
    <row r="36" spans="1:6" ht="12.75" hidden="1" customHeight="1" thickBot="1" x14ac:dyDescent="0.25">
      <c r="A36" s="292"/>
      <c r="B36" s="316" t="s">
        <v>69</v>
      </c>
      <c r="C36" s="314" t="s">
        <v>84</v>
      </c>
      <c r="D36" s="314" t="s">
        <v>43</v>
      </c>
      <c r="E36" s="314" t="s">
        <v>161</v>
      </c>
      <c r="F36" s="315">
        <v>45091</v>
      </c>
    </row>
    <row r="37" spans="1:6" ht="12.75" hidden="1" customHeight="1" thickBot="1" x14ac:dyDescent="0.25">
      <c r="A37" s="292"/>
      <c r="B37" s="316" t="s">
        <v>69</v>
      </c>
      <c r="C37" s="314" t="s">
        <v>84</v>
      </c>
      <c r="D37" s="314" t="s">
        <v>24</v>
      </c>
      <c r="E37" s="314" t="s">
        <v>17</v>
      </c>
      <c r="F37" s="315">
        <v>45092</v>
      </c>
    </row>
    <row r="38" spans="1:6" ht="12.75" hidden="1" customHeight="1" thickBot="1" x14ac:dyDescent="0.25">
      <c r="A38" s="292"/>
      <c r="B38" s="316" t="s">
        <v>69</v>
      </c>
      <c r="C38" s="314" t="s">
        <v>84</v>
      </c>
      <c r="D38" s="314" t="s">
        <v>162</v>
      </c>
      <c r="E38" s="314" t="s">
        <v>161</v>
      </c>
      <c r="F38" s="315">
        <v>45092</v>
      </c>
    </row>
    <row r="39" spans="1:6" ht="12.75" hidden="1" customHeight="1" thickBot="1" x14ac:dyDescent="0.25">
      <c r="A39" s="292"/>
      <c r="B39" s="316" t="s">
        <v>69</v>
      </c>
      <c r="C39" s="314" t="s">
        <v>84</v>
      </c>
      <c r="D39" s="314" t="s">
        <v>42</v>
      </c>
      <c r="E39" s="314" t="s">
        <v>43</v>
      </c>
      <c r="F39" s="315">
        <v>45092</v>
      </c>
    </row>
    <row r="40" spans="1:6" ht="12.75" hidden="1" customHeight="1" thickBot="1" x14ac:dyDescent="0.25">
      <c r="A40" s="292"/>
      <c r="B40" s="316" t="s">
        <v>69</v>
      </c>
      <c r="C40" s="314" t="s">
        <v>84</v>
      </c>
      <c r="D40" s="314" t="s">
        <v>24</v>
      </c>
      <c r="E40" s="314" t="s">
        <v>161</v>
      </c>
      <c r="F40" s="315">
        <v>45093</v>
      </c>
    </row>
    <row r="41" spans="1:6" ht="12.75" hidden="1" customHeight="1" thickBot="1" x14ac:dyDescent="0.25">
      <c r="A41" s="292"/>
      <c r="B41" s="316" t="s">
        <v>69</v>
      </c>
      <c r="C41" s="314" t="s">
        <v>84</v>
      </c>
      <c r="D41" s="314" t="s">
        <v>17</v>
      </c>
      <c r="E41" s="314" t="s">
        <v>43</v>
      </c>
      <c r="F41" s="315">
        <v>45093</v>
      </c>
    </row>
    <row r="42" spans="1:6" ht="12.75" hidden="1" customHeight="1" thickBot="1" x14ac:dyDescent="0.25">
      <c r="A42" s="292"/>
      <c r="B42" s="316" t="s">
        <v>69</v>
      </c>
      <c r="C42" s="317" t="s">
        <v>84</v>
      </c>
      <c r="D42" s="317" t="s">
        <v>162</v>
      </c>
      <c r="E42" s="317" t="s">
        <v>42</v>
      </c>
      <c r="F42" s="318">
        <v>45093</v>
      </c>
    </row>
    <row r="43" spans="1:6" ht="12.75" hidden="1" customHeight="1" thickBot="1" x14ac:dyDescent="0.25">
      <c r="A43" s="292"/>
      <c r="B43" s="302" t="s">
        <v>69</v>
      </c>
      <c r="C43" s="276" t="s">
        <v>85</v>
      </c>
      <c r="D43" s="276" t="s">
        <v>24</v>
      </c>
      <c r="E43" s="276" t="s">
        <v>42</v>
      </c>
      <c r="F43" s="310">
        <v>45089</v>
      </c>
    </row>
    <row r="44" spans="1:6" ht="12.75" hidden="1" customHeight="1" thickBot="1" x14ac:dyDescent="0.25">
      <c r="A44" s="292"/>
      <c r="B44" s="302" t="s">
        <v>69</v>
      </c>
      <c r="C44" s="275" t="s">
        <v>85</v>
      </c>
      <c r="D44" s="275" t="s">
        <v>162</v>
      </c>
      <c r="E44" s="275" t="s">
        <v>43</v>
      </c>
      <c r="F44" s="307">
        <v>45089</v>
      </c>
    </row>
    <row r="45" spans="1:6" ht="12.75" hidden="1" customHeight="1" thickBot="1" x14ac:dyDescent="0.25">
      <c r="A45" s="292"/>
      <c r="B45" s="302" t="s">
        <v>69</v>
      </c>
      <c r="C45" s="275" t="s">
        <v>85</v>
      </c>
      <c r="D45" s="275" t="s">
        <v>17</v>
      </c>
      <c r="E45" s="275" t="s">
        <v>161</v>
      </c>
      <c r="F45" s="307">
        <v>45089</v>
      </c>
    </row>
    <row r="46" spans="1:6" ht="12.75" hidden="1" customHeight="1" thickBot="1" x14ac:dyDescent="0.25">
      <c r="A46" s="292"/>
      <c r="B46" s="302" t="s">
        <v>69</v>
      </c>
      <c r="C46" s="275" t="s">
        <v>85</v>
      </c>
      <c r="D46" s="275" t="s">
        <v>24</v>
      </c>
      <c r="E46" s="275" t="s">
        <v>43</v>
      </c>
      <c r="F46" s="307">
        <v>45090</v>
      </c>
    </row>
    <row r="47" spans="1:6" ht="12.75" hidden="1" customHeight="1" thickBot="1" x14ac:dyDescent="0.25">
      <c r="A47" s="292"/>
      <c r="B47" s="302" t="s">
        <v>69</v>
      </c>
      <c r="C47" s="275" t="s">
        <v>85</v>
      </c>
      <c r="D47" s="275" t="s">
        <v>42</v>
      </c>
      <c r="E47" s="275" t="s">
        <v>161</v>
      </c>
      <c r="F47" s="307">
        <v>45090</v>
      </c>
    </row>
    <row r="48" spans="1:6" ht="12.75" hidden="1" customHeight="1" thickBot="1" x14ac:dyDescent="0.25">
      <c r="A48" s="292"/>
      <c r="B48" s="302" t="s">
        <v>69</v>
      </c>
      <c r="C48" s="275" t="s">
        <v>85</v>
      </c>
      <c r="D48" s="275" t="s">
        <v>162</v>
      </c>
      <c r="E48" s="275" t="s">
        <v>17</v>
      </c>
      <c r="F48" s="307">
        <v>45090</v>
      </c>
    </row>
    <row r="49" spans="1:6" ht="12.75" hidden="1" customHeight="1" thickBot="1" x14ac:dyDescent="0.25">
      <c r="A49" s="292"/>
      <c r="B49" s="302" t="s">
        <v>69</v>
      </c>
      <c r="C49" s="275" t="s">
        <v>85</v>
      </c>
      <c r="D49" s="275" t="s">
        <v>24</v>
      </c>
      <c r="E49" s="275" t="s">
        <v>161</v>
      </c>
      <c r="F49" s="307">
        <v>45091</v>
      </c>
    </row>
    <row r="50" spans="1:6" ht="12.75" hidden="1" customHeight="1" thickBot="1" x14ac:dyDescent="0.25">
      <c r="A50" s="292"/>
      <c r="B50" s="302" t="s">
        <v>69</v>
      </c>
      <c r="C50" s="275" t="s">
        <v>85</v>
      </c>
      <c r="D50" s="275" t="s">
        <v>43</v>
      </c>
      <c r="E50" s="275" t="s">
        <v>17</v>
      </c>
      <c r="F50" s="307">
        <v>45091</v>
      </c>
    </row>
    <row r="51" spans="1:6" ht="12.75" hidden="1" customHeight="1" thickBot="1" x14ac:dyDescent="0.25">
      <c r="A51" s="292"/>
      <c r="B51" s="302" t="s">
        <v>69</v>
      </c>
      <c r="C51" s="275" t="s">
        <v>85</v>
      </c>
      <c r="D51" s="275" t="s">
        <v>42</v>
      </c>
      <c r="E51" s="275" t="s">
        <v>162</v>
      </c>
      <c r="F51" s="307">
        <v>45091</v>
      </c>
    </row>
    <row r="52" spans="1:6" ht="12.75" hidden="1" customHeight="1" thickBot="1" x14ac:dyDescent="0.25">
      <c r="A52" s="292"/>
      <c r="B52" s="302" t="s">
        <v>69</v>
      </c>
      <c r="C52" s="275" t="s">
        <v>85</v>
      </c>
      <c r="D52" s="275" t="s">
        <v>24</v>
      </c>
      <c r="E52" s="275" t="s">
        <v>17</v>
      </c>
      <c r="F52" s="307">
        <v>45092</v>
      </c>
    </row>
    <row r="53" spans="1:6" ht="12.75" hidden="1" customHeight="1" thickBot="1" x14ac:dyDescent="0.25">
      <c r="A53" s="292"/>
      <c r="B53" s="302" t="s">
        <v>69</v>
      </c>
      <c r="C53" s="275" t="s">
        <v>85</v>
      </c>
      <c r="D53" s="275" t="s">
        <v>161</v>
      </c>
      <c r="E53" s="275" t="s">
        <v>162</v>
      </c>
      <c r="F53" s="307">
        <v>45092</v>
      </c>
    </row>
    <row r="54" spans="1:6" ht="12.75" hidden="1" customHeight="1" thickBot="1" x14ac:dyDescent="0.25">
      <c r="A54" s="292"/>
      <c r="B54" s="302" t="s">
        <v>69</v>
      </c>
      <c r="C54" s="275" t="s">
        <v>85</v>
      </c>
      <c r="D54" s="275" t="s">
        <v>43</v>
      </c>
      <c r="E54" s="275" t="s">
        <v>42</v>
      </c>
      <c r="F54" s="307">
        <v>45092</v>
      </c>
    </row>
    <row r="55" spans="1:6" ht="12.75" hidden="1" customHeight="1" thickBot="1" x14ac:dyDescent="0.25">
      <c r="A55" s="292"/>
      <c r="B55" s="302" t="s">
        <v>69</v>
      </c>
      <c r="C55" s="275" t="s">
        <v>85</v>
      </c>
      <c r="D55" s="275" t="s">
        <v>24</v>
      </c>
      <c r="E55" s="275" t="s">
        <v>162</v>
      </c>
      <c r="F55" s="307">
        <v>45093</v>
      </c>
    </row>
    <row r="56" spans="1:6" ht="12.75" hidden="1" customHeight="1" thickBot="1" x14ac:dyDescent="0.25">
      <c r="A56" s="292"/>
      <c r="B56" s="302" t="s">
        <v>69</v>
      </c>
      <c r="C56" s="275" t="s">
        <v>85</v>
      </c>
      <c r="D56" s="275" t="s">
        <v>17</v>
      </c>
      <c r="E56" s="275" t="s">
        <v>42</v>
      </c>
      <c r="F56" s="307">
        <v>45093</v>
      </c>
    </row>
    <row r="57" spans="1:6" ht="12.75" hidden="1" customHeight="1" thickBot="1" x14ac:dyDescent="0.25">
      <c r="A57" s="292"/>
      <c r="B57" s="302" t="s">
        <v>69</v>
      </c>
      <c r="C57" s="278" t="s">
        <v>85</v>
      </c>
      <c r="D57" s="278" t="s">
        <v>161</v>
      </c>
      <c r="E57" s="278" t="s">
        <v>43</v>
      </c>
      <c r="F57" s="308">
        <v>45093</v>
      </c>
    </row>
    <row r="58" spans="1:6" ht="12.75" hidden="1" customHeight="1" thickBot="1" x14ac:dyDescent="0.25">
      <c r="A58" s="292"/>
      <c r="B58" s="316" t="s">
        <v>52</v>
      </c>
      <c r="C58" s="312" t="s">
        <v>84</v>
      </c>
      <c r="D58" s="312" t="s">
        <v>2</v>
      </c>
      <c r="E58" s="312" t="s">
        <v>165</v>
      </c>
      <c r="F58" s="313">
        <v>45089</v>
      </c>
    </row>
    <row r="59" spans="1:6" ht="12.75" hidden="1" customHeight="1" thickBot="1" x14ac:dyDescent="0.25">
      <c r="A59" s="292"/>
      <c r="B59" s="316" t="s">
        <v>52</v>
      </c>
      <c r="C59" s="314" t="s">
        <v>84</v>
      </c>
      <c r="D59" s="314" t="s">
        <v>1</v>
      </c>
      <c r="E59" s="314" t="s">
        <v>3</v>
      </c>
      <c r="F59" s="315">
        <v>45089</v>
      </c>
    </row>
    <row r="60" spans="1:6" ht="12.75" hidden="1" customHeight="1" thickBot="1" x14ac:dyDescent="0.25">
      <c r="A60" s="292"/>
      <c r="B60" s="316" t="s">
        <v>52</v>
      </c>
      <c r="C60" s="314" t="s">
        <v>84</v>
      </c>
      <c r="D60" s="314" t="s">
        <v>163</v>
      </c>
      <c r="E60" s="314" t="s">
        <v>164</v>
      </c>
      <c r="F60" s="315">
        <v>45089</v>
      </c>
    </row>
    <row r="61" spans="1:6" ht="12.75" hidden="1" customHeight="1" thickBot="1" x14ac:dyDescent="0.25">
      <c r="A61" s="292"/>
      <c r="B61" s="316" t="s">
        <v>52</v>
      </c>
      <c r="C61" s="314" t="s">
        <v>84</v>
      </c>
      <c r="D61" s="314" t="s">
        <v>2</v>
      </c>
      <c r="E61" s="314" t="s">
        <v>3</v>
      </c>
      <c r="F61" s="315">
        <v>45090</v>
      </c>
    </row>
    <row r="62" spans="1:6" ht="12.75" hidden="1" customHeight="1" thickBot="1" x14ac:dyDescent="0.25">
      <c r="A62" s="292"/>
      <c r="B62" s="316" t="s">
        <v>52</v>
      </c>
      <c r="C62" s="314" t="s">
        <v>84</v>
      </c>
      <c r="D62" s="314" t="s">
        <v>165</v>
      </c>
      <c r="E62" s="314" t="s">
        <v>164</v>
      </c>
      <c r="F62" s="315">
        <v>45090</v>
      </c>
    </row>
    <row r="63" spans="1:6" ht="12.75" hidden="1" customHeight="1" thickBot="1" x14ac:dyDescent="0.25">
      <c r="A63" s="292"/>
      <c r="B63" s="316" t="s">
        <v>52</v>
      </c>
      <c r="C63" s="314" t="s">
        <v>84</v>
      </c>
      <c r="D63" s="314" t="s">
        <v>1</v>
      </c>
      <c r="E63" s="314" t="s">
        <v>163</v>
      </c>
      <c r="F63" s="315">
        <v>45090</v>
      </c>
    </row>
    <row r="64" spans="1:6" ht="12.75" hidden="1" customHeight="1" thickBot="1" x14ac:dyDescent="0.25">
      <c r="A64" s="292"/>
      <c r="B64" s="316" t="s">
        <v>52</v>
      </c>
      <c r="C64" s="314" t="s">
        <v>84</v>
      </c>
      <c r="D64" s="314" t="s">
        <v>2</v>
      </c>
      <c r="E64" s="314" t="s">
        <v>164</v>
      </c>
      <c r="F64" s="315">
        <v>45091</v>
      </c>
    </row>
    <row r="65" spans="1:6" ht="12.75" hidden="1" customHeight="1" thickBot="1" x14ac:dyDescent="0.25">
      <c r="A65" s="292"/>
      <c r="B65" s="316" t="s">
        <v>52</v>
      </c>
      <c r="C65" s="314" t="s">
        <v>84</v>
      </c>
      <c r="D65" s="314" t="s">
        <v>3</v>
      </c>
      <c r="E65" s="314" t="s">
        <v>163</v>
      </c>
      <c r="F65" s="315">
        <v>45091</v>
      </c>
    </row>
    <row r="66" spans="1:6" ht="12.75" hidden="1" customHeight="1" thickBot="1" x14ac:dyDescent="0.25">
      <c r="A66" s="292"/>
      <c r="B66" s="316" t="s">
        <v>52</v>
      </c>
      <c r="C66" s="314" t="s">
        <v>84</v>
      </c>
      <c r="D66" s="314" t="s">
        <v>165</v>
      </c>
      <c r="E66" s="314" t="s">
        <v>1</v>
      </c>
      <c r="F66" s="315">
        <v>45091</v>
      </c>
    </row>
    <row r="67" spans="1:6" ht="12.75" hidden="1" customHeight="1" thickBot="1" x14ac:dyDescent="0.25">
      <c r="A67" s="292"/>
      <c r="B67" s="316" t="s">
        <v>52</v>
      </c>
      <c r="C67" s="314" t="s">
        <v>84</v>
      </c>
      <c r="D67" s="314" t="s">
        <v>2</v>
      </c>
      <c r="E67" s="314" t="s">
        <v>163</v>
      </c>
      <c r="F67" s="315">
        <v>45092</v>
      </c>
    </row>
    <row r="68" spans="1:6" ht="12.75" hidden="1" customHeight="1" thickBot="1" x14ac:dyDescent="0.25">
      <c r="A68" s="292"/>
      <c r="B68" s="316" t="s">
        <v>52</v>
      </c>
      <c r="C68" s="314" t="s">
        <v>84</v>
      </c>
      <c r="D68" s="314" t="s">
        <v>164</v>
      </c>
      <c r="E68" s="314" t="s">
        <v>1</v>
      </c>
      <c r="F68" s="315">
        <v>45092</v>
      </c>
    </row>
    <row r="69" spans="1:6" ht="12.75" hidden="1" customHeight="1" thickBot="1" x14ac:dyDescent="0.25">
      <c r="A69" s="292"/>
      <c r="B69" s="316" t="s">
        <v>52</v>
      </c>
      <c r="C69" s="314" t="s">
        <v>84</v>
      </c>
      <c r="D69" s="314" t="s">
        <v>3</v>
      </c>
      <c r="E69" s="314" t="s">
        <v>165</v>
      </c>
      <c r="F69" s="315">
        <v>45092</v>
      </c>
    </row>
    <row r="70" spans="1:6" ht="12.75" hidden="1" customHeight="1" thickBot="1" x14ac:dyDescent="0.25">
      <c r="A70" s="292"/>
      <c r="B70" s="316" t="s">
        <v>52</v>
      </c>
      <c r="C70" s="314" t="s">
        <v>84</v>
      </c>
      <c r="D70" s="314" t="s">
        <v>2</v>
      </c>
      <c r="E70" s="314" t="s">
        <v>1</v>
      </c>
      <c r="F70" s="315">
        <v>45093</v>
      </c>
    </row>
    <row r="71" spans="1:6" ht="12.75" hidden="1" customHeight="1" thickBot="1" x14ac:dyDescent="0.25">
      <c r="A71" s="292"/>
      <c r="B71" s="316" t="s">
        <v>52</v>
      </c>
      <c r="C71" s="314" t="s">
        <v>84</v>
      </c>
      <c r="D71" s="314" t="s">
        <v>163</v>
      </c>
      <c r="E71" s="314" t="s">
        <v>165</v>
      </c>
      <c r="F71" s="315">
        <v>45093</v>
      </c>
    </row>
    <row r="72" spans="1:6" ht="12.75" hidden="1" customHeight="1" thickBot="1" x14ac:dyDescent="0.25">
      <c r="A72" s="292"/>
      <c r="B72" s="316" t="s">
        <v>52</v>
      </c>
      <c r="C72" s="319" t="s">
        <v>84</v>
      </c>
      <c r="D72" s="319" t="s">
        <v>164</v>
      </c>
      <c r="E72" s="319" t="s">
        <v>3</v>
      </c>
      <c r="F72" s="320">
        <v>45093</v>
      </c>
    </row>
    <row r="73" spans="1:6" ht="12.75" hidden="1" customHeight="1" thickBot="1" x14ac:dyDescent="0.25">
      <c r="A73" s="292"/>
      <c r="B73" s="302" t="s">
        <v>52</v>
      </c>
      <c r="C73" s="277" t="s">
        <v>85</v>
      </c>
      <c r="D73" s="277" t="s">
        <v>1</v>
      </c>
      <c r="E73" s="277" t="s">
        <v>2</v>
      </c>
      <c r="F73" s="309">
        <v>45089</v>
      </c>
    </row>
    <row r="74" spans="1:6" ht="12.75" hidden="1" customHeight="1" thickBot="1" x14ac:dyDescent="0.25">
      <c r="A74" s="292"/>
      <c r="B74" s="302" t="s">
        <v>52</v>
      </c>
      <c r="C74" s="275" t="s">
        <v>85</v>
      </c>
      <c r="D74" s="275" t="s">
        <v>163</v>
      </c>
      <c r="E74" s="275" t="s">
        <v>165</v>
      </c>
      <c r="F74" s="307">
        <v>45089</v>
      </c>
    </row>
    <row r="75" spans="1:6" ht="12.75" hidden="1" customHeight="1" thickBot="1" x14ac:dyDescent="0.25">
      <c r="A75" s="292"/>
      <c r="B75" s="302" t="s">
        <v>52</v>
      </c>
      <c r="C75" s="275" t="s">
        <v>85</v>
      </c>
      <c r="D75" s="275" t="s">
        <v>164</v>
      </c>
      <c r="E75" s="275" t="s">
        <v>3</v>
      </c>
      <c r="F75" s="307">
        <v>45089</v>
      </c>
    </row>
    <row r="76" spans="1:6" ht="12.75" hidden="1" customHeight="1" thickBot="1" x14ac:dyDescent="0.25">
      <c r="A76" s="292"/>
      <c r="B76" s="302" t="s">
        <v>52</v>
      </c>
      <c r="C76" s="275" t="s">
        <v>85</v>
      </c>
      <c r="D76" s="275" t="s">
        <v>1</v>
      </c>
      <c r="E76" s="275" t="s">
        <v>165</v>
      </c>
      <c r="F76" s="307">
        <v>45090</v>
      </c>
    </row>
    <row r="77" spans="1:6" ht="12.75" hidden="1" customHeight="1" thickBot="1" x14ac:dyDescent="0.25">
      <c r="A77" s="292"/>
      <c r="B77" s="302" t="s">
        <v>52</v>
      </c>
      <c r="C77" s="275" t="s">
        <v>85</v>
      </c>
      <c r="D77" s="275" t="s">
        <v>2</v>
      </c>
      <c r="E77" s="275" t="s">
        <v>3</v>
      </c>
      <c r="F77" s="307">
        <v>45090</v>
      </c>
    </row>
    <row r="78" spans="1:6" ht="12.75" hidden="1" customHeight="1" thickBot="1" x14ac:dyDescent="0.25">
      <c r="A78" s="292"/>
      <c r="B78" s="302" t="s">
        <v>52</v>
      </c>
      <c r="C78" s="275" t="s">
        <v>85</v>
      </c>
      <c r="D78" s="275" t="s">
        <v>163</v>
      </c>
      <c r="E78" s="275" t="s">
        <v>164</v>
      </c>
      <c r="F78" s="307">
        <v>45090</v>
      </c>
    </row>
    <row r="79" spans="1:6" ht="12.75" hidden="1" customHeight="1" thickBot="1" x14ac:dyDescent="0.25">
      <c r="A79" s="292"/>
      <c r="B79" s="302" t="s">
        <v>52</v>
      </c>
      <c r="C79" s="275" t="s">
        <v>85</v>
      </c>
      <c r="D79" s="275" t="s">
        <v>1</v>
      </c>
      <c r="E79" s="275" t="s">
        <v>3</v>
      </c>
      <c r="F79" s="307">
        <v>45091</v>
      </c>
    </row>
    <row r="80" spans="1:6" ht="12.75" hidden="1" customHeight="1" thickBot="1" x14ac:dyDescent="0.25">
      <c r="A80" s="292"/>
      <c r="B80" s="302" t="s">
        <v>52</v>
      </c>
      <c r="C80" s="275" t="s">
        <v>85</v>
      </c>
      <c r="D80" s="275" t="s">
        <v>165</v>
      </c>
      <c r="E80" s="275" t="s">
        <v>164</v>
      </c>
      <c r="F80" s="307">
        <v>45091</v>
      </c>
    </row>
    <row r="81" spans="1:6" ht="12.75" hidden="1" customHeight="1" thickBot="1" x14ac:dyDescent="0.25">
      <c r="A81" s="292"/>
      <c r="B81" s="302" t="s">
        <v>52</v>
      </c>
      <c r="C81" s="275" t="s">
        <v>85</v>
      </c>
      <c r="D81" s="275" t="s">
        <v>2</v>
      </c>
      <c r="E81" s="275" t="s">
        <v>163</v>
      </c>
      <c r="F81" s="307">
        <v>45091</v>
      </c>
    </row>
    <row r="82" spans="1:6" ht="12.75" hidden="1" customHeight="1" thickBot="1" x14ac:dyDescent="0.25">
      <c r="B82" s="302" t="s">
        <v>52</v>
      </c>
      <c r="C82" s="275" t="s">
        <v>85</v>
      </c>
      <c r="D82" s="275" t="s">
        <v>1</v>
      </c>
      <c r="E82" s="275" t="s">
        <v>164</v>
      </c>
      <c r="F82" s="307">
        <v>45092</v>
      </c>
    </row>
    <row r="83" spans="1:6" ht="12.75" hidden="1" customHeight="1" thickBot="1" x14ac:dyDescent="0.25">
      <c r="B83" s="302" t="s">
        <v>52</v>
      </c>
      <c r="C83" s="275" t="s">
        <v>85</v>
      </c>
      <c r="D83" s="275" t="s">
        <v>3</v>
      </c>
      <c r="E83" s="275" t="s">
        <v>163</v>
      </c>
      <c r="F83" s="307">
        <v>45092</v>
      </c>
    </row>
    <row r="84" spans="1:6" ht="12.75" hidden="1" customHeight="1" thickBot="1" x14ac:dyDescent="0.25">
      <c r="B84" s="302" t="s">
        <v>52</v>
      </c>
      <c r="C84" s="275" t="s">
        <v>85</v>
      </c>
      <c r="D84" s="275" t="s">
        <v>165</v>
      </c>
      <c r="E84" s="275" t="s">
        <v>2</v>
      </c>
      <c r="F84" s="307">
        <v>45092</v>
      </c>
    </row>
    <row r="85" spans="1:6" ht="12.75" hidden="1" customHeight="1" thickBot="1" x14ac:dyDescent="0.25">
      <c r="B85" s="302" t="s">
        <v>52</v>
      </c>
      <c r="C85" s="275" t="s">
        <v>85</v>
      </c>
      <c r="D85" s="275" t="s">
        <v>1</v>
      </c>
      <c r="E85" s="275" t="s">
        <v>163</v>
      </c>
      <c r="F85" s="307">
        <v>45093</v>
      </c>
    </row>
    <row r="86" spans="1:6" ht="12.75" hidden="1" customHeight="1" thickBot="1" x14ac:dyDescent="0.25">
      <c r="B86" s="302" t="s">
        <v>52</v>
      </c>
      <c r="C86" s="275" t="s">
        <v>85</v>
      </c>
      <c r="D86" s="275" t="s">
        <v>164</v>
      </c>
      <c r="E86" s="275" t="s">
        <v>2</v>
      </c>
      <c r="F86" s="307">
        <v>45093</v>
      </c>
    </row>
    <row r="87" spans="1:6" ht="12.75" hidden="1" customHeight="1" thickBot="1" x14ac:dyDescent="0.25">
      <c r="B87" s="302" t="s">
        <v>52</v>
      </c>
      <c r="C87" s="278" t="s">
        <v>85</v>
      </c>
      <c r="D87" s="278" t="s">
        <v>3</v>
      </c>
      <c r="E87" s="278" t="s">
        <v>165</v>
      </c>
      <c r="F87" s="308">
        <v>45093</v>
      </c>
    </row>
    <row r="88" spans="1:6" ht="12.75" hidden="1" customHeight="1" thickBot="1" x14ac:dyDescent="0.25">
      <c r="B88" s="316" t="s">
        <v>53</v>
      </c>
      <c r="C88" s="312" t="s">
        <v>84</v>
      </c>
      <c r="D88" s="312" t="s">
        <v>6</v>
      </c>
      <c r="E88" s="312" t="s">
        <v>7</v>
      </c>
      <c r="F88" s="313">
        <v>45090</v>
      </c>
    </row>
    <row r="89" spans="1:6" ht="12.75" hidden="1" customHeight="1" thickBot="1" x14ac:dyDescent="0.25">
      <c r="B89" s="316" t="s">
        <v>53</v>
      </c>
      <c r="C89" s="314" t="s">
        <v>84</v>
      </c>
      <c r="D89" s="314" t="s">
        <v>5</v>
      </c>
      <c r="E89" s="314" t="s">
        <v>166</v>
      </c>
      <c r="F89" s="315">
        <v>45090</v>
      </c>
    </row>
    <row r="90" spans="1:6" ht="12.75" hidden="1" customHeight="1" thickBot="1" x14ac:dyDescent="0.25">
      <c r="B90" s="316" t="s">
        <v>53</v>
      </c>
      <c r="C90" s="314" t="s">
        <v>84</v>
      </c>
      <c r="D90" s="314" t="s">
        <v>6</v>
      </c>
      <c r="E90" s="314" t="s">
        <v>166</v>
      </c>
      <c r="F90" s="315">
        <v>45091</v>
      </c>
    </row>
    <row r="91" spans="1:6" ht="12.75" hidden="1" customHeight="1" thickBot="1" x14ac:dyDescent="0.25">
      <c r="B91" s="316" t="s">
        <v>53</v>
      </c>
      <c r="C91" s="314" t="s">
        <v>84</v>
      </c>
      <c r="D91" s="314" t="s">
        <v>5</v>
      </c>
      <c r="E91" s="314" t="s">
        <v>7</v>
      </c>
      <c r="F91" s="315">
        <v>45091</v>
      </c>
    </row>
    <row r="92" spans="1:6" ht="12.75" hidden="1" customHeight="1" thickBot="1" x14ac:dyDescent="0.25">
      <c r="B92" s="316" t="s">
        <v>53</v>
      </c>
      <c r="C92" s="314" t="s">
        <v>84</v>
      </c>
      <c r="D92" s="314" t="s">
        <v>6</v>
      </c>
      <c r="E92" s="314" t="s">
        <v>5</v>
      </c>
      <c r="F92" s="315">
        <v>45092</v>
      </c>
    </row>
    <row r="93" spans="1:6" ht="12.75" hidden="1" customHeight="1" thickBot="1" x14ac:dyDescent="0.25">
      <c r="B93" s="316" t="s">
        <v>53</v>
      </c>
      <c r="C93" s="317" t="s">
        <v>84</v>
      </c>
      <c r="D93" s="317" t="s">
        <v>166</v>
      </c>
      <c r="E93" s="317" t="s">
        <v>7</v>
      </c>
      <c r="F93" s="318">
        <v>45092</v>
      </c>
    </row>
    <row r="94" spans="1:6" ht="12.75" hidden="1" customHeight="1" thickBot="1" x14ac:dyDescent="0.25">
      <c r="B94" s="302" t="s">
        <v>243</v>
      </c>
      <c r="C94" s="277" t="s">
        <v>85</v>
      </c>
      <c r="D94" s="277" t="s">
        <v>6</v>
      </c>
      <c r="E94" s="277" t="s">
        <v>7</v>
      </c>
      <c r="F94" s="309">
        <v>45090</v>
      </c>
    </row>
    <row r="95" spans="1:6" ht="12.75" hidden="1" customHeight="1" thickBot="1" x14ac:dyDescent="0.25">
      <c r="B95" s="302" t="s">
        <v>243</v>
      </c>
      <c r="C95" s="275" t="s">
        <v>85</v>
      </c>
      <c r="D95" s="275" t="s">
        <v>5</v>
      </c>
      <c r="E95" s="275" t="s">
        <v>166</v>
      </c>
      <c r="F95" s="307">
        <v>45090</v>
      </c>
    </row>
    <row r="96" spans="1:6" ht="12.75" hidden="1" customHeight="1" thickBot="1" x14ac:dyDescent="0.25">
      <c r="B96" s="302" t="s">
        <v>243</v>
      </c>
      <c r="C96" s="275" t="s">
        <v>85</v>
      </c>
      <c r="D96" s="275" t="s">
        <v>6</v>
      </c>
      <c r="E96" s="275" t="s">
        <v>166</v>
      </c>
      <c r="F96" s="307">
        <v>45091</v>
      </c>
    </row>
    <row r="97" spans="2:6" ht="12.75" hidden="1" customHeight="1" thickBot="1" x14ac:dyDescent="0.25">
      <c r="B97" s="302" t="s">
        <v>243</v>
      </c>
      <c r="C97" s="275" t="s">
        <v>85</v>
      </c>
      <c r="D97" s="275" t="s">
        <v>5</v>
      </c>
      <c r="E97" s="275" t="s">
        <v>7</v>
      </c>
      <c r="F97" s="307">
        <v>45091</v>
      </c>
    </row>
    <row r="98" spans="2:6" ht="12.75" hidden="1" customHeight="1" thickBot="1" x14ac:dyDescent="0.25">
      <c r="B98" s="302" t="s">
        <v>243</v>
      </c>
      <c r="C98" s="275" t="s">
        <v>85</v>
      </c>
      <c r="D98" s="275" t="s">
        <v>6</v>
      </c>
      <c r="E98" s="275" t="s">
        <v>5</v>
      </c>
      <c r="F98" s="307">
        <v>45092</v>
      </c>
    </row>
    <row r="99" spans="2:6" ht="12.75" hidden="1" customHeight="1" thickBot="1" x14ac:dyDescent="0.25">
      <c r="B99" s="302" t="s">
        <v>243</v>
      </c>
      <c r="C99" s="278" t="s">
        <v>85</v>
      </c>
      <c r="D99" s="278" t="s">
        <v>166</v>
      </c>
      <c r="E99" s="278" t="s">
        <v>7</v>
      </c>
      <c r="F99" s="308">
        <v>45092</v>
      </c>
    </row>
    <row r="100" spans="2:6" ht="12.75" hidden="1" customHeight="1" thickBot="1" x14ac:dyDescent="0.25">
      <c r="B100" s="316" t="s">
        <v>244</v>
      </c>
      <c r="C100" s="312" t="s">
        <v>84</v>
      </c>
      <c r="D100" s="312" t="s">
        <v>15</v>
      </c>
      <c r="E100" s="312" t="s">
        <v>246</v>
      </c>
      <c r="F100" s="313">
        <v>45089</v>
      </c>
    </row>
    <row r="101" spans="2:6" ht="12.75" hidden="1" customHeight="1" thickBot="1" x14ac:dyDescent="0.25">
      <c r="B101" s="316" t="s">
        <v>244</v>
      </c>
      <c r="C101" s="314" t="s">
        <v>84</v>
      </c>
      <c r="D101" s="314" t="s">
        <v>245</v>
      </c>
      <c r="E101" s="314" t="s">
        <v>0</v>
      </c>
      <c r="F101" s="315">
        <v>45089</v>
      </c>
    </row>
    <row r="102" spans="2:6" ht="12.75" hidden="1" customHeight="1" thickBot="1" x14ac:dyDescent="0.25">
      <c r="B102" s="316" t="s">
        <v>244</v>
      </c>
      <c r="C102" s="314" t="s">
        <v>84</v>
      </c>
      <c r="D102" s="314" t="s">
        <v>15</v>
      </c>
      <c r="E102" s="314" t="s">
        <v>0</v>
      </c>
      <c r="F102" s="315">
        <v>45090</v>
      </c>
    </row>
    <row r="103" spans="2:6" ht="12.75" hidden="1" customHeight="1" thickBot="1" x14ac:dyDescent="0.25">
      <c r="B103" s="316" t="s">
        <v>244</v>
      </c>
      <c r="C103" s="314" t="s">
        <v>84</v>
      </c>
      <c r="D103" s="314" t="s">
        <v>245</v>
      </c>
      <c r="E103" s="314" t="s">
        <v>246</v>
      </c>
      <c r="F103" s="315">
        <v>45090</v>
      </c>
    </row>
    <row r="104" spans="2:6" ht="12.75" hidden="1" customHeight="1" thickBot="1" x14ac:dyDescent="0.25">
      <c r="B104" s="316" t="s">
        <v>244</v>
      </c>
      <c r="C104" s="314" t="s">
        <v>84</v>
      </c>
      <c r="D104" s="314" t="s">
        <v>15</v>
      </c>
      <c r="E104" s="314" t="s">
        <v>245</v>
      </c>
      <c r="F104" s="315">
        <v>45091</v>
      </c>
    </row>
    <row r="105" spans="2:6" ht="12.75" hidden="1" customHeight="1" thickBot="1" x14ac:dyDescent="0.25">
      <c r="B105" s="316" t="s">
        <v>244</v>
      </c>
      <c r="C105" s="314" t="s">
        <v>84</v>
      </c>
      <c r="D105" s="314" t="s">
        <v>0</v>
      </c>
      <c r="E105" s="314" t="s">
        <v>246</v>
      </c>
      <c r="F105" s="315">
        <v>45091</v>
      </c>
    </row>
    <row r="106" spans="2:6" ht="12.75" hidden="1" customHeight="1" thickBot="1" x14ac:dyDescent="0.25">
      <c r="B106" s="316" t="s">
        <v>244</v>
      </c>
      <c r="C106" s="314" t="s">
        <v>84</v>
      </c>
      <c r="D106" s="314" t="s">
        <v>168</v>
      </c>
      <c r="E106" s="314" t="s">
        <v>247</v>
      </c>
      <c r="F106" s="315">
        <v>45089</v>
      </c>
    </row>
    <row r="107" spans="2:6" ht="12.75" hidden="1" customHeight="1" thickBot="1" x14ac:dyDescent="0.25">
      <c r="B107" s="316" t="s">
        <v>244</v>
      </c>
      <c r="C107" s="314" t="s">
        <v>84</v>
      </c>
      <c r="D107" s="314" t="s">
        <v>169</v>
      </c>
      <c r="E107" s="314" t="s">
        <v>14</v>
      </c>
      <c r="F107" s="315">
        <v>45089</v>
      </c>
    </row>
    <row r="108" spans="2:6" ht="12.75" hidden="1" customHeight="1" thickBot="1" x14ac:dyDescent="0.25">
      <c r="B108" s="316" t="s">
        <v>244</v>
      </c>
      <c r="C108" s="314" t="s">
        <v>84</v>
      </c>
      <c r="D108" s="314" t="s">
        <v>168</v>
      </c>
      <c r="E108" s="314" t="s">
        <v>14</v>
      </c>
      <c r="F108" s="315">
        <v>45090</v>
      </c>
    </row>
    <row r="109" spans="2:6" ht="12.75" hidden="1" customHeight="1" thickBot="1" x14ac:dyDescent="0.25">
      <c r="B109" s="316" t="s">
        <v>244</v>
      </c>
      <c r="C109" s="314" t="s">
        <v>84</v>
      </c>
      <c r="D109" s="314" t="s">
        <v>169</v>
      </c>
      <c r="E109" s="314" t="s">
        <v>247</v>
      </c>
      <c r="F109" s="315">
        <v>45090</v>
      </c>
    </row>
    <row r="110" spans="2:6" ht="12.75" hidden="1" customHeight="1" thickBot="1" x14ac:dyDescent="0.25">
      <c r="B110" s="316" t="s">
        <v>244</v>
      </c>
      <c r="C110" s="314" t="s">
        <v>84</v>
      </c>
      <c r="D110" s="314" t="s">
        <v>168</v>
      </c>
      <c r="E110" s="314" t="s">
        <v>169</v>
      </c>
      <c r="F110" s="315">
        <v>45091</v>
      </c>
    </row>
    <row r="111" spans="2:6" ht="12.75" hidden="1" customHeight="1" thickBot="1" x14ac:dyDescent="0.25">
      <c r="B111" s="316" t="s">
        <v>244</v>
      </c>
      <c r="C111" s="314" t="s">
        <v>84</v>
      </c>
      <c r="D111" s="314" t="s">
        <v>14</v>
      </c>
      <c r="E111" s="314" t="s">
        <v>247</v>
      </c>
      <c r="F111" s="315">
        <v>45091</v>
      </c>
    </row>
    <row r="112" spans="2:6" ht="12.75" hidden="1" customHeight="1" thickBot="1" x14ac:dyDescent="0.25">
      <c r="B112" s="316" t="s">
        <v>244</v>
      </c>
      <c r="C112" s="317" t="s">
        <v>84</v>
      </c>
      <c r="D112" s="317" t="s">
        <v>256</v>
      </c>
      <c r="E112" s="317" t="s">
        <v>257</v>
      </c>
      <c r="F112" s="318">
        <v>45092</v>
      </c>
    </row>
    <row r="113" spans="2:6" ht="12.75" hidden="1" customHeight="1" thickBot="1" x14ac:dyDescent="0.25">
      <c r="B113" s="302" t="s">
        <v>244</v>
      </c>
      <c r="C113" s="277" t="s">
        <v>85</v>
      </c>
      <c r="D113" s="277" t="s">
        <v>15</v>
      </c>
      <c r="E113" s="277" t="s">
        <v>225</v>
      </c>
      <c r="F113" s="309">
        <v>45089</v>
      </c>
    </row>
    <row r="114" spans="2:6" ht="12.75" hidden="1" customHeight="1" thickBot="1" x14ac:dyDescent="0.25">
      <c r="B114" s="302" t="s">
        <v>244</v>
      </c>
      <c r="C114" s="275" t="s">
        <v>85</v>
      </c>
      <c r="D114" s="275" t="s">
        <v>8</v>
      </c>
      <c r="E114" s="275" t="s">
        <v>169</v>
      </c>
      <c r="F114" s="307">
        <v>45089</v>
      </c>
    </row>
    <row r="115" spans="2:6" ht="12.75" hidden="1" customHeight="1" thickBot="1" x14ac:dyDescent="0.25">
      <c r="B115" s="302" t="s">
        <v>244</v>
      </c>
      <c r="C115" s="275" t="s">
        <v>85</v>
      </c>
      <c r="D115" s="275" t="s">
        <v>15</v>
      </c>
      <c r="E115" s="275" t="s">
        <v>169</v>
      </c>
      <c r="F115" s="307">
        <v>45090</v>
      </c>
    </row>
    <row r="116" spans="2:6" ht="12.75" hidden="1" customHeight="1" thickBot="1" x14ac:dyDescent="0.25">
      <c r="B116" s="302" t="s">
        <v>244</v>
      </c>
      <c r="C116" s="275" t="s">
        <v>85</v>
      </c>
      <c r="D116" s="275" t="s">
        <v>8</v>
      </c>
      <c r="E116" s="275" t="s">
        <v>225</v>
      </c>
      <c r="F116" s="307">
        <v>45090</v>
      </c>
    </row>
    <row r="117" spans="2:6" ht="12.75" hidden="1" customHeight="1" thickBot="1" x14ac:dyDescent="0.25">
      <c r="B117" s="302" t="s">
        <v>244</v>
      </c>
      <c r="C117" s="275" t="s">
        <v>85</v>
      </c>
      <c r="D117" s="275" t="s">
        <v>15</v>
      </c>
      <c r="E117" s="275" t="s">
        <v>8</v>
      </c>
      <c r="F117" s="307">
        <v>45091</v>
      </c>
    </row>
    <row r="118" spans="2:6" ht="12.75" hidden="1" customHeight="1" thickBot="1" x14ac:dyDescent="0.25">
      <c r="B118" s="302" t="s">
        <v>244</v>
      </c>
      <c r="C118" s="275" t="s">
        <v>85</v>
      </c>
      <c r="D118" s="275" t="s">
        <v>169</v>
      </c>
      <c r="E118" s="275" t="s">
        <v>225</v>
      </c>
      <c r="F118" s="307">
        <v>45091</v>
      </c>
    </row>
    <row r="119" spans="2:6" ht="12.75" hidden="1" customHeight="1" thickBot="1" x14ac:dyDescent="0.25">
      <c r="B119" s="302" t="s">
        <v>244</v>
      </c>
      <c r="C119" s="275" t="s">
        <v>85</v>
      </c>
      <c r="D119" s="275" t="s">
        <v>0</v>
      </c>
      <c r="E119" s="275" t="s">
        <v>168</v>
      </c>
      <c r="F119" s="307">
        <v>45089</v>
      </c>
    </row>
    <row r="120" spans="2:6" ht="12.75" hidden="1" customHeight="1" thickBot="1" x14ac:dyDescent="0.25">
      <c r="B120" s="302" t="s">
        <v>244</v>
      </c>
      <c r="C120" s="275" t="s">
        <v>85</v>
      </c>
      <c r="D120" s="275" t="s">
        <v>167</v>
      </c>
      <c r="E120" s="275" t="s">
        <v>14</v>
      </c>
      <c r="F120" s="307">
        <v>45089</v>
      </c>
    </row>
    <row r="121" spans="2:6" ht="12.75" hidden="1" customHeight="1" thickBot="1" x14ac:dyDescent="0.25">
      <c r="B121" s="302" t="s">
        <v>244</v>
      </c>
      <c r="C121" s="275" t="s">
        <v>85</v>
      </c>
      <c r="D121" s="275" t="s">
        <v>0</v>
      </c>
      <c r="E121" s="275" t="s">
        <v>14</v>
      </c>
      <c r="F121" s="307">
        <v>45090</v>
      </c>
    </row>
    <row r="122" spans="2:6" ht="12.75" hidden="1" customHeight="1" thickBot="1" x14ac:dyDescent="0.25">
      <c r="B122" s="302" t="s">
        <v>244</v>
      </c>
      <c r="C122" s="275" t="s">
        <v>85</v>
      </c>
      <c r="D122" s="275" t="s">
        <v>167</v>
      </c>
      <c r="E122" s="275" t="s">
        <v>168</v>
      </c>
      <c r="F122" s="307">
        <v>45090</v>
      </c>
    </row>
    <row r="123" spans="2:6" ht="12.75" hidden="1" customHeight="1" thickBot="1" x14ac:dyDescent="0.25">
      <c r="B123" s="302" t="s">
        <v>244</v>
      </c>
      <c r="C123" s="275" t="s">
        <v>85</v>
      </c>
      <c r="D123" s="275" t="s">
        <v>0</v>
      </c>
      <c r="E123" s="275" t="s">
        <v>167</v>
      </c>
      <c r="F123" s="307">
        <v>45091</v>
      </c>
    </row>
    <row r="124" spans="2:6" ht="12.75" hidden="1" customHeight="1" thickBot="1" x14ac:dyDescent="0.25">
      <c r="B124" s="302" t="s">
        <v>244</v>
      </c>
      <c r="C124" s="275" t="s">
        <v>85</v>
      </c>
      <c r="D124" s="275" t="s">
        <v>14</v>
      </c>
      <c r="E124" s="275" t="s">
        <v>168</v>
      </c>
      <c r="F124" s="307">
        <v>45091</v>
      </c>
    </row>
    <row r="125" spans="2:6" ht="12.75" hidden="1" customHeight="1" thickBot="1" x14ac:dyDescent="0.25">
      <c r="B125" s="302" t="s">
        <v>244</v>
      </c>
      <c r="C125" s="278" t="s">
        <v>85</v>
      </c>
      <c r="D125" s="278" t="s">
        <v>256</v>
      </c>
      <c r="E125" s="278" t="s">
        <v>257</v>
      </c>
      <c r="F125" s="308">
        <v>45092</v>
      </c>
    </row>
    <row r="126" spans="2:6" ht="12.75" hidden="1" customHeight="1" thickBot="1" x14ac:dyDescent="0.25">
      <c r="B126" s="316" t="s">
        <v>248</v>
      </c>
      <c r="C126" s="312" t="s">
        <v>84</v>
      </c>
      <c r="D126" s="312" t="s">
        <v>220</v>
      </c>
      <c r="E126" s="312" t="s">
        <v>221</v>
      </c>
      <c r="F126" s="313">
        <v>45089</v>
      </c>
    </row>
    <row r="127" spans="2:6" ht="12.75" hidden="1" customHeight="1" thickBot="1" x14ac:dyDescent="0.25">
      <c r="B127" s="303" t="s">
        <v>248</v>
      </c>
      <c r="C127" s="278" t="s">
        <v>85</v>
      </c>
      <c r="D127" s="278" t="s">
        <v>220</v>
      </c>
      <c r="E127" s="278" t="s">
        <v>221</v>
      </c>
      <c r="F127" s="308">
        <v>45089</v>
      </c>
    </row>
    <row r="128" spans="2:6" ht="12.75" hidden="1" customHeight="1" thickBot="1" x14ac:dyDescent="0.25">
      <c r="B128" s="316" t="s">
        <v>59</v>
      </c>
      <c r="C128" s="312" t="s">
        <v>84</v>
      </c>
      <c r="D128" s="312" t="s">
        <v>170</v>
      </c>
      <c r="E128" s="312" t="s">
        <v>172</v>
      </c>
      <c r="F128" s="313">
        <v>45089</v>
      </c>
    </row>
    <row r="129" spans="2:6" ht="12.75" hidden="1" customHeight="1" thickBot="1" x14ac:dyDescent="0.25">
      <c r="B129" s="316" t="s">
        <v>59</v>
      </c>
      <c r="C129" s="314" t="s">
        <v>84</v>
      </c>
      <c r="D129" s="314" t="s">
        <v>10</v>
      </c>
      <c r="E129" s="314" t="s">
        <v>171</v>
      </c>
      <c r="F129" s="315">
        <v>45089</v>
      </c>
    </row>
    <row r="130" spans="2:6" ht="12.75" hidden="1" customHeight="1" thickBot="1" x14ac:dyDescent="0.25">
      <c r="B130" s="316" t="s">
        <v>59</v>
      </c>
      <c r="C130" s="314" t="s">
        <v>84</v>
      </c>
      <c r="D130" s="314" t="s">
        <v>170</v>
      </c>
      <c r="E130" s="314" t="s">
        <v>171</v>
      </c>
      <c r="F130" s="315">
        <v>45090</v>
      </c>
    </row>
    <row r="131" spans="2:6" ht="12.75" hidden="1" customHeight="1" thickBot="1" x14ac:dyDescent="0.25">
      <c r="B131" s="316" t="s">
        <v>59</v>
      </c>
      <c r="C131" s="314" t="s">
        <v>84</v>
      </c>
      <c r="D131" s="314" t="s">
        <v>10</v>
      </c>
      <c r="E131" s="314" t="s">
        <v>172</v>
      </c>
      <c r="F131" s="315">
        <v>45090</v>
      </c>
    </row>
    <row r="132" spans="2:6" ht="12.75" hidden="1" customHeight="1" thickBot="1" x14ac:dyDescent="0.25">
      <c r="B132" s="316" t="s">
        <v>59</v>
      </c>
      <c r="C132" s="314" t="s">
        <v>84</v>
      </c>
      <c r="D132" s="314" t="s">
        <v>170</v>
      </c>
      <c r="E132" s="314" t="s">
        <v>10</v>
      </c>
      <c r="F132" s="315">
        <v>45091</v>
      </c>
    </row>
    <row r="133" spans="2:6" ht="12.75" hidden="1" customHeight="1" thickBot="1" x14ac:dyDescent="0.25">
      <c r="B133" s="316" t="s">
        <v>59</v>
      </c>
      <c r="C133" s="317" t="s">
        <v>84</v>
      </c>
      <c r="D133" s="317" t="s">
        <v>171</v>
      </c>
      <c r="E133" s="317" t="s">
        <v>172</v>
      </c>
      <c r="F133" s="318">
        <v>45091</v>
      </c>
    </row>
    <row r="134" spans="2:6" ht="12.75" hidden="1" customHeight="1" thickBot="1" x14ac:dyDescent="0.25">
      <c r="B134" s="302" t="s">
        <v>258</v>
      </c>
      <c r="C134" s="275" t="s">
        <v>85</v>
      </c>
      <c r="D134" s="275" t="s">
        <v>171</v>
      </c>
      <c r="E134" s="275" t="s">
        <v>172</v>
      </c>
      <c r="F134" s="307">
        <v>45089</v>
      </c>
    </row>
    <row r="135" spans="2:6" ht="12.75" hidden="1" customHeight="1" thickBot="1" x14ac:dyDescent="0.25">
      <c r="B135" s="302" t="s">
        <v>258</v>
      </c>
      <c r="C135" s="275" t="s">
        <v>85</v>
      </c>
      <c r="D135" s="275" t="s">
        <v>10</v>
      </c>
      <c r="E135" s="275" t="s">
        <v>172</v>
      </c>
      <c r="F135" s="307">
        <v>45090</v>
      </c>
    </row>
    <row r="136" spans="2:6" ht="12.75" hidden="1" customHeight="1" thickBot="1" x14ac:dyDescent="0.25">
      <c r="B136" s="302" t="s">
        <v>258</v>
      </c>
      <c r="C136" s="278" t="s">
        <v>85</v>
      </c>
      <c r="D136" s="278" t="s">
        <v>10</v>
      </c>
      <c r="E136" s="278" t="s">
        <v>171</v>
      </c>
      <c r="F136" s="308">
        <v>45091</v>
      </c>
    </row>
    <row r="137" spans="2:6" ht="12.75" hidden="1" customHeight="1" thickBot="1" x14ac:dyDescent="0.25">
      <c r="B137" s="316" t="s">
        <v>250</v>
      </c>
      <c r="C137" s="312" t="s">
        <v>84</v>
      </c>
      <c r="D137" s="312" t="s">
        <v>20</v>
      </c>
      <c r="E137" s="312" t="s">
        <v>176</v>
      </c>
      <c r="F137" s="313">
        <v>45089</v>
      </c>
    </row>
    <row r="138" spans="2:6" ht="12.75" hidden="1" customHeight="1" thickBot="1" x14ac:dyDescent="0.25">
      <c r="B138" s="316" t="s">
        <v>250</v>
      </c>
      <c r="C138" s="314" t="s">
        <v>84</v>
      </c>
      <c r="D138" s="314" t="s">
        <v>175</v>
      </c>
      <c r="E138" s="314" t="s">
        <v>176</v>
      </c>
      <c r="F138" s="315">
        <v>45090</v>
      </c>
    </row>
    <row r="139" spans="2:6" ht="12.75" hidden="1" customHeight="1" thickBot="1" x14ac:dyDescent="0.25">
      <c r="B139" s="316" t="s">
        <v>250</v>
      </c>
      <c r="C139" s="314" t="s">
        <v>84</v>
      </c>
      <c r="D139" s="314" t="s">
        <v>175</v>
      </c>
      <c r="E139" s="314" t="s">
        <v>20</v>
      </c>
      <c r="F139" s="315">
        <v>45091</v>
      </c>
    </row>
    <row r="140" spans="2:6" ht="12.75" hidden="1" customHeight="1" thickBot="1" x14ac:dyDescent="0.25">
      <c r="B140" s="316" t="s">
        <v>250</v>
      </c>
      <c r="C140" s="314" t="s">
        <v>84</v>
      </c>
      <c r="D140" s="314" t="s">
        <v>174</v>
      </c>
      <c r="E140" s="314" t="s">
        <v>177</v>
      </c>
      <c r="F140" s="315">
        <v>45089</v>
      </c>
    </row>
    <row r="141" spans="2:6" ht="12.75" hidden="1" customHeight="1" thickBot="1" x14ac:dyDescent="0.25">
      <c r="B141" s="316" t="s">
        <v>250</v>
      </c>
      <c r="C141" s="314" t="s">
        <v>84</v>
      </c>
      <c r="D141" s="314" t="s">
        <v>92</v>
      </c>
      <c r="E141" s="314" t="s">
        <v>173</v>
      </c>
      <c r="F141" s="315">
        <v>45089</v>
      </c>
    </row>
    <row r="142" spans="2:6" ht="12.75" hidden="1" customHeight="1" thickBot="1" x14ac:dyDescent="0.25">
      <c r="B142" s="316" t="s">
        <v>250</v>
      </c>
      <c r="C142" s="314" t="s">
        <v>84</v>
      </c>
      <c r="D142" s="314" t="s">
        <v>174</v>
      </c>
      <c r="E142" s="314" t="s">
        <v>173</v>
      </c>
      <c r="F142" s="315">
        <v>45090</v>
      </c>
    </row>
    <row r="143" spans="2:6" ht="12.75" hidden="1" customHeight="1" thickBot="1" x14ac:dyDescent="0.25">
      <c r="B143" s="316" t="s">
        <v>250</v>
      </c>
      <c r="C143" s="314" t="s">
        <v>84</v>
      </c>
      <c r="D143" s="314" t="s">
        <v>92</v>
      </c>
      <c r="E143" s="314" t="s">
        <v>177</v>
      </c>
      <c r="F143" s="315">
        <v>45090</v>
      </c>
    </row>
    <row r="144" spans="2:6" ht="12.75" hidden="1" customHeight="1" thickBot="1" x14ac:dyDescent="0.25">
      <c r="B144" s="316" t="s">
        <v>250</v>
      </c>
      <c r="C144" s="314" t="s">
        <v>84</v>
      </c>
      <c r="D144" s="314" t="s">
        <v>174</v>
      </c>
      <c r="E144" s="314" t="s">
        <v>92</v>
      </c>
      <c r="F144" s="315">
        <v>45091</v>
      </c>
    </row>
    <row r="145" spans="2:6" ht="12.75" hidden="1" customHeight="1" thickBot="1" x14ac:dyDescent="0.25">
      <c r="B145" s="316" t="s">
        <v>250</v>
      </c>
      <c r="C145" s="314" t="s">
        <v>84</v>
      </c>
      <c r="D145" s="314" t="s">
        <v>173</v>
      </c>
      <c r="E145" s="314" t="s">
        <v>177</v>
      </c>
      <c r="F145" s="315">
        <v>45091</v>
      </c>
    </row>
    <row r="146" spans="2:6" ht="12.75" hidden="1" customHeight="1" thickBot="1" x14ac:dyDescent="0.25">
      <c r="B146" s="316" t="s">
        <v>250</v>
      </c>
      <c r="C146" s="317" t="s">
        <v>84</v>
      </c>
      <c r="D146" s="317" t="s">
        <v>256</v>
      </c>
      <c r="E146" s="317" t="s">
        <v>257</v>
      </c>
      <c r="F146" s="318">
        <v>45092</v>
      </c>
    </row>
    <row r="147" spans="2:6" ht="12.75" hidden="1" customHeight="1" thickBot="1" x14ac:dyDescent="0.25">
      <c r="B147" s="302" t="s">
        <v>250</v>
      </c>
      <c r="C147" s="277" t="s">
        <v>85</v>
      </c>
      <c r="D147" s="277" t="s">
        <v>173</v>
      </c>
      <c r="E147" s="277" t="s">
        <v>177</v>
      </c>
      <c r="F147" s="309">
        <v>45089</v>
      </c>
    </row>
    <row r="148" spans="2:6" ht="12.75" hidden="1" customHeight="1" thickBot="1" x14ac:dyDescent="0.25">
      <c r="B148" s="302" t="s">
        <v>250</v>
      </c>
      <c r="C148" s="275" t="s">
        <v>85</v>
      </c>
      <c r="D148" s="275" t="s">
        <v>175</v>
      </c>
      <c r="E148" s="275" t="s">
        <v>177</v>
      </c>
      <c r="F148" s="307">
        <v>45090</v>
      </c>
    </row>
    <row r="149" spans="2:6" ht="12.75" hidden="1" customHeight="1" thickBot="1" x14ac:dyDescent="0.25">
      <c r="B149" s="302" t="s">
        <v>250</v>
      </c>
      <c r="C149" s="275" t="s">
        <v>85</v>
      </c>
      <c r="D149" s="275" t="s">
        <v>175</v>
      </c>
      <c r="E149" s="275" t="s">
        <v>173</v>
      </c>
      <c r="F149" s="307">
        <v>45091</v>
      </c>
    </row>
    <row r="150" spans="2:6" ht="12.75" hidden="1" customHeight="1" thickBot="1" x14ac:dyDescent="0.25">
      <c r="B150" s="302" t="s">
        <v>250</v>
      </c>
      <c r="C150" s="275" t="s">
        <v>85</v>
      </c>
      <c r="D150" s="275" t="s">
        <v>174</v>
      </c>
      <c r="E150" s="275" t="s">
        <v>176</v>
      </c>
      <c r="F150" s="307">
        <v>45089</v>
      </c>
    </row>
    <row r="151" spans="2:6" ht="12.75" hidden="1" customHeight="1" thickBot="1" x14ac:dyDescent="0.25">
      <c r="B151" s="302" t="s">
        <v>250</v>
      </c>
      <c r="C151" s="275" t="s">
        <v>85</v>
      </c>
      <c r="D151" s="275" t="s">
        <v>92</v>
      </c>
      <c r="E151" s="275" t="s">
        <v>20</v>
      </c>
      <c r="F151" s="307">
        <v>45089</v>
      </c>
    </row>
    <row r="152" spans="2:6" ht="12.75" hidden="1" customHeight="1" thickBot="1" x14ac:dyDescent="0.25">
      <c r="B152" s="302" t="s">
        <v>250</v>
      </c>
      <c r="C152" s="275" t="s">
        <v>85</v>
      </c>
      <c r="D152" s="275" t="s">
        <v>174</v>
      </c>
      <c r="E152" s="275" t="s">
        <v>20</v>
      </c>
      <c r="F152" s="307">
        <v>45090</v>
      </c>
    </row>
    <row r="153" spans="2:6" ht="12.75" hidden="1" customHeight="1" thickBot="1" x14ac:dyDescent="0.25">
      <c r="B153" s="302" t="s">
        <v>250</v>
      </c>
      <c r="C153" s="275" t="s">
        <v>85</v>
      </c>
      <c r="D153" s="275" t="s">
        <v>92</v>
      </c>
      <c r="E153" s="275" t="s">
        <v>176</v>
      </c>
      <c r="F153" s="307">
        <v>45090</v>
      </c>
    </row>
    <row r="154" spans="2:6" ht="12.75" hidden="1" customHeight="1" thickBot="1" x14ac:dyDescent="0.25">
      <c r="B154" s="302" t="s">
        <v>250</v>
      </c>
      <c r="C154" s="275" t="s">
        <v>85</v>
      </c>
      <c r="D154" s="275" t="s">
        <v>174</v>
      </c>
      <c r="E154" s="275" t="s">
        <v>92</v>
      </c>
      <c r="F154" s="307">
        <v>45091</v>
      </c>
    </row>
    <row r="155" spans="2:6" ht="12.75" hidden="1" customHeight="1" thickBot="1" x14ac:dyDescent="0.25">
      <c r="B155" s="302" t="s">
        <v>250</v>
      </c>
      <c r="C155" s="275" t="s">
        <v>85</v>
      </c>
      <c r="D155" s="275" t="s">
        <v>20</v>
      </c>
      <c r="E155" s="275" t="s">
        <v>176</v>
      </c>
      <c r="F155" s="307">
        <v>45091</v>
      </c>
    </row>
    <row r="156" spans="2:6" ht="12.75" hidden="1" customHeight="1" thickBot="1" x14ac:dyDescent="0.25">
      <c r="B156" s="302" t="s">
        <v>250</v>
      </c>
      <c r="C156" s="278" t="s">
        <v>85</v>
      </c>
      <c r="D156" s="278" t="s">
        <v>256</v>
      </c>
      <c r="E156" s="278" t="s">
        <v>257</v>
      </c>
      <c r="F156" s="308">
        <v>45092</v>
      </c>
    </row>
    <row r="157" spans="2:6" ht="12.75" hidden="1" customHeight="1" thickBot="1" x14ac:dyDescent="0.25">
      <c r="B157" s="316" t="s">
        <v>62</v>
      </c>
      <c r="C157" s="312" t="s">
        <v>84</v>
      </c>
      <c r="D157" s="312" t="s">
        <v>22</v>
      </c>
      <c r="E157" s="312" t="s">
        <v>180</v>
      </c>
      <c r="F157" s="313">
        <v>45091</v>
      </c>
    </row>
    <row r="158" spans="2:6" ht="12.75" hidden="1" customHeight="1" thickBot="1" x14ac:dyDescent="0.25">
      <c r="B158" s="316" t="s">
        <v>62</v>
      </c>
      <c r="C158" s="314" t="s">
        <v>84</v>
      </c>
      <c r="D158" s="314" t="s">
        <v>178</v>
      </c>
      <c r="E158" s="314" t="s">
        <v>23</v>
      </c>
      <c r="F158" s="315">
        <v>45091</v>
      </c>
    </row>
    <row r="159" spans="2:6" ht="12.75" hidden="1" customHeight="1" thickBot="1" x14ac:dyDescent="0.25">
      <c r="B159" s="316" t="s">
        <v>62</v>
      </c>
      <c r="C159" s="314" t="s">
        <v>84</v>
      </c>
      <c r="D159" s="314" t="s">
        <v>179</v>
      </c>
      <c r="E159" s="314" t="s">
        <v>21</v>
      </c>
      <c r="F159" s="315">
        <v>45091</v>
      </c>
    </row>
    <row r="160" spans="2:6" ht="12.75" hidden="1" customHeight="1" thickBot="1" x14ac:dyDescent="0.25">
      <c r="B160" s="316" t="s">
        <v>62</v>
      </c>
      <c r="C160" s="314" t="s">
        <v>84</v>
      </c>
      <c r="D160" s="314" t="s">
        <v>22</v>
      </c>
      <c r="E160" s="314" t="s">
        <v>23</v>
      </c>
      <c r="F160" s="315">
        <v>45092</v>
      </c>
    </row>
    <row r="161" spans="2:6" ht="12.75" hidden="1" customHeight="1" thickBot="1" x14ac:dyDescent="0.25">
      <c r="B161" s="316" t="s">
        <v>62</v>
      </c>
      <c r="C161" s="314" t="s">
        <v>84</v>
      </c>
      <c r="D161" s="314" t="s">
        <v>180</v>
      </c>
      <c r="E161" s="314" t="s">
        <v>21</v>
      </c>
      <c r="F161" s="315">
        <v>45092</v>
      </c>
    </row>
    <row r="162" spans="2:6" ht="12.75" hidden="1" customHeight="1" thickBot="1" x14ac:dyDescent="0.25">
      <c r="B162" s="316" t="s">
        <v>62</v>
      </c>
      <c r="C162" s="314" t="s">
        <v>84</v>
      </c>
      <c r="D162" s="314" t="s">
        <v>178</v>
      </c>
      <c r="E162" s="314" t="s">
        <v>179</v>
      </c>
      <c r="F162" s="315">
        <v>45092</v>
      </c>
    </row>
    <row r="163" spans="2:6" ht="12.75" hidden="1" customHeight="1" thickBot="1" x14ac:dyDescent="0.25">
      <c r="B163" s="316" t="s">
        <v>62</v>
      </c>
      <c r="C163" s="314" t="s">
        <v>84</v>
      </c>
      <c r="D163" s="314" t="s">
        <v>22</v>
      </c>
      <c r="E163" s="314" t="s">
        <v>21</v>
      </c>
      <c r="F163" s="315">
        <v>45093</v>
      </c>
    </row>
    <row r="164" spans="2:6" ht="12.75" hidden="1" customHeight="1" thickBot="1" x14ac:dyDescent="0.25">
      <c r="B164" s="316" t="s">
        <v>62</v>
      </c>
      <c r="C164" s="314" t="s">
        <v>84</v>
      </c>
      <c r="D164" s="314" t="s">
        <v>23</v>
      </c>
      <c r="E164" s="314" t="s">
        <v>179</v>
      </c>
      <c r="F164" s="315">
        <v>45093</v>
      </c>
    </row>
    <row r="165" spans="2:6" ht="12.75" hidden="1" customHeight="1" thickBot="1" x14ac:dyDescent="0.25">
      <c r="B165" s="316" t="s">
        <v>62</v>
      </c>
      <c r="C165" s="314" t="s">
        <v>84</v>
      </c>
      <c r="D165" s="314" t="s">
        <v>180</v>
      </c>
      <c r="E165" s="314" t="s">
        <v>178</v>
      </c>
      <c r="F165" s="315">
        <v>45093</v>
      </c>
    </row>
    <row r="166" spans="2:6" ht="12.75" hidden="1" customHeight="1" thickBot="1" x14ac:dyDescent="0.25">
      <c r="B166" s="316" t="s">
        <v>62</v>
      </c>
      <c r="C166" s="314" t="s">
        <v>84</v>
      </c>
      <c r="D166" s="314" t="s">
        <v>22</v>
      </c>
      <c r="E166" s="314" t="s">
        <v>179</v>
      </c>
      <c r="F166" s="315">
        <v>45094</v>
      </c>
    </row>
    <row r="167" spans="2:6" ht="12.75" hidden="1" customHeight="1" thickBot="1" x14ac:dyDescent="0.25">
      <c r="B167" s="316" t="s">
        <v>62</v>
      </c>
      <c r="C167" s="314" t="s">
        <v>84</v>
      </c>
      <c r="D167" s="314" t="s">
        <v>21</v>
      </c>
      <c r="E167" s="314" t="s">
        <v>178</v>
      </c>
      <c r="F167" s="315">
        <v>45094</v>
      </c>
    </row>
    <row r="168" spans="2:6" ht="12.75" hidden="1" customHeight="1" thickBot="1" x14ac:dyDescent="0.25">
      <c r="B168" s="316" t="s">
        <v>62</v>
      </c>
      <c r="C168" s="314" t="s">
        <v>84</v>
      </c>
      <c r="D168" s="314" t="s">
        <v>23</v>
      </c>
      <c r="E168" s="314" t="s">
        <v>180</v>
      </c>
      <c r="F168" s="315">
        <v>45094</v>
      </c>
    </row>
    <row r="169" spans="2:6" ht="12.75" customHeight="1" thickBot="1" x14ac:dyDescent="0.25">
      <c r="B169" s="316" t="s">
        <v>62</v>
      </c>
      <c r="C169" s="314" t="s">
        <v>84</v>
      </c>
      <c r="D169" s="314" t="s">
        <v>22</v>
      </c>
      <c r="E169" s="314" t="s">
        <v>178</v>
      </c>
      <c r="F169" s="315">
        <v>45095</v>
      </c>
    </row>
    <row r="170" spans="2:6" ht="12.75" customHeight="1" thickBot="1" x14ac:dyDescent="0.25">
      <c r="B170" s="316" t="s">
        <v>62</v>
      </c>
      <c r="C170" s="314" t="s">
        <v>84</v>
      </c>
      <c r="D170" s="314" t="s">
        <v>179</v>
      </c>
      <c r="E170" s="314" t="s">
        <v>180</v>
      </c>
      <c r="F170" s="315">
        <v>45095</v>
      </c>
    </row>
    <row r="171" spans="2:6" ht="12.75" customHeight="1" thickBot="1" x14ac:dyDescent="0.25">
      <c r="B171" s="316" t="s">
        <v>62</v>
      </c>
      <c r="C171" s="317" t="s">
        <v>84</v>
      </c>
      <c r="D171" s="317" t="s">
        <v>21</v>
      </c>
      <c r="E171" s="317" t="s">
        <v>23</v>
      </c>
      <c r="F171" s="318">
        <v>45095</v>
      </c>
    </row>
    <row r="172" spans="2:6" ht="12.75" hidden="1" customHeight="1" thickBot="1" x14ac:dyDescent="0.25">
      <c r="B172" s="302" t="s">
        <v>62</v>
      </c>
      <c r="C172" s="277" t="s">
        <v>85</v>
      </c>
      <c r="D172" s="277" t="s">
        <v>178</v>
      </c>
      <c r="E172" s="277" t="s">
        <v>227</v>
      </c>
      <c r="F172" s="309">
        <v>45091</v>
      </c>
    </row>
    <row r="173" spans="2:6" ht="12.75" hidden="1" customHeight="1" thickBot="1" x14ac:dyDescent="0.25">
      <c r="B173" s="302" t="s">
        <v>62</v>
      </c>
      <c r="C173" s="275" t="s">
        <v>85</v>
      </c>
      <c r="D173" s="275" t="s">
        <v>179</v>
      </c>
      <c r="E173" s="275" t="s">
        <v>23</v>
      </c>
      <c r="F173" s="307">
        <v>45091</v>
      </c>
    </row>
    <row r="174" spans="2:6" ht="12.75" hidden="1" customHeight="1" thickBot="1" x14ac:dyDescent="0.25">
      <c r="B174" s="302" t="s">
        <v>62</v>
      </c>
      <c r="C174" s="275" t="s">
        <v>85</v>
      </c>
      <c r="D174" s="275" t="s">
        <v>21</v>
      </c>
      <c r="E174" s="275" t="s">
        <v>22</v>
      </c>
      <c r="F174" s="307">
        <v>45091</v>
      </c>
    </row>
    <row r="175" spans="2:6" ht="12.75" hidden="1" customHeight="1" thickBot="1" x14ac:dyDescent="0.25">
      <c r="B175" s="302" t="s">
        <v>62</v>
      </c>
      <c r="C175" s="275" t="s">
        <v>85</v>
      </c>
      <c r="D175" s="275" t="s">
        <v>178</v>
      </c>
      <c r="E175" s="275" t="s">
        <v>23</v>
      </c>
      <c r="F175" s="307">
        <v>45092</v>
      </c>
    </row>
    <row r="176" spans="2:6" ht="12.75" hidden="1" customHeight="1" thickBot="1" x14ac:dyDescent="0.25">
      <c r="B176" s="302" t="s">
        <v>62</v>
      </c>
      <c r="C176" s="275" t="s">
        <v>85</v>
      </c>
      <c r="D176" s="275" t="s">
        <v>227</v>
      </c>
      <c r="E176" s="275" t="s">
        <v>22</v>
      </c>
      <c r="F176" s="307">
        <v>45092</v>
      </c>
    </row>
    <row r="177" spans="2:6" ht="12.75" hidden="1" customHeight="1" thickBot="1" x14ac:dyDescent="0.25">
      <c r="B177" s="302" t="s">
        <v>62</v>
      </c>
      <c r="C177" s="275" t="s">
        <v>85</v>
      </c>
      <c r="D177" s="275" t="s">
        <v>179</v>
      </c>
      <c r="E177" s="275" t="s">
        <v>21</v>
      </c>
      <c r="F177" s="307">
        <v>45092</v>
      </c>
    </row>
    <row r="178" spans="2:6" ht="12.75" hidden="1" customHeight="1" thickBot="1" x14ac:dyDescent="0.25">
      <c r="B178" s="302" t="s">
        <v>62</v>
      </c>
      <c r="C178" s="275" t="s">
        <v>85</v>
      </c>
      <c r="D178" s="275" t="s">
        <v>178</v>
      </c>
      <c r="E178" s="275" t="s">
        <v>22</v>
      </c>
      <c r="F178" s="307">
        <v>45093</v>
      </c>
    </row>
    <row r="179" spans="2:6" ht="12.75" hidden="1" customHeight="1" thickBot="1" x14ac:dyDescent="0.25">
      <c r="B179" s="302" t="s">
        <v>62</v>
      </c>
      <c r="C179" s="275" t="s">
        <v>85</v>
      </c>
      <c r="D179" s="275" t="s">
        <v>23</v>
      </c>
      <c r="E179" s="275" t="s">
        <v>21</v>
      </c>
      <c r="F179" s="307">
        <v>45093</v>
      </c>
    </row>
    <row r="180" spans="2:6" ht="12.75" hidden="1" customHeight="1" thickBot="1" x14ac:dyDescent="0.25">
      <c r="B180" s="302" t="s">
        <v>62</v>
      </c>
      <c r="C180" s="275" t="s">
        <v>85</v>
      </c>
      <c r="D180" s="275" t="s">
        <v>227</v>
      </c>
      <c r="E180" s="275" t="s">
        <v>179</v>
      </c>
      <c r="F180" s="307">
        <v>45093</v>
      </c>
    </row>
    <row r="181" spans="2:6" ht="12.75" hidden="1" customHeight="1" thickBot="1" x14ac:dyDescent="0.25">
      <c r="B181" s="302" t="s">
        <v>62</v>
      </c>
      <c r="C181" s="275" t="s">
        <v>85</v>
      </c>
      <c r="D181" s="275" t="s">
        <v>178</v>
      </c>
      <c r="E181" s="275" t="s">
        <v>21</v>
      </c>
      <c r="F181" s="307">
        <v>45094</v>
      </c>
    </row>
    <row r="182" spans="2:6" ht="12.75" hidden="1" customHeight="1" thickBot="1" x14ac:dyDescent="0.25">
      <c r="B182" s="302" t="s">
        <v>62</v>
      </c>
      <c r="C182" s="275" t="s">
        <v>85</v>
      </c>
      <c r="D182" s="275" t="s">
        <v>22</v>
      </c>
      <c r="E182" s="275" t="s">
        <v>179</v>
      </c>
      <c r="F182" s="307">
        <v>45094</v>
      </c>
    </row>
    <row r="183" spans="2:6" ht="12.75" hidden="1" customHeight="1" thickBot="1" x14ac:dyDescent="0.25">
      <c r="B183" s="302" t="s">
        <v>62</v>
      </c>
      <c r="C183" s="275" t="s">
        <v>85</v>
      </c>
      <c r="D183" s="275" t="s">
        <v>23</v>
      </c>
      <c r="E183" s="275" t="s">
        <v>227</v>
      </c>
      <c r="F183" s="307">
        <v>45094</v>
      </c>
    </row>
    <row r="184" spans="2:6" ht="12.75" customHeight="1" thickBot="1" x14ac:dyDescent="0.25">
      <c r="B184" s="302" t="s">
        <v>62</v>
      </c>
      <c r="C184" s="275" t="s">
        <v>85</v>
      </c>
      <c r="D184" s="275" t="s">
        <v>178</v>
      </c>
      <c r="E184" s="275" t="s">
        <v>179</v>
      </c>
      <c r="F184" s="307">
        <v>45095</v>
      </c>
    </row>
    <row r="185" spans="2:6" ht="12.75" customHeight="1" thickBot="1" x14ac:dyDescent="0.25">
      <c r="B185" s="302" t="s">
        <v>62</v>
      </c>
      <c r="C185" s="275" t="s">
        <v>85</v>
      </c>
      <c r="D185" s="275" t="s">
        <v>21</v>
      </c>
      <c r="E185" s="275" t="s">
        <v>227</v>
      </c>
      <c r="F185" s="307">
        <v>45095</v>
      </c>
    </row>
    <row r="186" spans="2:6" ht="12.75" customHeight="1" thickBot="1" x14ac:dyDescent="0.25">
      <c r="B186" s="302" t="s">
        <v>62</v>
      </c>
      <c r="C186" s="278" t="s">
        <v>85</v>
      </c>
      <c r="D186" s="278" t="s">
        <v>22</v>
      </c>
      <c r="E186" s="278" t="s">
        <v>23</v>
      </c>
      <c r="F186" s="308">
        <v>45095</v>
      </c>
    </row>
    <row r="187" spans="2:6" ht="12.75" hidden="1" customHeight="1" thickBot="1" x14ac:dyDescent="0.25">
      <c r="B187" s="316" t="s">
        <v>259</v>
      </c>
      <c r="C187" s="312" t="s">
        <v>84</v>
      </c>
      <c r="D187" s="312" t="s">
        <v>232</v>
      </c>
      <c r="E187" s="312" t="s">
        <v>210</v>
      </c>
      <c r="F187" s="313">
        <v>45089</v>
      </c>
    </row>
    <row r="188" spans="2:6" ht="12.75" hidden="1" customHeight="1" thickBot="1" x14ac:dyDescent="0.25">
      <c r="B188" s="303" t="s">
        <v>259</v>
      </c>
      <c r="C188" s="278" t="s">
        <v>85</v>
      </c>
      <c r="D188" s="278" t="s">
        <v>209</v>
      </c>
      <c r="E188" s="278" t="s">
        <v>210</v>
      </c>
      <c r="F188" s="308">
        <v>45089</v>
      </c>
    </row>
    <row r="189" spans="2:6" ht="12.75" hidden="1" customHeight="1" thickBot="1" x14ac:dyDescent="0.25">
      <c r="B189" s="316" t="s">
        <v>260</v>
      </c>
      <c r="C189" s="312" t="s">
        <v>84</v>
      </c>
      <c r="D189" s="312" t="s">
        <v>25</v>
      </c>
      <c r="E189" s="312" t="s">
        <v>200</v>
      </c>
      <c r="F189" s="313">
        <v>45089</v>
      </c>
    </row>
    <row r="190" spans="2:6" ht="12.75" hidden="1" customHeight="1" thickBot="1" x14ac:dyDescent="0.25">
      <c r="B190" s="316" t="s">
        <v>260</v>
      </c>
      <c r="C190" s="314" t="s">
        <v>84</v>
      </c>
      <c r="D190" s="314" t="s">
        <v>18</v>
      </c>
      <c r="E190" s="314" t="s">
        <v>26</v>
      </c>
      <c r="F190" s="315">
        <v>45089</v>
      </c>
    </row>
    <row r="191" spans="2:6" ht="12.75" hidden="1" customHeight="1" thickBot="1" x14ac:dyDescent="0.25">
      <c r="B191" s="316" t="s">
        <v>260</v>
      </c>
      <c r="C191" s="314" t="s">
        <v>84</v>
      </c>
      <c r="D191" s="314" t="s">
        <v>96</v>
      </c>
      <c r="E191" s="314" t="s">
        <v>200</v>
      </c>
      <c r="F191" s="315">
        <v>45090</v>
      </c>
    </row>
    <row r="192" spans="2:6" ht="12.75" hidden="1" customHeight="1" thickBot="1" x14ac:dyDescent="0.25">
      <c r="B192" s="316" t="s">
        <v>260</v>
      </c>
      <c r="C192" s="314" t="s">
        <v>84</v>
      </c>
      <c r="D192" s="314" t="s">
        <v>25</v>
      </c>
      <c r="E192" s="314" t="s">
        <v>18</v>
      </c>
      <c r="F192" s="315">
        <v>45090</v>
      </c>
    </row>
    <row r="193" spans="2:6" ht="12.75" hidden="1" customHeight="1" thickBot="1" x14ac:dyDescent="0.25">
      <c r="B193" s="316" t="s">
        <v>260</v>
      </c>
      <c r="C193" s="314" t="s">
        <v>84</v>
      </c>
      <c r="D193" s="314" t="s">
        <v>96</v>
      </c>
      <c r="E193" s="314" t="s">
        <v>26</v>
      </c>
      <c r="F193" s="315">
        <v>45091</v>
      </c>
    </row>
    <row r="194" spans="2:6" ht="12.75" hidden="1" customHeight="1" thickBot="1" x14ac:dyDescent="0.25">
      <c r="B194" s="316" t="s">
        <v>260</v>
      </c>
      <c r="C194" s="314" t="s">
        <v>84</v>
      </c>
      <c r="D194" s="314" t="s">
        <v>200</v>
      </c>
      <c r="E194" s="314" t="s">
        <v>18</v>
      </c>
      <c r="F194" s="315">
        <v>45091</v>
      </c>
    </row>
    <row r="195" spans="2:6" ht="12.75" hidden="1" customHeight="1" thickBot="1" x14ac:dyDescent="0.25">
      <c r="B195" s="316" t="s">
        <v>260</v>
      </c>
      <c r="C195" s="314" t="s">
        <v>84</v>
      </c>
      <c r="D195" s="314" t="s">
        <v>96</v>
      </c>
      <c r="E195" s="314" t="s">
        <v>18</v>
      </c>
      <c r="F195" s="315">
        <v>45092</v>
      </c>
    </row>
    <row r="196" spans="2:6" ht="12.75" hidden="1" customHeight="1" thickBot="1" x14ac:dyDescent="0.25">
      <c r="B196" s="316" t="s">
        <v>260</v>
      </c>
      <c r="C196" s="314" t="s">
        <v>84</v>
      </c>
      <c r="D196" s="314" t="s">
        <v>26</v>
      </c>
      <c r="E196" s="314" t="s">
        <v>25</v>
      </c>
      <c r="F196" s="315">
        <v>45092</v>
      </c>
    </row>
    <row r="197" spans="2:6" ht="12.75" hidden="1" customHeight="1" thickBot="1" x14ac:dyDescent="0.25">
      <c r="B197" s="316" t="s">
        <v>260</v>
      </c>
      <c r="C197" s="314" t="s">
        <v>84</v>
      </c>
      <c r="D197" s="314" t="s">
        <v>96</v>
      </c>
      <c r="E197" s="314" t="s">
        <v>25</v>
      </c>
      <c r="F197" s="315">
        <v>45093</v>
      </c>
    </row>
    <row r="198" spans="2:6" ht="12.75" hidden="1" customHeight="1" thickBot="1" x14ac:dyDescent="0.25">
      <c r="B198" s="316" t="s">
        <v>260</v>
      </c>
      <c r="C198" s="317" t="s">
        <v>84</v>
      </c>
      <c r="D198" s="317" t="s">
        <v>26</v>
      </c>
      <c r="E198" s="317" t="s">
        <v>200</v>
      </c>
      <c r="F198" s="318">
        <v>45093</v>
      </c>
    </row>
    <row r="199" spans="2:6" ht="12.75" hidden="1" customHeight="1" thickBot="1" x14ac:dyDescent="0.25">
      <c r="B199" s="302" t="s">
        <v>260</v>
      </c>
      <c r="C199" s="277" t="s">
        <v>85</v>
      </c>
      <c r="D199" s="277" t="s">
        <v>26</v>
      </c>
      <c r="E199" s="277" t="s">
        <v>96</v>
      </c>
      <c r="F199" s="309">
        <v>45089</v>
      </c>
    </row>
    <row r="200" spans="2:6" ht="12.75" hidden="1" customHeight="1" thickBot="1" x14ac:dyDescent="0.25">
      <c r="B200" s="302" t="s">
        <v>260</v>
      </c>
      <c r="C200" s="275" t="s">
        <v>85</v>
      </c>
      <c r="D200" s="275" t="s">
        <v>200</v>
      </c>
      <c r="E200" s="275" t="s">
        <v>25</v>
      </c>
      <c r="F200" s="307">
        <v>45089</v>
      </c>
    </row>
    <row r="201" spans="2:6" ht="12.75" hidden="1" customHeight="1" thickBot="1" x14ac:dyDescent="0.25">
      <c r="B201" s="302" t="s">
        <v>260</v>
      </c>
      <c r="C201" s="275" t="s">
        <v>85</v>
      </c>
      <c r="D201" s="275" t="s">
        <v>18</v>
      </c>
      <c r="E201" s="275" t="s">
        <v>96</v>
      </c>
      <c r="F201" s="307">
        <v>45090</v>
      </c>
    </row>
    <row r="202" spans="2:6" ht="12.75" hidden="1" customHeight="1" thickBot="1" x14ac:dyDescent="0.25">
      <c r="B202" s="302" t="s">
        <v>260</v>
      </c>
      <c r="C202" s="275" t="s">
        <v>85</v>
      </c>
      <c r="D202" s="275" t="s">
        <v>26</v>
      </c>
      <c r="E202" s="275" t="s">
        <v>200</v>
      </c>
      <c r="F202" s="307">
        <v>45090</v>
      </c>
    </row>
    <row r="203" spans="2:6" ht="12.75" hidden="1" customHeight="1" thickBot="1" x14ac:dyDescent="0.25">
      <c r="B203" s="302" t="s">
        <v>260</v>
      </c>
      <c r="C203" s="275" t="s">
        <v>85</v>
      </c>
      <c r="D203" s="275" t="s">
        <v>18</v>
      </c>
      <c r="E203" s="275" t="s">
        <v>25</v>
      </c>
      <c r="F203" s="307">
        <v>45091</v>
      </c>
    </row>
    <row r="204" spans="2:6" ht="12.75" hidden="1" customHeight="1" thickBot="1" x14ac:dyDescent="0.25">
      <c r="B204" s="302" t="s">
        <v>260</v>
      </c>
      <c r="C204" s="275" t="s">
        <v>85</v>
      </c>
      <c r="D204" s="275" t="s">
        <v>96</v>
      </c>
      <c r="E204" s="275" t="s">
        <v>200</v>
      </c>
      <c r="F204" s="307">
        <v>45091</v>
      </c>
    </row>
    <row r="205" spans="2:6" ht="12.75" hidden="1" customHeight="1" thickBot="1" x14ac:dyDescent="0.25">
      <c r="B205" s="302" t="s">
        <v>260</v>
      </c>
      <c r="C205" s="275" t="s">
        <v>85</v>
      </c>
      <c r="D205" s="275" t="s">
        <v>18</v>
      </c>
      <c r="E205" s="275" t="s">
        <v>200</v>
      </c>
      <c r="F205" s="307">
        <v>45092</v>
      </c>
    </row>
    <row r="206" spans="2:6" ht="12.75" hidden="1" customHeight="1" thickBot="1" x14ac:dyDescent="0.25">
      <c r="B206" s="302" t="s">
        <v>260</v>
      </c>
      <c r="C206" s="275" t="s">
        <v>85</v>
      </c>
      <c r="D206" s="275" t="s">
        <v>25</v>
      </c>
      <c r="E206" s="275" t="s">
        <v>26</v>
      </c>
      <c r="F206" s="307">
        <v>45092</v>
      </c>
    </row>
    <row r="207" spans="2:6" ht="12.75" hidden="1" customHeight="1" thickBot="1" x14ac:dyDescent="0.25">
      <c r="B207" s="302" t="s">
        <v>260</v>
      </c>
      <c r="C207" s="275" t="s">
        <v>85</v>
      </c>
      <c r="D207" s="275" t="s">
        <v>18</v>
      </c>
      <c r="E207" s="275" t="s">
        <v>26</v>
      </c>
      <c r="F207" s="307">
        <v>45093</v>
      </c>
    </row>
    <row r="208" spans="2:6" ht="12.75" hidden="1" customHeight="1" thickBot="1" x14ac:dyDescent="0.25">
      <c r="B208" s="302" t="s">
        <v>260</v>
      </c>
      <c r="C208" s="278" t="s">
        <v>85</v>
      </c>
      <c r="D208" s="278" t="s">
        <v>25</v>
      </c>
      <c r="E208" s="278" t="s">
        <v>96</v>
      </c>
      <c r="F208" s="308">
        <v>45093</v>
      </c>
    </row>
    <row r="209" spans="2:6" ht="12.75" hidden="1" customHeight="1" thickBot="1" x14ac:dyDescent="0.25">
      <c r="B209" s="316" t="s">
        <v>261</v>
      </c>
      <c r="C209" s="312" t="s">
        <v>84</v>
      </c>
      <c r="D209" s="312" t="s">
        <v>28</v>
      </c>
      <c r="E209" s="312" t="s">
        <v>181</v>
      </c>
      <c r="F209" s="315">
        <v>45089</v>
      </c>
    </row>
    <row r="210" spans="2:6" ht="12.75" hidden="1" customHeight="1" thickBot="1" x14ac:dyDescent="0.25">
      <c r="B210" s="316" t="s">
        <v>261</v>
      </c>
      <c r="C210" s="314" t="s">
        <v>84</v>
      </c>
      <c r="D210" s="314" t="s">
        <v>27</v>
      </c>
      <c r="E210" s="314" t="s">
        <v>181</v>
      </c>
      <c r="F210" s="315">
        <v>45090</v>
      </c>
    </row>
    <row r="211" spans="2:6" ht="12.75" hidden="1" customHeight="1" thickBot="1" x14ac:dyDescent="0.25">
      <c r="B211" s="316" t="s">
        <v>261</v>
      </c>
      <c r="C211" s="319" t="s">
        <v>84</v>
      </c>
      <c r="D211" s="319" t="s">
        <v>27</v>
      </c>
      <c r="E211" s="319" t="s">
        <v>28</v>
      </c>
      <c r="F211" s="320">
        <v>45091</v>
      </c>
    </row>
    <row r="212" spans="2:6" ht="12.75" hidden="1" customHeight="1" thickBot="1" x14ac:dyDescent="0.25">
      <c r="B212" s="302" t="s">
        <v>261</v>
      </c>
      <c r="C212" s="277" t="s">
        <v>85</v>
      </c>
      <c r="D212" s="277" t="s">
        <v>28</v>
      </c>
      <c r="E212" s="277" t="s">
        <v>181</v>
      </c>
      <c r="F212" s="309">
        <v>45089</v>
      </c>
    </row>
    <row r="213" spans="2:6" ht="12.75" hidden="1" customHeight="1" thickBot="1" x14ac:dyDescent="0.25">
      <c r="B213" s="302" t="s">
        <v>261</v>
      </c>
      <c r="C213" s="275" t="s">
        <v>85</v>
      </c>
      <c r="D213" s="275" t="s">
        <v>27</v>
      </c>
      <c r="E213" s="275" t="s">
        <v>181</v>
      </c>
      <c r="F213" s="307">
        <v>45090</v>
      </c>
    </row>
    <row r="214" spans="2:6" ht="12.75" hidden="1" customHeight="1" thickBot="1" x14ac:dyDescent="0.25">
      <c r="B214" s="302" t="s">
        <v>261</v>
      </c>
      <c r="C214" s="278" t="s">
        <v>85</v>
      </c>
      <c r="D214" s="278" t="s">
        <v>27</v>
      </c>
      <c r="E214" s="278" t="s">
        <v>28</v>
      </c>
      <c r="F214" s="308">
        <v>45091</v>
      </c>
    </row>
    <row r="215" spans="2:6" ht="12.75" hidden="1" customHeight="1" thickBot="1" x14ac:dyDescent="0.25">
      <c r="B215" s="316" t="s">
        <v>262</v>
      </c>
      <c r="C215" s="312" t="s">
        <v>84</v>
      </c>
      <c r="D215" s="312" t="s">
        <v>215</v>
      </c>
      <c r="E215" s="312" t="s">
        <v>268</v>
      </c>
      <c r="F215" s="313">
        <v>45089</v>
      </c>
    </row>
    <row r="216" spans="2:6" ht="12.75" hidden="1" customHeight="1" thickBot="1" x14ac:dyDescent="0.25">
      <c r="B216" s="316" t="s">
        <v>262</v>
      </c>
      <c r="C216" s="314" t="s">
        <v>84</v>
      </c>
      <c r="D216" s="314" t="s">
        <v>217</v>
      </c>
      <c r="E216" s="314" t="s">
        <v>216</v>
      </c>
      <c r="F216" s="315">
        <v>45089</v>
      </c>
    </row>
    <row r="217" spans="2:6" ht="12.75" hidden="1" customHeight="1" thickBot="1" x14ac:dyDescent="0.25">
      <c r="B217" s="316" t="s">
        <v>262</v>
      </c>
      <c r="C217" s="314" t="s">
        <v>84</v>
      </c>
      <c r="D217" s="314" t="s">
        <v>213</v>
      </c>
      <c r="E217" s="314" t="s">
        <v>214</v>
      </c>
      <c r="F217" s="315">
        <v>45089</v>
      </c>
    </row>
    <row r="218" spans="2:6" ht="12.75" hidden="1" customHeight="1" thickBot="1" x14ac:dyDescent="0.25">
      <c r="B218" s="316" t="s">
        <v>262</v>
      </c>
      <c r="C218" s="314" t="s">
        <v>84</v>
      </c>
      <c r="D218" s="314" t="s">
        <v>215</v>
      </c>
      <c r="E218" s="314" t="s">
        <v>216</v>
      </c>
      <c r="F218" s="315">
        <v>45090</v>
      </c>
    </row>
    <row r="219" spans="2:6" ht="12.75" hidden="1" customHeight="1" thickBot="1" x14ac:dyDescent="0.25">
      <c r="B219" s="316" t="s">
        <v>262</v>
      </c>
      <c r="C219" s="314" t="s">
        <v>84</v>
      </c>
      <c r="D219" s="314" t="s">
        <v>268</v>
      </c>
      <c r="E219" s="314" t="s">
        <v>214</v>
      </c>
      <c r="F219" s="315">
        <v>45090</v>
      </c>
    </row>
    <row r="220" spans="2:6" ht="12.75" hidden="1" customHeight="1" thickBot="1" x14ac:dyDescent="0.25">
      <c r="B220" s="316" t="s">
        <v>262</v>
      </c>
      <c r="C220" s="314" t="s">
        <v>84</v>
      </c>
      <c r="D220" s="314" t="s">
        <v>217</v>
      </c>
      <c r="E220" s="314" t="s">
        <v>213</v>
      </c>
      <c r="F220" s="315">
        <v>45090</v>
      </c>
    </row>
    <row r="221" spans="2:6" ht="12.75" hidden="1" customHeight="1" thickBot="1" x14ac:dyDescent="0.25">
      <c r="B221" s="316" t="s">
        <v>262</v>
      </c>
      <c r="C221" s="314" t="s">
        <v>84</v>
      </c>
      <c r="D221" s="314" t="s">
        <v>215</v>
      </c>
      <c r="E221" s="314" t="s">
        <v>214</v>
      </c>
      <c r="F221" s="315">
        <v>45091</v>
      </c>
    </row>
    <row r="222" spans="2:6" ht="12.75" hidden="1" customHeight="1" thickBot="1" x14ac:dyDescent="0.25">
      <c r="B222" s="316" t="s">
        <v>262</v>
      </c>
      <c r="C222" s="314" t="s">
        <v>84</v>
      </c>
      <c r="D222" s="314" t="s">
        <v>216</v>
      </c>
      <c r="E222" s="314" t="s">
        <v>213</v>
      </c>
      <c r="F222" s="315">
        <v>45091</v>
      </c>
    </row>
    <row r="223" spans="2:6" ht="12.75" hidden="1" customHeight="1" thickBot="1" x14ac:dyDescent="0.25">
      <c r="B223" s="316" t="s">
        <v>262</v>
      </c>
      <c r="C223" s="314" t="s">
        <v>84</v>
      </c>
      <c r="D223" s="314" t="s">
        <v>268</v>
      </c>
      <c r="E223" s="314" t="s">
        <v>217</v>
      </c>
      <c r="F223" s="315">
        <v>45091</v>
      </c>
    </row>
    <row r="224" spans="2:6" ht="12.75" hidden="1" customHeight="1" thickBot="1" x14ac:dyDescent="0.25">
      <c r="B224" s="316" t="s">
        <v>262</v>
      </c>
      <c r="C224" s="314" t="s">
        <v>84</v>
      </c>
      <c r="D224" s="314" t="s">
        <v>215</v>
      </c>
      <c r="E224" s="314" t="s">
        <v>213</v>
      </c>
      <c r="F224" s="315">
        <v>45092</v>
      </c>
    </row>
    <row r="225" spans="2:6" ht="12.75" hidden="1" customHeight="1" thickBot="1" x14ac:dyDescent="0.25">
      <c r="B225" s="316" t="s">
        <v>262</v>
      </c>
      <c r="C225" s="314" t="s">
        <v>84</v>
      </c>
      <c r="D225" s="314" t="s">
        <v>214</v>
      </c>
      <c r="E225" s="314" t="s">
        <v>217</v>
      </c>
      <c r="F225" s="315">
        <v>45092</v>
      </c>
    </row>
    <row r="226" spans="2:6" ht="12.75" hidden="1" customHeight="1" thickBot="1" x14ac:dyDescent="0.25">
      <c r="B226" s="316" t="s">
        <v>262</v>
      </c>
      <c r="C226" s="314" t="s">
        <v>84</v>
      </c>
      <c r="D226" s="314" t="s">
        <v>216</v>
      </c>
      <c r="E226" s="314" t="s">
        <v>268</v>
      </c>
      <c r="F226" s="315">
        <v>45092</v>
      </c>
    </row>
    <row r="227" spans="2:6" ht="12.75" hidden="1" customHeight="1" thickBot="1" x14ac:dyDescent="0.25">
      <c r="B227" s="316" t="s">
        <v>262</v>
      </c>
      <c r="C227" s="314" t="s">
        <v>84</v>
      </c>
      <c r="D227" s="314" t="s">
        <v>215</v>
      </c>
      <c r="E227" s="314" t="s">
        <v>217</v>
      </c>
      <c r="F227" s="315">
        <v>45093</v>
      </c>
    </row>
    <row r="228" spans="2:6" ht="12.75" hidden="1" customHeight="1" thickBot="1" x14ac:dyDescent="0.25">
      <c r="B228" s="316" t="s">
        <v>262</v>
      </c>
      <c r="C228" s="314" t="s">
        <v>84</v>
      </c>
      <c r="D228" s="314" t="s">
        <v>213</v>
      </c>
      <c r="E228" s="314" t="s">
        <v>268</v>
      </c>
      <c r="F228" s="315">
        <v>45093</v>
      </c>
    </row>
    <row r="229" spans="2:6" ht="12.75" hidden="1" customHeight="1" thickBot="1" x14ac:dyDescent="0.25">
      <c r="B229" s="316" t="s">
        <v>262</v>
      </c>
      <c r="C229" s="317" t="s">
        <v>84</v>
      </c>
      <c r="D229" s="317" t="s">
        <v>214</v>
      </c>
      <c r="E229" s="317" t="s">
        <v>216</v>
      </c>
      <c r="F229" s="318">
        <v>45093</v>
      </c>
    </row>
    <row r="230" spans="2:6" ht="12.75" hidden="1" customHeight="1" thickBot="1" x14ac:dyDescent="0.25">
      <c r="B230" s="302" t="s">
        <v>262</v>
      </c>
      <c r="C230" s="277" t="s">
        <v>85</v>
      </c>
      <c r="D230" s="277" t="s">
        <v>217</v>
      </c>
      <c r="E230" s="277" t="s">
        <v>268</v>
      </c>
      <c r="F230" s="309">
        <v>45089</v>
      </c>
    </row>
    <row r="231" spans="2:6" ht="12.75" hidden="1" customHeight="1" thickBot="1" x14ac:dyDescent="0.25">
      <c r="B231" s="302" t="s">
        <v>262</v>
      </c>
      <c r="C231" s="275" t="s">
        <v>85</v>
      </c>
      <c r="D231" s="275" t="s">
        <v>213</v>
      </c>
      <c r="E231" s="275" t="s">
        <v>215</v>
      </c>
      <c r="F231" s="307">
        <v>45089</v>
      </c>
    </row>
    <row r="232" spans="2:6" ht="12.75" hidden="1" customHeight="1" thickBot="1" x14ac:dyDescent="0.25">
      <c r="B232" s="302" t="s">
        <v>262</v>
      </c>
      <c r="C232" s="275" t="s">
        <v>85</v>
      </c>
      <c r="D232" s="275" t="s">
        <v>214</v>
      </c>
      <c r="E232" s="275" t="s">
        <v>216</v>
      </c>
      <c r="F232" s="307">
        <v>45089</v>
      </c>
    </row>
    <row r="233" spans="2:6" ht="12.75" hidden="1" customHeight="1" thickBot="1" x14ac:dyDescent="0.25">
      <c r="B233" s="302" t="s">
        <v>262</v>
      </c>
      <c r="C233" s="275" t="s">
        <v>85</v>
      </c>
      <c r="D233" s="275" t="s">
        <v>217</v>
      </c>
      <c r="E233" s="275" t="s">
        <v>215</v>
      </c>
      <c r="F233" s="307">
        <v>45090</v>
      </c>
    </row>
    <row r="234" spans="2:6" ht="12.75" hidden="1" customHeight="1" thickBot="1" x14ac:dyDescent="0.25">
      <c r="B234" s="302" t="s">
        <v>262</v>
      </c>
      <c r="C234" s="275" t="s">
        <v>85</v>
      </c>
      <c r="D234" s="275" t="s">
        <v>268</v>
      </c>
      <c r="E234" s="275" t="s">
        <v>216</v>
      </c>
      <c r="F234" s="307">
        <v>45090</v>
      </c>
    </row>
    <row r="235" spans="2:6" ht="12.75" hidden="1" customHeight="1" thickBot="1" x14ac:dyDescent="0.25">
      <c r="B235" s="302" t="s">
        <v>262</v>
      </c>
      <c r="C235" s="275" t="s">
        <v>85</v>
      </c>
      <c r="D235" s="275" t="s">
        <v>213</v>
      </c>
      <c r="E235" s="275" t="s">
        <v>214</v>
      </c>
      <c r="F235" s="307">
        <v>45090</v>
      </c>
    </row>
    <row r="236" spans="2:6" ht="12.75" hidden="1" customHeight="1" thickBot="1" x14ac:dyDescent="0.25">
      <c r="B236" s="302" t="s">
        <v>262</v>
      </c>
      <c r="C236" s="275" t="s">
        <v>85</v>
      </c>
      <c r="D236" s="275" t="s">
        <v>217</v>
      </c>
      <c r="E236" s="275" t="s">
        <v>216</v>
      </c>
      <c r="F236" s="307">
        <v>45091</v>
      </c>
    </row>
    <row r="237" spans="2:6" ht="12.75" hidden="1" customHeight="1" thickBot="1" x14ac:dyDescent="0.25">
      <c r="B237" s="302" t="s">
        <v>262</v>
      </c>
      <c r="C237" s="275" t="s">
        <v>85</v>
      </c>
      <c r="D237" s="275" t="s">
        <v>215</v>
      </c>
      <c r="E237" s="275" t="s">
        <v>214</v>
      </c>
      <c r="F237" s="307">
        <v>45091</v>
      </c>
    </row>
    <row r="238" spans="2:6" ht="12.75" hidden="1" customHeight="1" thickBot="1" x14ac:dyDescent="0.25">
      <c r="B238" s="302" t="s">
        <v>262</v>
      </c>
      <c r="C238" s="275" t="s">
        <v>85</v>
      </c>
      <c r="D238" s="275" t="s">
        <v>268</v>
      </c>
      <c r="E238" s="275" t="s">
        <v>213</v>
      </c>
      <c r="F238" s="307">
        <v>45091</v>
      </c>
    </row>
    <row r="239" spans="2:6" ht="12.75" hidden="1" customHeight="1" thickBot="1" x14ac:dyDescent="0.25">
      <c r="B239" s="302" t="s">
        <v>262</v>
      </c>
      <c r="C239" s="275" t="s">
        <v>85</v>
      </c>
      <c r="D239" s="275" t="s">
        <v>217</v>
      </c>
      <c r="E239" s="275" t="s">
        <v>214</v>
      </c>
      <c r="F239" s="307">
        <v>45092</v>
      </c>
    </row>
    <row r="240" spans="2:6" ht="12.75" hidden="1" customHeight="1" thickBot="1" x14ac:dyDescent="0.25">
      <c r="B240" s="302" t="s">
        <v>262</v>
      </c>
      <c r="C240" s="275" t="s">
        <v>85</v>
      </c>
      <c r="D240" s="275" t="s">
        <v>216</v>
      </c>
      <c r="E240" s="275" t="s">
        <v>213</v>
      </c>
      <c r="F240" s="307">
        <v>45092</v>
      </c>
    </row>
    <row r="241" spans="2:6" ht="12.75" hidden="1" customHeight="1" thickBot="1" x14ac:dyDescent="0.25">
      <c r="B241" s="302" t="s">
        <v>262</v>
      </c>
      <c r="C241" s="275" t="s">
        <v>85</v>
      </c>
      <c r="D241" s="275" t="s">
        <v>215</v>
      </c>
      <c r="E241" s="275" t="s">
        <v>268</v>
      </c>
      <c r="F241" s="307">
        <v>45092</v>
      </c>
    </row>
    <row r="242" spans="2:6" ht="12.75" hidden="1" customHeight="1" thickBot="1" x14ac:dyDescent="0.25">
      <c r="B242" s="302" t="s">
        <v>262</v>
      </c>
      <c r="C242" s="275" t="s">
        <v>85</v>
      </c>
      <c r="D242" s="275" t="s">
        <v>217</v>
      </c>
      <c r="E242" s="275" t="s">
        <v>213</v>
      </c>
      <c r="F242" s="307">
        <v>45093</v>
      </c>
    </row>
    <row r="243" spans="2:6" ht="12.75" hidden="1" customHeight="1" thickBot="1" x14ac:dyDescent="0.25">
      <c r="B243" s="302" t="s">
        <v>262</v>
      </c>
      <c r="C243" s="275" t="s">
        <v>85</v>
      </c>
      <c r="D243" s="275" t="s">
        <v>214</v>
      </c>
      <c r="E243" s="275" t="s">
        <v>268</v>
      </c>
      <c r="F243" s="307">
        <v>45093</v>
      </c>
    </row>
    <row r="244" spans="2:6" ht="12.75" hidden="1" customHeight="1" thickBot="1" x14ac:dyDescent="0.25">
      <c r="B244" s="302" t="s">
        <v>262</v>
      </c>
      <c r="C244" s="278" t="s">
        <v>85</v>
      </c>
      <c r="D244" s="278" t="s">
        <v>216</v>
      </c>
      <c r="E244" s="278" t="s">
        <v>215</v>
      </c>
      <c r="F244" s="308">
        <v>45093</v>
      </c>
    </row>
    <row r="245" spans="2:6" ht="12.75" hidden="1" customHeight="1" thickBot="1" x14ac:dyDescent="0.25">
      <c r="B245" s="316" t="s">
        <v>68</v>
      </c>
      <c r="C245" s="312" t="s">
        <v>84</v>
      </c>
      <c r="D245" s="312" t="s">
        <v>190</v>
      </c>
      <c r="E245" s="312" t="s">
        <v>183</v>
      </c>
      <c r="F245" s="315">
        <v>45089</v>
      </c>
    </row>
    <row r="246" spans="2:6" ht="12.75" hidden="1" customHeight="1" thickBot="1" x14ac:dyDescent="0.25">
      <c r="B246" s="316" t="s">
        <v>68</v>
      </c>
      <c r="C246" s="314" t="s">
        <v>84</v>
      </c>
      <c r="D246" s="314" t="s">
        <v>182</v>
      </c>
      <c r="E246" s="314" t="s">
        <v>183</v>
      </c>
      <c r="F246" s="315">
        <v>45090</v>
      </c>
    </row>
    <row r="247" spans="2:6" ht="12.75" hidden="1" customHeight="1" thickBot="1" x14ac:dyDescent="0.25">
      <c r="B247" s="316" t="s">
        <v>68</v>
      </c>
      <c r="C247" s="317" t="s">
        <v>84</v>
      </c>
      <c r="D247" s="317" t="s">
        <v>182</v>
      </c>
      <c r="E247" s="317" t="s">
        <v>190</v>
      </c>
      <c r="F247" s="320">
        <v>45091</v>
      </c>
    </row>
    <row r="248" spans="2:6" ht="12.75" hidden="1" customHeight="1" thickBot="1" x14ac:dyDescent="0.25">
      <c r="B248" s="302" t="s">
        <v>68</v>
      </c>
      <c r="C248" s="277" t="s">
        <v>85</v>
      </c>
      <c r="D248" s="277" t="s">
        <v>190</v>
      </c>
      <c r="E248" s="277" t="s">
        <v>183</v>
      </c>
      <c r="F248" s="309">
        <v>45089</v>
      </c>
    </row>
    <row r="249" spans="2:6" ht="12.75" hidden="1" customHeight="1" thickBot="1" x14ac:dyDescent="0.25">
      <c r="B249" s="302" t="s">
        <v>68</v>
      </c>
      <c r="C249" s="275" t="s">
        <v>85</v>
      </c>
      <c r="D249" s="275" t="s">
        <v>182</v>
      </c>
      <c r="E249" s="275" t="s">
        <v>183</v>
      </c>
      <c r="F249" s="307">
        <v>45090</v>
      </c>
    </row>
    <row r="250" spans="2:6" ht="12.75" hidden="1" customHeight="1" thickBot="1" x14ac:dyDescent="0.25">
      <c r="B250" s="302" t="s">
        <v>68</v>
      </c>
      <c r="C250" s="278" t="s">
        <v>85</v>
      </c>
      <c r="D250" s="278" t="s">
        <v>182</v>
      </c>
      <c r="E250" s="278" t="s">
        <v>190</v>
      </c>
      <c r="F250" s="308">
        <v>45091</v>
      </c>
    </row>
    <row r="251" spans="2:6" ht="12.75" hidden="1" customHeight="1" thickBot="1" x14ac:dyDescent="0.25">
      <c r="B251" s="316" t="s">
        <v>72</v>
      </c>
      <c r="C251" s="312" t="s">
        <v>84</v>
      </c>
      <c r="D251" s="312" t="s">
        <v>184</v>
      </c>
      <c r="E251" s="312" t="s">
        <v>35</v>
      </c>
      <c r="F251" s="315">
        <v>45089</v>
      </c>
    </row>
    <row r="252" spans="2:6" ht="12.75" hidden="1" customHeight="1" thickBot="1" x14ac:dyDescent="0.25">
      <c r="B252" s="316" t="s">
        <v>72</v>
      </c>
      <c r="C252" s="314" t="s">
        <v>84</v>
      </c>
      <c r="D252" s="314" t="s">
        <v>34</v>
      </c>
      <c r="E252" s="314" t="s">
        <v>35</v>
      </c>
      <c r="F252" s="315">
        <v>45090</v>
      </c>
    </row>
    <row r="253" spans="2:6" ht="12.75" hidden="1" customHeight="1" thickBot="1" x14ac:dyDescent="0.25">
      <c r="B253" s="316" t="s">
        <v>72</v>
      </c>
      <c r="C253" s="317" t="s">
        <v>84</v>
      </c>
      <c r="D253" s="317" t="s">
        <v>34</v>
      </c>
      <c r="E253" s="317" t="s">
        <v>184</v>
      </c>
      <c r="F253" s="320">
        <v>45091</v>
      </c>
    </row>
    <row r="254" spans="2:6" ht="12.75" hidden="1" customHeight="1" thickBot="1" x14ac:dyDescent="0.25">
      <c r="B254" s="302" t="s">
        <v>72</v>
      </c>
      <c r="C254" s="277" t="s">
        <v>85</v>
      </c>
      <c r="D254" s="277" t="s">
        <v>184</v>
      </c>
      <c r="E254" s="277" t="s">
        <v>35</v>
      </c>
      <c r="F254" s="309">
        <v>45089</v>
      </c>
    </row>
    <row r="255" spans="2:6" ht="12.75" hidden="1" customHeight="1" thickBot="1" x14ac:dyDescent="0.25">
      <c r="B255" s="302" t="s">
        <v>72</v>
      </c>
      <c r="C255" s="275" t="s">
        <v>85</v>
      </c>
      <c r="D255" s="275" t="s">
        <v>34</v>
      </c>
      <c r="E255" s="275" t="s">
        <v>35</v>
      </c>
      <c r="F255" s="307">
        <v>45090</v>
      </c>
    </row>
    <row r="256" spans="2:6" ht="12.75" hidden="1" customHeight="1" thickBot="1" x14ac:dyDescent="0.25">
      <c r="B256" s="302" t="s">
        <v>72</v>
      </c>
      <c r="C256" s="278" t="s">
        <v>85</v>
      </c>
      <c r="D256" s="278" t="s">
        <v>34</v>
      </c>
      <c r="E256" s="278" t="s">
        <v>184</v>
      </c>
      <c r="F256" s="308">
        <v>45091</v>
      </c>
    </row>
    <row r="257" spans="2:6" ht="12.75" hidden="1" customHeight="1" thickBot="1" x14ac:dyDescent="0.25">
      <c r="B257" s="316" t="s">
        <v>185</v>
      </c>
      <c r="C257" s="312" t="s">
        <v>84</v>
      </c>
      <c r="D257" s="312" t="s">
        <v>189</v>
      </c>
      <c r="E257" s="312" t="s">
        <v>186</v>
      </c>
      <c r="F257" s="315">
        <v>45089</v>
      </c>
    </row>
    <row r="258" spans="2:6" ht="12.75" hidden="1" customHeight="1" thickBot="1" x14ac:dyDescent="0.25">
      <c r="B258" s="316" t="s">
        <v>185</v>
      </c>
      <c r="C258" s="314" t="s">
        <v>84</v>
      </c>
      <c r="D258" s="314" t="s">
        <v>187</v>
      </c>
      <c r="E258" s="314" t="s">
        <v>186</v>
      </c>
      <c r="F258" s="315">
        <v>45090</v>
      </c>
    </row>
    <row r="259" spans="2:6" ht="12.75" hidden="1" customHeight="1" thickBot="1" x14ac:dyDescent="0.25">
      <c r="B259" s="316" t="s">
        <v>185</v>
      </c>
      <c r="C259" s="317" t="s">
        <v>84</v>
      </c>
      <c r="D259" s="317" t="s">
        <v>187</v>
      </c>
      <c r="E259" s="317" t="s">
        <v>189</v>
      </c>
      <c r="F259" s="320">
        <v>45091</v>
      </c>
    </row>
    <row r="260" spans="2:6" ht="12.75" hidden="1" customHeight="1" thickBot="1" x14ac:dyDescent="0.25">
      <c r="B260" s="302" t="s">
        <v>185</v>
      </c>
      <c r="C260" s="277" t="s">
        <v>85</v>
      </c>
      <c r="D260" s="277" t="s">
        <v>187</v>
      </c>
      <c r="E260" s="277" t="s">
        <v>186</v>
      </c>
      <c r="F260" s="309">
        <v>45089</v>
      </c>
    </row>
    <row r="261" spans="2:6" ht="12.75" hidden="1" customHeight="1" thickBot="1" x14ac:dyDescent="0.25">
      <c r="B261" s="302" t="s">
        <v>185</v>
      </c>
      <c r="C261" s="275" t="s">
        <v>85</v>
      </c>
      <c r="D261" s="275" t="s">
        <v>189</v>
      </c>
      <c r="E261" s="275" t="s">
        <v>186</v>
      </c>
      <c r="F261" s="307">
        <v>45090</v>
      </c>
    </row>
    <row r="262" spans="2:6" ht="12.75" hidden="1" customHeight="1" thickBot="1" x14ac:dyDescent="0.25">
      <c r="B262" s="302" t="s">
        <v>185</v>
      </c>
      <c r="C262" s="278" t="s">
        <v>85</v>
      </c>
      <c r="D262" s="278" t="s">
        <v>189</v>
      </c>
      <c r="E262" s="278" t="s">
        <v>187</v>
      </c>
      <c r="F262" s="308">
        <v>45091</v>
      </c>
    </row>
    <row r="263" spans="2:6" ht="12.75" hidden="1" customHeight="1" thickBot="1" x14ac:dyDescent="0.25">
      <c r="B263" s="311" t="s">
        <v>54</v>
      </c>
      <c r="C263" s="312" t="s">
        <v>84</v>
      </c>
      <c r="D263" s="312" t="s">
        <v>11</v>
      </c>
      <c r="E263" s="312" t="s">
        <v>90</v>
      </c>
      <c r="F263" s="313">
        <v>45089</v>
      </c>
    </row>
    <row r="264" spans="2:6" ht="12.75" hidden="1" customHeight="1" thickBot="1" x14ac:dyDescent="0.25">
      <c r="B264" s="311" t="s">
        <v>54</v>
      </c>
      <c r="C264" s="314" t="s">
        <v>84</v>
      </c>
      <c r="D264" s="314" t="s">
        <v>41</v>
      </c>
      <c r="E264" s="314" t="s">
        <v>188</v>
      </c>
      <c r="F264" s="315">
        <v>45089</v>
      </c>
    </row>
    <row r="265" spans="2:6" ht="12.75" hidden="1" customHeight="1" thickBot="1" x14ac:dyDescent="0.25">
      <c r="B265" s="311" t="s">
        <v>54</v>
      </c>
      <c r="C265" s="314" t="s">
        <v>84</v>
      </c>
      <c r="D265" s="314" t="s">
        <v>229</v>
      </c>
      <c r="E265" s="314" t="s">
        <v>90</v>
      </c>
      <c r="F265" s="315">
        <v>45090</v>
      </c>
    </row>
    <row r="266" spans="2:6" ht="12.75" hidden="1" customHeight="1" thickBot="1" x14ac:dyDescent="0.25">
      <c r="B266" s="311" t="s">
        <v>54</v>
      </c>
      <c r="C266" s="314" t="s">
        <v>84</v>
      </c>
      <c r="D266" s="314" t="s">
        <v>11</v>
      </c>
      <c r="E266" s="314" t="s">
        <v>41</v>
      </c>
      <c r="F266" s="315">
        <v>45090</v>
      </c>
    </row>
    <row r="267" spans="2:6" ht="12.75" hidden="1" customHeight="1" thickBot="1" x14ac:dyDescent="0.25">
      <c r="B267" s="311" t="s">
        <v>54</v>
      </c>
      <c r="C267" s="314" t="s">
        <v>84</v>
      </c>
      <c r="D267" s="314" t="s">
        <v>229</v>
      </c>
      <c r="E267" s="314" t="s">
        <v>188</v>
      </c>
      <c r="F267" s="315">
        <v>45091</v>
      </c>
    </row>
    <row r="268" spans="2:6" ht="12.75" hidden="1" customHeight="1" thickBot="1" x14ac:dyDescent="0.25">
      <c r="B268" s="311" t="s">
        <v>54</v>
      </c>
      <c r="C268" s="314" t="s">
        <v>84</v>
      </c>
      <c r="D268" s="314" t="s">
        <v>90</v>
      </c>
      <c r="E268" s="314" t="s">
        <v>41</v>
      </c>
      <c r="F268" s="315">
        <v>45091</v>
      </c>
    </row>
    <row r="269" spans="2:6" ht="12.75" hidden="1" customHeight="1" thickBot="1" x14ac:dyDescent="0.25">
      <c r="B269" s="311" t="s">
        <v>54</v>
      </c>
      <c r="C269" s="314" t="s">
        <v>84</v>
      </c>
      <c r="D269" s="314" t="s">
        <v>229</v>
      </c>
      <c r="E269" s="314" t="s">
        <v>41</v>
      </c>
      <c r="F269" s="315">
        <v>45092</v>
      </c>
    </row>
    <row r="270" spans="2:6" ht="12.75" hidden="1" customHeight="1" thickBot="1" x14ac:dyDescent="0.25">
      <c r="B270" s="311" t="s">
        <v>54</v>
      </c>
      <c r="C270" s="314" t="s">
        <v>84</v>
      </c>
      <c r="D270" s="314" t="s">
        <v>188</v>
      </c>
      <c r="E270" s="314" t="s">
        <v>11</v>
      </c>
      <c r="F270" s="315">
        <v>45092</v>
      </c>
    </row>
    <row r="271" spans="2:6" ht="12.75" hidden="1" customHeight="1" thickBot="1" x14ac:dyDescent="0.25">
      <c r="B271" s="311" t="s">
        <v>54</v>
      </c>
      <c r="C271" s="314" t="s">
        <v>84</v>
      </c>
      <c r="D271" s="314" t="s">
        <v>229</v>
      </c>
      <c r="E271" s="314" t="s">
        <v>11</v>
      </c>
      <c r="F271" s="315">
        <v>45093</v>
      </c>
    </row>
    <row r="272" spans="2:6" ht="12.75" hidden="1" customHeight="1" thickBot="1" x14ac:dyDescent="0.25">
      <c r="B272" s="311" t="s">
        <v>54</v>
      </c>
      <c r="C272" s="314" t="s">
        <v>84</v>
      </c>
      <c r="D272" s="314" t="s">
        <v>188</v>
      </c>
      <c r="E272" s="314" t="s">
        <v>90</v>
      </c>
      <c r="F272" s="315">
        <v>45093</v>
      </c>
    </row>
    <row r="273" spans="2:6" ht="12.75" hidden="1" customHeight="1" x14ac:dyDescent="0.2">
      <c r="B273" s="304" t="s">
        <v>54</v>
      </c>
      <c r="C273" s="275" t="s">
        <v>85</v>
      </c>
      <c r="D273" s="275" t="s">
        <v>36</v>
      </c>
      <c r="E273" s="275" t="s">
        <v>90</v>
      </c>
      <c r="F273" s="307">
        <v>45089</v>
      </c>
    </row>
    <row r="274" spans="2:6" ht="12.75" hidden="1" customHeight="1" x14ac:dyDescent="0.2">
      <c r="B274" s="304" t="s">
        <v>54</v>
      </c>
      <c r="C274" s="275" t="s">
        <v>85</v>
      </c>
      <c r="D274" s="275" t="s">
        <v>11</v>
      </c>
      <c r="E274" s="275" t="s">
        <v>41</v>
      </c>
      <c r="F274" s="307">
        <v>45089</v>
      </c>
    </row>
    <row r="275" spans="2:6" ht="12.75" hidden="1" customHeight="1" x14ac:dyDescent="0.2">
      <c r="B275" s="304" t="s">
        <v>54</v>
      </c>
      <c r="C275" s="275" t="s">
        <v>85</v>
      </c>
      <c r="D275" s="275" t="s">
        <v>36</v>
      </c>
      <c r="E275" s="275" t="s">
        <v>41</v>
      </c>
      <c r="F275" s="307">
        <v>45090</v>
      </c>
    </row>
    <row r="276" spans="2:6" ht="12.75" hidden="1" customHeight="1" x14ac:dyDescent="0.2">
      <c r="B276" s="304" t="s">
        <v>54</v>
      </c>
      <c r="C276" s="275" t="s">
        <v>85</v>
      </c>
      <c r="D276" s="275" t="s">
        <v>11</v>
      </c>
      <c r="E276" s="275" t="s">
        <v>90</v>
      </c>
      <c r="F276" s="307">
        <v>45090</v>
      </c>
    </row>
    <row r="277" spans="2:6" ht="12.75" hidden="1" customHeight="1" x14ac:dyDescent="0.2">
      <c r="B277" s="304" t="s">
        <v>54</v>
      </c>
      <c r="C277" s="275" t="s">
        <v>85</v>
      </c>
      <c r="D277" s="275" t="s">
        <v>36</v>
      </c>
      <c r="E277" s="275" t="s">
        <v>11</v>
      </c>
      <c r="F277" s="307">
        <v>45091</v>
      </c>
    </row>
    <row r="278" spans="2:6" ht="12.75" hidden="1" customHeight="1" thickBot="1" x14ac:dyDescent="0.25">
      <c r="B278" s="304" t="s">
        <v>54</v>
      </c>
      <c r="C278" s="278" t="s">
        <v>85</v>
      </c>
      <c r="D278" s="278" t="s">
        <v>41</v>
      </c>
      <c r="E278" s="278" t="s">
        <v>90</v>
      </c>
      <c r="F278" s="308">
        <v>45091</v>
      </c>
    </row>
    <row r="279" spans="2:6" ht="12.75" hidden="1" customHeight="1" thickBot="1" x14ac:dyDescent="0.25">
      <c r="B279" s="316" t="s">
        <v>264</v>
      </c>
      <c r="C279" s="312" t="s">
        <v>84</v>
      </c>
      <c r="D279" s="312" t="s">
        <v>32</v>
      </c>
      <c r="E279" s="312" t="s">
        <v>197</v>
      </c>
      <c r="F279" s="315">
        <v>45092</v>
      </c>
    </row>
    <row r="280" spans="2:6" ht="12.75" hidden="1" customHeight="1" thickBot="1" x14ac:dyDescent="0.25">
      <c r="B280" s="303" t="s">
        <v>264</v>
      </c>
      <c r="C280" s="278" t="s">
        <v>85</v>
      </c>
      <c r="D280" s="278" t="s">
        <v>32</v>
      </c>
      <c r="E280" s="278" t="s">
        <v>197</v>
      </c>
      <c r="F280" s="307">
        <v>45092</v>
      </c>
    </row>
    <row r="281" spans="2:6" ht="12.75" hidden="1" customHeight="1" thickBot="1" x14ac:dyDescent="0.25">
      <c r="B281" s="316" t="s">
        <v>73</v>
      </c>
      <c r="C281" s="312" t="s">
        <v>84</v>
      </c>
      <c r="D281" s="312" t="s">
        <v>199</v>
      </c>
      <c r="E281" s="312" t="s">
        <v>31</v>
      </c>
      <c r="F281" s="313">
        <v>45093</v>
      </c>
    </row>
    <row r="282" spans="2:6" ht="12.75" hidden="1" customHeight="1" thickBot="1" x14ac:dyDescent="0.25">
      <c r="B282" s="316" t="s">
        <v>73</v>
      </c>
      <c r="C282" s="314" t="s">
        <v>84</v>
      </c>
      <c r="D282" s="314" t="s">
        <v>198</v>
      </c>
      <c r="E282" s="314" t="s">
        <v>230</v>
      </c>
      <c r="F282" s="315">
        <v>45093</v>
      </c>
    </row>
    <row r="283" spans="2:6" ht="12.75" hidden="1" customHeight="1" thickBot="1" x14ac:dyDescent="0.25">
      <c r="B283" s="316" t="s">
        <v>73</v>
      </c>
      <c r="C283" s="314" t="s">
        <v>84</v>
      </c>
      <c r="D283" s="314" t="s">
        <v>199</v>
      </c>
      <c r="E283" s="314" t="s">
        <v>230</v>
      </c>
      <c r="F283" s="315">
        <v>45094</v>
      </c>
    </row>
    <row r="284" spans="2:6" ht="12.75" hidden="1" customHeight="1" thickBot="1" x14ac:dyDescent="0.25">
      <c r="B284" s="316" t="s">
        <v>73</v>
      </c>
      <c r="C284" s="314" t="s">
        <v>84</v>
      </c>
      <c r="D284" s="314" t="s">
        <v>198</v>
      </c>
      <c r="E284" s="314" t="s">
        <v>31</v>
      </c>
      <c r="F284" s="315">
        <v>45094</v>
      </c>
    </row>
    <row r="285" spans="2:6" ht="12.75" customHeight="1" thickBot="1" x14ac:dyDescent="0.25">
      <c r="B285" s="316" t="s">
        <v>73</v>
      </c>
      <c r="C285" s="314" t="s">
        <v>84</v>
      </c>
      <c r="D285" s="314" t="s">
        <v>199</v>
      </c>
      <c r="E285" s="314" t="s">
        <v>198</v>
      </c>
      <c r="F285" s="315">
        <v>45095</v>
      </c>
    </row>
    <row r="286" spans="2:6" ht="12.75" customHeight="1" thickBot="1" x14ac:dyDescent="0.25">
      <c r="B286" s="316" t="s">
        <v>73</v>
      </c>
      <c r="C286" s="317" t="s">
        <v>84</v>
      </c>
      <c r="D286" s="317" t="s">
        <v>230</v>
      </c>
      <c r="E286" s="317" t="s">
        <v>31</v>
      </c>
      <c r="F286" s="318">
        <v>45095</v>
      </c>
    </row>
    <row r="287" spans="2:6" ht="12.75" hidden="1" customHeight="1" thickBot="1" x14ac:dyDescent="0.25">
      <c r="B287" s="302" t="s">
        <v>73</v>
      </c>
      <c r="C287" s="277" t="s">
        <v>85</v>
      </c>
      <c r="D287" s="277" t="s">
        <v>230</v>
      </c>
      <c r="E287" s="277" t="s">
        <v>199</v>
      </c>
      <c r="F287" s="309">
        <v>45093</v>
      </c>
    </row>
    <row r="288" spans="2:6" ht="12.75" hidden="1" customHeight="1" x14ac:dyDescent="0.2">
      <c r="B288" s="302" t="s">
        <v>73</v>
      </c>
      <c r="C288" s="275" t="s">
        <v>85</v>
      </c>
      <c r="D288" s="275" t="s">
        <v>31</v>
      </c>
      <c r="E288" s="275" t="s">
        <v>199</v>
      </c>
      <c r="F288" s="307">
        <v>45094</v>
      </c>
    </row>
    <row r="289" spans="2:6" ht="12.75" customHeight="1" thickBot="1" x14ac:dyDescent="0.25">
      <c r="B289" s="302" t="s">
        <v>73</v>
      </c>
      <c r="C289" s="278" t="s">
        <v>85</v>
      </c>
      <c r="D289" s="278" t="s">
        <v>31</v>
      </c>
      <c r="E289" s="278" t="s">
        <v>230</v>
      </c>
      <c r="F289" s="308">
        <v>45095</v>
      </c>
    </row>
    <row r="290" spans="2:6" ht="12.75" hidden="1" customHeight="1" thickBot="1" x14ac:dyDescent="0.25">
      <c r="B290" s="316" t="s">
        <v>58</v>
      </c>
      <c r="C290" s="312" t="s">
        <v>84</v>
      </c>
      <c r="D290" s="312" t="s">
        <v>37</v>
      </c>
      <c r="E290" s="312" t="s">
        <v>203</v>
      </c>
      <c r="F290" s="313">
        <v>45089</v>
      </c>
    </row>
    <row r="291" spans="2:6" ht="12.75" hidden="1" customHeight="1" thickBot="1" x14ac:dyDescent="0.25">
      <c r="B291" s="316" t="s">
        <v>58</v>
      </c>
      <c r="C291" s="314" t="s">
        <v>84</v>
      </c>
      <c r="D291" s="314" t="s">
        <v>202</v>
      </c>
      <c r="E291" s="314" t="s">
        <v>201</v>
      </c>
      <c r="F291" s="315">
        <v>45089</v>
      </c>
    </row>
    <row r="292" spans="2:6" ht="12.75" hidden="1" customHeight="1" thickBot="1" x14ac:dyDescent="0.25">
      <c r="B292" s="316" t="s">
        <v>58</v>
      </c>
      <c r="C292" s="314" t="s">
        <v>84</v>
      </c>
      <c r="D292" s="314" t="s">
        <v>224</v>
      </c>
      <c r="E292" s="314" t="s">
        <v>203</v>
      </c>
      <c r="F292" s="315">
        <v>45090</v>
      </c>
    </row>
    <row r="293" spans="2:6" ht="12.75" hidden="1" customHeight="1" thickBot="1" x14ac:dyDescent="0.25">
      <c r="B293" s="316" t="s">
        <v>58</v>
      </c>
      <c r="C293" s="314" t="s">
        <v>84</v>
      </c>
      <c r="D293" s="314" t="s">
        <v>37</v>
      </c>
      <c r="E293" s="314" t="s">
        <v>202</v>
      </c>
      <c r="F293" s="315">
        <v>45090</v>
      </c>
    </row>
    <row r="294" spans="2:6" ht="12.75" hidden="1" customHeight="1" thickBot="1" x14ac:dyDescent="0.25">
      <c r="B294" s="316" t="s">
        <v>58</v>
      </c>
      <c r="C294" s="314" t="s">
        <v>84</v>
      </c>
      <c r="D294" s="314" t="s">
        <v>224</v>
      </c>
      <c r="E294" s="314" t="s">
        <v>201</v>
      </c>
      <c r="F294" s="315">
        <v>45091</v>
      </c>
    </row>
    <row r="295" spans="2:6" ht="12.75" hidden="1" customHeight="1" thickBot="1" x14ac:dyDescent="0.25">
      <c r="B295" s="316" t="s">
        <v>58</v>
      </c>
      <c r="C295" s="314" t="s">
        <v>84</v>
      </c>
      <c r="D295" s="314" t="s">
        <v>203</v>
      </c>
      <c r="E295" s="314" t="s">
        <v>202</v>
      </c>
      <c r="F295" s="315">
        <v>45091</v>
      </c>
    </row>
    <row r="296" spans="2:6" ht="12.75" hidden="1" customHeight="1" thickBot="1" x14ac:dyDescent="0.25">
      <c r="B296" s="316" t="s">
        <v>58</v>
      </c>
      <c r="C296" s="314" t="s">
        <v>84</v>
      </c>
      <c r="D296" s="314" t="s">
        <v>224</v>
      </c>
      <c r="E296" s="314" t="s">
        <v>202</v>
      </c>
      <c r="F296" s="315">
        <v>45092</v>
      </c>
    </row>
    <row r="297" spans="2:6" ht="12.75" hidden="1" customHeight="1" thickBot="1" x14ac:dyDescent="0.25">
      <c r="B297" s="316" t="s">
        <v>58</v>
      </c>
      <c r="C297" s="314" t="s">
        <v>84</v>
      </c>
      <c r="D297" s="314" t="s">
        <v>201</v>
      </c>
      <c r="E297" s="314" t="s">
        <v>37</v>
      </c>
      <c r="F297" s="315">
        <v>45092</v>
      </c>
    </row>
    <row r="298" spans="2:6" ht="12.75" hidden="1" customHeight="1" thickBot="1" x14ac:dyDescent="0.25">
      <c r="B298" s="316" t="s">
        <v>58</v>
      </c>
      <c r="C298" s="314" t="s">
        <v>84</v>
      </c>
      <c r="D298" s="314" t="s">
        <v>224</v>
      </c>
      <c r="E298" s="314" t="s">
        <v>37</v>
      </c>
      <c r="F298" s="315">
        <v>45093</v>
      </c>
    </row>
    <row r="299" spans="2:6" ht="12.75" hidden="1" customHeight="1" thickBot="1" x14ac:dyDescent="0.25">
      <c r="B299" s="316" t="s">
        <v>58</v>
      </c>
      <c r="C299" s="319" t="s">
        <v>84</v>
      </c>
      <c r="D299" s="319" t="s">
        <v>201</v>
      </c>
      <c r="E299" s="319" t="s">
        <v>203</v>
      </c>
      <c r="F299" s="320">
        <v>45093</v>
      </c>
    </row>
    <row r="300" spans="2:6" ht="12.75" hidden="1" customHeight="1" thickBot="1" x14ac:dyDescent="0.25">
      <c r="B300" s="302" t="s">
        <v>58</v>
      </c>
      <c r="C300" s="277" t="s">
        <v>85</v>
      </c>
      <c r="D300" s="277" t="s">
        <v>224</v>
      </c>
      <c r="E300" s="277" t="s">
        <v>203</v>
      </c>
      <c r="F300" s="309">
        <v>45089</v>
      </c>
    </row>
    <row r="301" spans="2:6" ht="12.75" hidden="1" customHeight="1" thickBot="1" x14ac:dyDescent="0.25">
      <c r="B301" s="302" t="s">
        <v>58</v>
      </c>
      <c r="C301" s="275" t="s">
        <v>85</v>
      </c>
      <c r="D301" s="275" t="s">
        <v>202</v>
      </c>
      <c r="E301" s="275" t="s">
        <v>201</v>
      </c>
      <c r="F301" s="307">
        <v>45089</v>
      </c>
    </row>
    <row r="302" spans="2:6" ht="12.75" hidden="1" customHeight="1" thickBot="1" x14ac:dyDescent="0.25">
      <c r="B302" s="302" t="s">
        <v>58</v>
      </c>
      <c r="C302" s="275" t="s">
        <v>85</v>
      </c>
      <c r="D302" s="275" t="s">
        <v>37</v>
      </c>
      <c r="E302" s="275" t="s">
        <v>203</v>
      </c>
      <c r="F302" s="307">
        <v>45090</v>
      </c>
    </row>
    <row r="303" spans="2:6" ht="12.75" hidden="1" customHeight="1" thickBot="1" x14ac:dyDescent="0.25">
      <c r="B303" s="302" t="s">
        <v>58</v>
      </c>
      <c r="C303" s="275" t="s">
        <v>85</v>
      </c>
      <c r="D303" s="275" t="s">
        <v>224</v>
      </c>
      <c r="E303" s="275" t="s">
        <v>202</v>
      </c>
      <c r="F303" s="307">
        <v>45090</v>
      </c>
    </row>
    <row r="304" spans="2:6" ht="12.75" hidden="1" customHeight="1" thickBot="1" x14ac:dyDescent="0.25">
      <c r="B304" s="302" t="s">
        <v>58</v>
      </c>
      <c r="C304" s="275" t="s">
        <v>85</v>
      </c>
      <c r="D304" s="275" t="s">
        <v>37</v>
      </c>
      <c r="E304" s="275" t="s">
        <v>201</v>
      </c>
      <c r="F304" s="307">
        <v>45091</v>
      </c>
    </row>
    <row r="305" spans="2:6" ht="12.75" hidden="1" customHeight="1" thickBot="1" x14ac:dyDescent="0.25">
      <c r="B305" s="302" t="s">
        <v>58</v>
      </c>
      <c r="C305" s="275" t="s">
        <v>85</v>
      </c>
      <c r="D305" s="275" t="s">
        <v>203</v>
      </c>
      <c r="E305" s="275" t="s">
        <v>202</v>
      </c>
      <c r="F305" s="307">
        <v>45091</v>
      </c>
    </row>
    <row r="306" spans="2:6" ht="12.75" hidden="1" customHeight="1" thickBot="1" x14ac:dyDescent="0.25">
      <c r="B306" s="302" t="s">
        <v>58</v>
      </c>
      <c r="C306" s="275" t="s">
        <v>85</v>
      </c>
      <c r="D306" s="275" t="s">
        <v>37</v>
      </c>
      <c r="E306" s="275" t="s">
        <v>202</v>
      </c>
      <c r="F306" s="307">
        <v>45092</v>
      </c>
    </row>
    <row r="307" spans="2:6" ht="12.75" hidden="1" customHeight="1" thickBot="1" x14ac:dyDescent="0.25">
      <c r="B307" s="302" t="s">
        <v>58</v>
      </c>
      <c r="C307" s="275" t="s">
        <v>85</v>
      </c>
      <c r="D307" s="275" t="s">
        <v>201</v>
      </c>
      <c r="E307" s="275" t="s">
        <v>224</v>
      </c>
      <c r="F307" s="307">
        <v>45092</v>
      </c>
    </row>
    <row r="308" spans="2:6" ht="12.75" hidden="1" customHeight="1" thickBot="1" x14ac:dyDescent="0.25">
      <c r="B308" s="302" t="s">
        <v>58</v>
      </c>
      <c r="C308" s="275" t="s">
        <v>85</v>
      </c>
      <c r="D308" s="275" t="s">
        <v>37</v>
      </c>
      <c r="E308" s="275" t="s">
        <v>224</v>
      </c>
      <c r="F308" s="307">
        <v>45093</v>
      </c>
    </row>
    <row r="309" spans="2:6" ht="12.75" hidden="1" customHeight="1" thickBot="1" x14ac:dyDescent="0.25">
      <c r="B309" s="302" t="s">
        <v>58</v>
      </c>
      <c r="C309" s="278" t="s">
        <v>85</v>
      </c>
      <c r="D309" s="278" t="s">
        <v>201</v>
      </c>
      <c r="E309" s="278" t="s">
        <v>203</v>
      </c>
      <c r="F309" s="308">
        <v>45093</v>
      </c>
    </row>
    <row r="310" spans="2:6" ht="12.75" hidden="1" customHeight="1" thickBot="1" x14ac:dyDescent="0.25">
      <c r="B310" s="316" t="s">
        <v>265</v>
      </c>
      <c r="C310" s="312" t="s">
        <v>84</v>
      </c>
      <c r="D310" s="312" t="s">
        <v>30</v>
      </c>
      <c r="E310" s="312" t="s">
        <v>231</v>
      </c>
      <c r="F310" s="313">
        <v>45089</v>
      </c>
    </row>
    <row r="311" spans="2:6" ht="12.75" hidden="1" customHeight="1" thickBot="1" x14ac:dyDescent="0.25">
      <c r="B311" s="316" t="s">
        <v>265</v>
      </c>
      <c r="C311" s="314" t="s">
        <v>84</v>
      </c>
      <c r="D311" s="314" t="s">
        <v>13</v>
      </c>
      <c r="E311" s="314" t="s">
        <v>94</v>
      </c>
      <c r="F311" s="315">
        <v>45089</v>
      </c>
    </row>
    <row r="312" spans="2:6" ht="12.75" hidden="1" customHeight="1" thickBot="1" x14ac:dyDescent="0.25">
      <c r="B312" s="316" t="s">
        <v>265</v>
      </c>
      <c r="C312" s="314" t="s">
        <v>84</v>
      </c>
      <c r="D312" s="314" t="s">
        <v>19</v>
      </c>
      <c r="E312" s="314" t="s">
        <v>231</v>
      </c>
      <c r="F312" s="315">
        <v>45090</v>
      </c>
    </row>
    <row r="313" spans="2:6" ht="12.75" hidden="1" customHeight="1" thickBot="1" x14ac:dyDescent="0.25">
      <c r="B313" s="316" t="s">
        <v>265</v>
      </c>
      <c r="C313" s="314" t="s">
        <v>84</v>
      </c>
      <c r="D313" s="314" t="s">
        <v>30</v>
      </c>
      <c r="E313" s="314" t="s">
        <v>13</v>
      </c>
      <c r="F313" s="315">
        <v>45090</v>
      </c>
    </row>
    <row r="314" spans="2:6" ht="12.75" hidden="1" customHeight="1" thickBot="1" x14ac:dyDescent="0.25">
      <c r="B314" s="316" t="s">
        <v>265</v>
      </c>
      <c r="C314" s="314" t="s">
        <v>84</v>
      </c>
      <c r="D314" s="314" t="s">
        <v>19</v>
      </c>
      <c r="E314" s="314" t="s">
        <v>94</v>
      </c>
      <c r="F314" s="315">
        <v>45091</v>
      </c>
    </row>
    <row r="315" spans="2:6" ht="12.75" hidden="1" customHeight="1" thickBot="1" x14ac:dyDescent="0.25">
      <c r="B315" s="316" t="s">
        <v>265</v>
      </c>
      <c r="C315" s="314" t="s">
        <v>84</v>
      </c>
      <c r="D315" s="314" t="s">
        <v>231</v>
      </c>
      <c r="E315" s="314" t="s">
        <v>13</v>
      </c>
      <c r="F315" s="315">
        <v>45091</v>
      </c>
    </row>
    <row r="316" spans="2:6" ht="12.75" hidden="1" customHeight="1" thickBot="1" x14ac:dyDescent="0.25">
      <c r="B316" s="316" t="s">
        <v>265</v>
      </c>
      <c r="C316" s="314" t="s">
        <v>84</v>
      </c>
      <c r="D316" s="314" t="s">
        <v>19</v>
      </c>
      <c r="E316" s="314" t="s">
        <v>13</v>
      </c>
      <c r="F316" s="315">
        <v>45092</v>
      </c>
    </row>
    <row r="317" spans="2:6" ht="12.75" hidden="1" customHeight="1" thickBot="1" x14ac:dyDescent="0.25">
      <c r="B317" s="316" t="s">
        <v>265</v>
      </c>
      <c r="C317" s="314" t="s">
        <v>84</v>
      </c>
      <c r="D317" s="314" t="s">
        <v>94</v>
      </c>
      <c r="E317" s="314" t="s">
        <v>30</v>
      </c>
      <c r="F317" s="315">
        <v>45092</v>
      </c>
    </row>
    <row r="318" spans="2:6" ht="12.75" hidden="1" customHeight="1" thickBot="1" x14ac:dyDescent="0.25">
      <c r="B318" s="316" t="s">
        <v>265</v>
      </c>
      <c r="C318" s="314" t="s">
        <v>84</v>
      </c>
      <c r="D318" s="314" t="s">
        <v>19</v>
      </c>
      <c r="E318" s="314" t="s">
        <v>30</v>
      </c>
      <c r="F318" s="315">
        <v>45093</v>
      </c>
    </row>
    <row r="319" spans="2:6" ht="12.75" hidden="1" customHeight="1" thickBot="1" x14ac:dyDescent="0.25">
      <c r="B319" s="316" t="s">
        <v>265</v>
      </c>
      <c r="C319" s="314" t="s">
        <v>84</v>
      </c>
      <c r="D319" s="314" t="s">
        <v>94</v>
      </c>
      <c r="E319" s="314" t="s">
        <v>231</v>
      </c>
      <c r="F319" s="315">
        <v>45093</v>
      </c>
    </row>
    <row r="320" spans="2:6" ht="12.75" hidden="1" customHeight="1" thickBot="1" x14ac:dyDescent="0.25">
      <c r="B320" s="316" t="s">
        <v>265</v>
      </c>
      <c r="C320" s="314" t="s">
        <v>84</v>
      </c>
      <c r="D320" s="314" t="s">
        <v>95</v>
      </c>
      <c r="E320" s="314" t="s">
        <v>40</v>
      </c>
      <c r="F320" s="315">
        <v>45089</v>
      </c>
    </row>
    <row r="321" spans="2:6" ht="12.75" hidden="1" customHeight="1" thickBot="1" x14ac:dyDescent="0.25">
      <c r="B321" s="316" t="s">
        <v>265</v>
      </c>
      <c r="C321" s="314" t="s">
        <v>84</v>
      </c>
      <c r="D321" s="314" t="s">
        <v>16</v>
      </c>
      <c r="E321" s="314" t="s">
        <v>204</v>
      </c>
      <c r="F321" s="315">
        <v>45089</v>
      </c>
    </row>
    <row r="322" spans="2:6" ht="12.75" hidden="1" customHeight="1" thickBot="1" x14ac:dyDescent="0.25">
      <c r="B322" s="316" t="s">
        <v>265</v>
      </c>
      <c r="C322" s="314" t="s">
        <v>84</v>
      </c>
      <c r="D322" s="314" t="s">
        <v>153</v>
      </c>
      <c r="E322" s="314" t="s">
        <v>39</v>
      </c>
      <c r="F322" s="315">
        <v>45089</v>
      </c>
    </row>
    <row r="323" spans="2:6" ht="12.75" hidden="1" customHeight="1" thickBot="1" x14ac:dyDescent="0.25">
      <c r="B323" s="316" t="s">
        <v>265</v>
      </c>
      <c r="C323" s="314" t="s">
        <v>84</v>
      </c>
      <c r="D323" s="314" t="s">
        <v>95</v>
      </c>
      <c r="E323" s="314" t="s">
        <v>204</v>
      </c>
      <c r="F323" s="315">
        <v>45090</v>
      </c>
    </row>
    <row r="324" spans="2:6" ht="12.75" hidden="1" customHeight="1" thickBot="1" x14ac:dyDescent="0.25">
      <c r="B324" s="316" t="s">
        <v>265</v>
      </c>
      <c r="C324" s="314" t="s">
        <v>84</v>
      </c>
      <c r="D324" s="314" t="s">
        <v>40</v>
      </c>
      <c r="E324" s="314" t="s">
        <v>39</v>
      </c>
      <c r="F324" s="315">
        <v>45090</v>
      </c>
    </row>
    <row r="325" spans="2:6" ht="12.75" hidden="1" customHeight="1" thickBot="1" x14ac:dyDescent="0.25">
      <c r="B325" s="316" t="s">
        <v>265</v>
      </c>
      <c r="C325" s="314" t="s">
        <v>84</v>
      </c>
      <c r="D325" s="314" t="s">
        <v>16</v>
      </c>
      <c r="E325" s="314" t="s">
        <v>153</v>
      </c>
      <c r="F325" s="315">
        <v>45090</v>
      </c>
    </row>
    <row r="326" spans="2:6" ht="12.75" hidden="1" customHeight="1" thickBot="1" x14ac:dyDescent="0.25">
      <c r="B326" s="316" t="s">
        <v>265</v>
      </c>
      <c r="C326" s="314" t="s">
        <v>84</v>
      </c>
      <c r="D326" s="314" t="s">
        <v>95</v>
      </c>
      <c r="E326" s="314" t="s">
        <v>39</v>
      </c>
      <c r="F326" s="315">
        <v>45091</v>
      </c>
    </row>
    <row r="327" spans="2:6" ht="12.75" hidden="1" customHeight="1" thickBot="1" x14ac:dyDescent="0.25">
      <c r="B327" s="316" t="s">
        <v>265</v>
      </c>
      <c r="C327" s="314" t="s">
        <v>84</v>
      </c>
      <c r="D327" s="314" t="s">
        <v>204</v>
      </c>
      <c r="E327" s="314" t="s">
        <v>153</v>
      </c>
      <c r="F327" s="315">
        <v>45091</v>
      </c>
    </row>
    <row r="328" spans="2:6" ht="12.75" hidden="1" customHeight="1" thickBot="1" x14ac:dyDescent="0.25">
      <c r="B328" s="316" t="s">
        <v>265</v>
      </c>
      <c r="C328" s="314" t="s">
        <v>84</v>
      </c>
      <c r="D328" s="314" t="s">
        <v>40</v>
      </c>
      <c r="E328" s="314" t="s">
        <v>16</v>
      </c>
      <c r="F328" s="315">
        <v>45091</v>
      </c>
    </row>
    <row r="329" spans="2:6" ht="12.75" hidden="1" customHeight="1" thickBot="1" x14ac:dyDescent="0.25">
      <c r="B329" s="316" t="s">
        <v>265</v>
      </c>
      <c r="C329" s="314" t="s">
        <v>84</v>
      </c>
      <c r="D329" s="314" t="s">
        <v>95</v>
      </c>
      <c r="E329" s="314" t="s">
        <v>153</v>
      </c>
      <c r="F329" s="315">
        <v>45092</v>
      </c>
    </row>
    <row r="330" spans="2:6" ht="12.75" hidden="1" customHeight="1" thickBot="1" x14ac:dyDescent="0.25">
      <c r="B330" s="316" t="s">
        <v>265</v>
      </c>
      <c r="C330" s="314" t="s">
        <v>84</v>
      </c>
      <c r="D330" s="314" t="s">
        <v>39</v>
      </c>
      <c r="E330" s="314" t="s">
        <v>16</v>
      </c>
      <c r="F330" s="315">
        <v>45092</v>
      </c>
    </row>
    <row r="331" spans="2:6" ht="12.75" hidden="1" customHeight="1" thickBot="1" x14ac:dyDescent="0.25">
      <c r="B331" s="316" t="s">
        <v>265</v>
      </c>
      <c r="C331" s="314" t="s">
        <v>84</v>
      </c>
      <c r="D331" s="314" t="s">
        <v>204</v>
      </c>
      <c r="E331" s="314" t="s">
        <v>40</v>
      </c>
      <c r="F331" s="315">
        <v>45092</v>
      </c>
    </row>
    <row r="332" spans="2:6" ht="12.75" hidden="1" customHeight="1" thickBot="1" x14ac:dyDescent="0.25">
      <c r="B332" s="316" t="s">
        <v>265</v>
      </c>
      <c r="C332" s="314" t="s">
        <v>84</v>
      </c>
      <c r="D332" s="314" t="s">
        <v>95</v>
      </c>
      <c r="E332" s="314" t="s">
        <v>16</v>
      </c>
      <c r="F332" s="315">
        <v>45093</v>
      </c>
    </row>
    <row r="333" spans="2:6" ht="12.75" hidden="1" customHeight="1" thickBot="1" x14ac:dyDescent="0.25">
      <c r="B333" s="316" t="s">
        <v>265</v>
      </c>
      <c r="C333" s="314" t="s">
        <v>84</v>
      </c>
      <c r="D333" s="314" t="s">
        <v>153</v>
      </c>
      <c r="E333" s="314" t="s">
        <v>40</v>
      </c>
      <c r="F333" s="315">
        <v>45093</v>
      </c>
    </row>
    <row r="334" spans="2:6" ht="12.75" hidden="1" customHeight="1" thickBot="1" x14ac:dyDescent="0.25">
      <c r="B334" s="316" t="s">
        <v>265</v>
      </c>
      <c r="C334" s="317" t="s">
        <v>84</v>
      </c>
      <c r="D334" s="317" t="s">
        <v>39</v>
      </c>
      <c r="E334" s="317" t="s">
        <v>204</v>
      </c>
      <c r="F334" s="318">
        <v>45093</v>
      </c>
    </row>
    <row r="335" spans="2:6" ht="12.75" hidden="1" customHeight="1" thickBot="1" x14ac:dyDescent="0.25">
      <c r="B335" s="302" t="s">
        <v>265</v>
      </c>
      <c r="C335" s="277" t="s">
        <v>85</v>
      </c>
      <c r="D335" s="277" t="s">
        <v>40</v>
      </c>
      <c r="E335" s="277" t="s">
        <v>39</v>
      </c>
      <c r="F335" s="309">
        <v>45089</v>
      </c>
    </row>
    <row r="336" spans="2:6" ht="12.75" hidden="1" customHeight="1" thickBot="1" x14ac:dyDescent="0.25">
      <c r="B336" s="302" t="s">
        <v>265</v>
      </c>
      <c r="C336" s="275" t="s">
        <v>85</v>
      </c>
      <c r="D336" s="275" t="s">
        <v>95</v>
      </c>
      <c r="E336" s="275" t="s">
        <v>16</v>
      </c>
      <c r="F336" s="307">
        <v>45089</v>
      </c>
    </row>
    <row r="337" spans="2:6" ht="12.75" hidden="1" customHeight="1" thickBot="1" x14ac:dyDescent="0.25">
      <c r="B337" s="302" t="s">
        <v>265</v>
      </c>
      <c r="C337" s="275" t="s">
        <v>85</v>
      </c>
      <c r="D337" s="275" t="s">
        <v>19</v>
      </c>
      <c r="E337" s="275" t="s">
        <v>39</v>
      </c>
      <c r="F337" s="307">
        <v>45090</v>
      </c>
    </row>
    <row r="338" spans="2:6" ht="12.75" hidden="1" customHeight="1" thickBot="1" x14ac:dyDescent="0.25">
      <c r="B338" s="302" t="s">
        <v>265</v>
      </c>
      <c r="C338" s="275" t="s">
        <v>85</v>
      </c>
      <c r="D338" s="275" t="s">
        <v>40</v>
      </c>
      <c r="E338" s="275" t="s">
        <v>95</v>
      </c>
      <c r="F338" s="307">
        <v>45090</v>
      </c>
    </row>
    <row r="339" spans="2:6" ht="12.75" hidden="1" customHeight="1" thickBot="1" x14ac:dyDescent="0.25">
      <c r="B339" s="302" t="s">
        <v>265</v>
      </c>
      <c r="C339" s="275" t="s">
        <v>85</v>
      </c>
      <c r="D339" s="275" t="s">
        <v>19</v>
      </c>
      <c r="E339" s="275" t="s">
        <v>16</v>
      </c>
      <c r="F339" s="307">
        <v>45091</v>
      </c>
    </row>
    <row r="340" spans="2:6" ht="12.75" hidden="1" customHeight="1" thickBot="1" x14ac:dyDescent="0.25">
      <c r="B340" s="302" t="s">
        <v>265</v>
      </c>
      <c r="C340" s="275" t="s">
        <v>85</v>
      </c>
      <c r="D340" s="275" t="s">
        <v>39</v>
      </c>
      <c r="E340" s="275" t="s">
        <v>95</v>
      </c>
      <c r="F340" s="307">
        <v>45091</v>
      </c>
    </row>
    <row r="341" spans="2:6" ht="12.75" hidden="1" customHeight="1" thickBot="1" x14ac:dyDescent="0.25">
      <c r="B341" s="302" t="s">
        <v>265</v>
      </c>
      <c r="C341" s="275" t="s">
        <v>85</v>
      </c>
      <c r="D341" s="275" t="s">
        <v>19</v>
      </c>
      <c r="E341" s="275" t="s">
        <v>95</v>
      </c>
      <c r="F341" s="307">
        <v>45092</v>
      </c>
    </row>
    <row r="342" spans="2:6" ht="12.75" hidden="1" customHeight="1" thickBot="1" x14ac:dyDescent="0.25">
      <c r="B342" s="302" t="s">
        <v>265</v>
      </c>
      <c r="C342" s="275" t="s">
        <v>85</v>
      </c>
      <c r="D342" s="275" t="s">
        <v>16</v>
      </c>
      <c r="E342" s="275" t="s">
        <v>40</v>
      </c>
      <c r="F342" s="307">
        <v>45092</v>
      </c>
    </row>
    <row r="343" spans="2:6" ht="12.75" hidden="1" customHeight="1" thickBot="1" x14ac:dyDescent="0.25">
      <c r="B343" s="302" t="s">
        <v>265</v>
      </c>
      <c r="C343" s="275" t="s">
        <v>85</v>
      </c>
      <c r="D343" s="275" t="s">
        <v>19</v>
      </c>
      <c r="E343" s="275" t="s">
        <v>40</v>
      </c>
      <c r="F343" s="307">
        <v>45093</v>
      </c>
    </row>
    <row r="344" spans="2:6" ht="12.75" hidden="1" customHeight="1" thickBot="1" x14ac:dyDescent="0.25">
      <c r="B344" s="302" t="s">
        <v>265</v>
      </c>
      <c r="C344" s="275" t="s">
        <v>85</v>
      </c>
      <c r="D344" s="275" t="s">
        <v>16</v>
      </c>
      <c r="E344" s="275" t="s">
        <v>39</v>
      </c>
      <c r="F344" s="307">
        <v>45093</v>
      </c>
    </row>
    <row r="345" spans="2:6" ht="12.75" hidden="1" customHeight="1" thickBot="1" x14ac:dyDescent="0.25">
      <c r="B345" s="302" t="s">
        <v>265</v>
      </c>
      <c r="C345" s="275" t="s">
        <v>85</v>
      </c>
      <c r="D345" s="275" t="s">
        <v>29</v>
      </c>
      <c r="E345" s="275" t="s">
        <v>30</v>
      </c>
      <c r="F345" s="307">
        <v>45089</v>
      </c>
    </row>
    <row r="346" spans="2:6" ht="12.75" hidden="1" customHeight="1" thickBot="1" x14ac:dyDescent="0.25">
      <c r="B346" s="302" t="s">
        <v>265</v>
      </c>
      <c r="C346" s="275" t="s">
        <v>85</v>
      </c>
      <c r="D346" s="275" t="s">
        <v>13</v>
      </c>
      <c r="E346" s="275" t="s">
        <v>153</v>
      </c>
      <c r="F346" s="307">
        <v>45089</v>
      </c>
    </row>
    <row r="347" spans="2:6" ht="12.75" hidden="1" customHeight="1" thickBot="1" x14ac:dyDescent="0.25">
      <c r="B347" s="302" t="s">
        <v>265</v>
      </c>
      <c r="C347" s="275" t="s">
        <v>85</v>
      </c>
      <c r="D347" s="275" t="s">
        <v>204</v>
      </c>
      <c r="E347" s="275" t="s">
        <v>94</v>
      </c>
      <c r="F347" s="307">
        <v>45089</v>
      </c>
    </row>
    <row r="348" spans="2:6" ht="12.75" hidden="1" customHeight="1" thickBot="1" x14ac:dyDescent="0.25">
      <c r="B348" s="302" t="s">
        <v>265</v>
      </c>
      <c r="C348" s="275" t="s">
        <v>85</v>
      </c>
      <c r="D348" s="275" t="s">
        <v>29</v>
      </c>
      <c r="E348" s="275" t="s">
        <v>153</v>
      </c>
      <c r="F348" s="307">
        <v>45090</v>
      </c>
    </row>
    <row r="349" spans="2:6" ht="12.75" hidden="1" customHeight="1" thickBot="1" x14ac:dyDescent="0.25">
      <c r="B349" s="302" t="s">
        <v>265</v>
      </c>
      <c r="C349" s="275" t="s">
        <v>85</v>
      </c>
      <c r="D349" s="275" t="s">
        <v>30</v>
      </c>
      <c r="E349" s="275" t="s">
        <v>94</v>
      </c>
      <c r="F349" s="307">
        <v>45090</v>
      </c>
    </row>
    <row r="350" spans="2:6" ht="12.75" hidden="1" customHeight="1" thickBot="1" x14ac:dyDescent="0.25">
      <c r="B350" s="302" t="s">
        <v>265</v>
      </c>
      <c r="C350" s="275" t="s">
        <v>85</v>
      </c>
      <c r="D350" s="275" t="s">
        <v>13</v>
      </c>
      <c r="E350" s="275" t="s">
        <v>204</v>
      </c>
      <c r="F350" s="307">
        <v>45090</v>
      </c>
    </row>
    <row r="351" spans="2:6" ht="12.75" hidden="1" customHeight="1" thickBot="1" x14ac:dyDescent="0.25">
      <c r="B351" s="302" t="s">
        <v>265</v>
      </c>
      <c r="C351" s="275" t="s">
        <v>85</v>
      </c>
      <c r="D351" s="275" t="s">
        <v>29</v>
      </c>
      <c r="E351" s="275" t="s">
        <v>94</v>
      </c>
      <c r="F351" s="307">
        <v>45091</v>
      </c>
    </row>
    <row r="352" spans="2:6" ht="12.75" hidden="1" customHeight="1" thickBot="1" x14ac:dyDescent="0.25">
      <c r="B352" s="302" t="s">
        <v>265</v>
      </c>
      <c r="C352" s="275" t="s">
        <v>85</v>
      </c>
      <c r="D352" s="275" t="s">
        <v>153</v>
      </c>
      <c r="E352" s="275" t="s">
        <v>204</v>
      </c>
      <c r="F352" s="307">
        <v>45091</v>
      </c>
    </row>
    <row r="353" spans="2:6" ht="12.75" hidden="1" customHeight="1" thickBot="1" x14ac:dyDescent="0.25">
      <c r="B353" s="302" t="s">
        <v>265</v>
      </c>
      <c r="C353" s="275" t="s">
        <v>85</v>
      </c>
      <c r="D353" s="275" t="s">
        <v>30</v>
      </c>
      <c r="E353" s="275" t="s">
        <v>13</v>
      </c>
      <c r="F353" s="307">
        <v>45091</v>
      </c>
    </row>
    <row r="354" spans="2:6" ht="12.75" hidden="1" customHeight="1" thickBot="1" x14ac:dyDescent="0.25">
      <c r="B354" s="302" t="s">
        <v>265</v>
      </c>
      <c r="C354" s="275" t="s">
        <v>85</v>
      </c>
      <c r="D354" s="275" t="s">
        <v>29</v>
      </c>
      <c r="E354" s="275" t="s">
        <v>204</v>
      </c>
      <c r="F354" s="307">
        <v>45092</v>
      </c>
    </row>
    <row r="355" spans="2:6" ht="12.75" hidden="1" customHeight="1" thickBot="1" x14ac:dyDescent="0.25">
      <c r="B355" s="302" t="s">
        <v>265</v>
      </c>
      <c r="C355" s="275" t="s">
        <v>85</v>
      </c>
      <c r="D355" s="275" t="s">
        <v>94</v>
      </c>
      <c r="E355" s="275" t="s">
        <v>13</v>
      </c>
      <c r="F355" s="307">
        <v>45092</v>
      </c>
    </row>
    <row r="356" spans="2:6" ht="12.75" hidden="1" customHeight="1" thickBot="1" x14ac:dyDescent="0.25">
      <c r="B356" s="302" t="s">
        <v>265</v>
      </c>
      <c r="C356" s="275" t="s">
        <v>85</v>
      </c>
      <c r="D356" s="275" t="s">
        <v>153</v>
      </c>
      <c r="E356" s="275" t="s">
        <v>30</v>
      </c>
      <c r="F356" s="307">
        <v>45092</v>
      </c>
    </row>
    <row r="357" spans="2:6" ht="12.75" hidden="1" customHeight="1" thickBot="1" x14ac:dyDescent="0.25">
      <c r="B357" s="302" t="s">
        <v>265</v>
      </c>
      <c r="C357" s="275" t="s">
        <v>85</v>
      </c>
      <c r="D357" s="275" t="s">
        <v>29</v>
      </c>
      <c r="E357" s="275" t="s">
        <v>13</v>
      </c>
      <c r="F357" s="307">
        <v>45093</v>
      </c>
    </row>
    <row r="358" spans="2:6" ht="12.75" hidden="1" customHeight="1" thickBot="1" x14ac:dyDescent="0.25">
      <c r="B358" s="302" t="s">
        <v>265</v>
      </c>
      <c r="C358" s="275" t="s">
        <v>85</v>
      </c>
      <c r="D358" s="275" t="s">
        <v>204</v>
      </c>
      <c r="E358" s="275" t="s">
        <v>30</v>
      </c>
      <c r="F358" s="307">
        <v>45093</v>
      </c>
    </row>
    <row r="359" spans="2:6" ht="12.75" hidden="1" customHeight="1" thickBot="1" x14ac:dyDescent="0.25">
      <c r="B359" s="302" t="s">
        <v>265</v>
      </c>
      <c r="C359" s="278" t="s">
        <v>85</v>
      </c>
      <c r="D359" s="278" t="s">
        <v>94</v>
      </c>
      <c r="E359" s="278" t="s">
        <v>153</v>
      </c>
      <c r="F359" s="308">
        <v>45093</v>
      </c>
    </row>
  </sheetData>
  <autoFilter ref="B3:F359" xr:uid="{5717A688-AC21-4763-92CB-F1180B5A8C67}">
    <filterColumn colId="4">
      <filters>
        <dateGroupItem year="2023" month="6" day="18" dateTimeGrouping="day"/>
      </filters>
    </filterColumn>
  </autoFilter>
  <dataValidations count="4">
    <dataValidation type="list" allowBlank="1" showInputMessage="1" showErrorMessage="1" sqref="E13:E15" xr:uid="{7C5DB27D-BF3A-4B22-A040-B99A9D517D8A}">
      <formula1>$C$5:$C$6</formula1>
    </dataValidation>
    <dataValidation type="list" allowBlank="1" showInputMessage="1" showErrorMessage="1" sqref="E10:E12" xr:uid="{B74E9F66-EBA7-43EB-ABD8-869610D1B4A2}">
      <formula1>$F$5:$F$6</formula1>
    </dataValidation>
    <dataValidation type="list" allowBlank="1" showInputMessage="1" showErrorMessage="1" sqref="A6" xr:uid="{553801CE-0028-48CC-B1CF-3CDC16144AAA}">
      <formula1>#REF!</formula1>
    </dataValidation>
    <dataValidation type="list" allowBlank="1" showInputMessage="1" showErrorMessage="1" sqref="A5" xr:uid="{01643966-D324-4359-9BB1-4083ABC79B75}">
      <formula1>$C$7:$C$8</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7AC1CF6E-253C-4A0E-A8D0-6B9107AE02E6}">
          <x14:formula1>
            <xm:f>'Erkek İl'!$G$11:$G$14</xm:f>
          </x14:formula1>
          <xm:sqref>D4:D9</xm:sqref>
        </x14:dataValidation>
        <x14:dataValidation type="list" allowBlank="1" showInputMessage="1" showErrorMessage="1" xr:uid="{2783C97C-8588-48DC-8B74-822A5E6683E8}">
          <x14:formula1>
            <xm:f>'Erkek İl'!$C$6:$C$8</xm:f>
          </x14:formula1>
          <xm:sqref>D13:D15</xm:sqref>
        </x14:dataValidation>
        <x14:dataValidation type="list" allowBlank="1" showInputMessage="1" showErrorMessage="1" xr:uid="{C9181987-4CA4-43DB-894D-B1020EEE4DBE}">
          <x14:formula1>
            <xm:f>'Kadın İl'!$G$5:$G$8</xm:f>
          </x14:formula1>
          <xm:sqref>D10:D12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16127-BE6F-480B-AF91-17E6A56B089F}">
  <sheetPr filterMode="1"/>
  <dimension ref="A1:F358"/>
  <sheetViews>
    <sheetView workbookViewId="0">
      <selection activeCell="L8" sqref="L8"/>
    </sheetView>
  </sheetViews>
  <sheetFormatPr defaultRowHeight="12.75" customHeight="1" x14ac:dyDescent="0.2"/>
  <cols>
    <col min="1" max="3" width="9.140625" style="291"/>
    <col min="4" max="4" width="26.42578125" style="291" bestFit="1" customWidth="1"/>
    <col min="5" max="5" width="27.5703125" style="291" bestFit="1" customWidth="1"/>
    <col min="6" max="16384" width="9.140625" style="291"/>
  </cols>
  <sheetData>
    <row r="1" spans="1:6" ht="31.9" customHeight="1" thickBot="1" x14ac:dyDescent="0.25"/>
    <row r="2" spans="1:6" ht="17.45" customHeight="1" thickBot="1" x14ac:dyDescent="0.25">
      <c r="B2" s="299" t="s">
        <v>83</v>
      </c>
      <c r="C2" s="299" t="s">
        <v>150</v>
      </c>
      <c r="D2" s="299" t="s">
        <v>77</v>
      </c>
      <c r="E2" s="300" t="s">
        <v>78</v>
      </c>
      <c r="F2" s="306" t="s">
        <v>79</v>
      </c>
    </row>
    <row r="3" spans="1:6" ht="20.45" hidden="1" customHeight="1" thickBot="1" x14ac:dyDescent="0.25">
      <c r="B3" s="316" t="s">
        <v>62</v>
      </c>
      <c r="C3" s="314" t="s">
        <v>84</v>
      </c>
      <c r="D3" s="314" t="s">
        <v>22</v>
      </c>
      <c r="E3" s="314" t="s">
        <v>178</v>
      </c>
      <c r="F3" s="315">
        <v>45095</v>
      </c>
    </row>
    <row r="4" spans="1:6" ht="20.45" hidden="1" customHeight="1" thickBot="1" x14ac:dyDescent="0.25">
      <c r="B4" s="316" t="s">
        <v>62</v>
      </c>
      <c r="C4" s="314" t="s">
        <v>84</v>
      </c>
      <c r="D4" s="314" t="s">
        <v>179</v>
      </c>
      <c r="E4" s="314" t="s">
        <v>180</v>
      </c>
      <c r="F4" s="315">
        <v>45095</v>
      </c>
    </row>
    <row r="5" spans="1:6" ht="20.45" hidden="1" customHeight="1" thickBot="1" x14ac:dyDescent="0.25">
      <c r="B5" s="316" t="s">
        <v>62</v>
      </c>
      <c r="C5" s="317" t="s">
        <v>84</v>
      </c>
      <c r="D5" s="317" t="s">
        <v>21</v>
      </c>
      <c r="E5" s="317" t="s">
        <v>23</v>
      </c>
      <c r="F5" s="318">
        <v>45095</v>
      </c>
    </row>
    <row r="6" spans="1:6" ht="20.45" customHeight="1" thickBot="1" x14ac:dyDescent="0.25">
      <c r="A6" s="291">
        <v>1</v>
      </c>
      <c r="B6" s="302" t="s">
        <v>62</v>
      </c>
      <c r="C6" s="275" t="s">
        <v>85</v>
      </c>
      <c r="D6" s="275" t="s">
        <v>178</v>
      </c>
      <c r="E6" s="275" t="s">
        <v>179</v>
      </c>
      <c r="F6" s="307">
        <v>45095</v>
      </c>
    </row>
    <row r="7" spans="1:6" ht="20.45" customHeight="1" thickBot="1" x14ac:dyDescent="0.25">
      <c r="A7" s="291">
        <v>2</v>
      </c>
      <c r="B7" s="302" t="s">
        <v>62</v>
      </c>
      <c r="C7" s="275" t="s">
        <v>85</v>
      </c>
      <c r="D7" s="275" t="s">
        <v>21</v>
      </c>
      <c r="E7" s="275" t="s">
        <v>227</v>
      </c>
      <c r="F7" s="307">
        <v>45095</v>
      </c>
    </row>
    <row r="8" spans="1:6" ht="20.45" customHeight="1" thickBot="1" x14ac:dyDescent="0.25">
      <c r="A8" s="291">
        <v>3</v>
      </c>
      <c r="B8" s="302" t="s">
        <v>62</v>
      </c>
      <c r="C8" s="278" t="s">
        <v>85</v>
      </c>
      <c r="D8" s="278" t="s">
        <v>22</v>
      </c>
      <c r="E8" s="278" t="s">
        <v>23</v>
      </c>
      <c r="F8" s="308">
        <v>45095</v>
      </c>
    </row>
    <row r="9" spans="1:6" ht="20.45" hidden="1" customHeight="1" thickBot="1" x14ac:dyDescent="0.25">
      <c r="B9" s="316" t="s">
        <v>73</v>
      </c>
      <c r="C9" s="314" t="s">
        <v>84</v>
      </c>
      <c r="D9" s="314" t="s">
        <v>199</v>
      </c>
      <c r="E9" s="314" t="s">
        <v>198</v>
      </c>
      <c r="F9" s="315">
        <v>45095</v>
      </c>
    </row>
    <row r="10" spans="1:6" ht="20.45" hidden="1" customHeight="1" thickBot="1" x14ac:dyDescent="0.25">
      <c r="B10" s="316" t="s">
        <v>73</v>
      </c>
      <c r="C10" s="317" t="s">
        <v>84</v>
      </c>
      <c r="D10" s="317" t="s">
        <v>230</v>
      </c>
      <c r="E10" s="317" t="s">
        <v>31</v>
      </c>
      <c r="F10" s="318">
        <v>45095</v>
      </c>
    </row>
    <row r="11" spans="1:6" ht="20.45" customHeight="1" thickBot="1" x14ac:dyDescent="0.25">
      <c r="A11" s="291">
        <v>4</v>
      </c>
      <c r="B11" s="302" t="s">
        <v>73</v>
      </c>
      <c r="C11" s="278" t="s">
        <v>85</v>
      </c>
      <c r="D11" s="278" t="s">
        <v>31</v>
      </c>
      <c r="E11" s="278" t="s">
        <v>230</v>
      </c>
      <c r="F11" s="308">
        <v>45095</v>
      </c>
    </row>
    <row r="12" spans="1:6" ht="20.45" customHeight="1" x14ac:dyDescent="0.2"/>
    <row r="13" spans="1:6" ht="20.45" customHeight="1" x14ac:dyDescent="0.2"/>
    <row r="14" spans="1:6" ht="20.45" customHeight="1" x14ac:dyDescent="0.2"/>
    <row r="15" spans="1:6" ht="21" customHeight="1" x14ac:dyDescent="0.2"/>
    <row r="16" spans="1:6" ht="21" customHeight="1" x14ac:dyDescent="0.2"/>
    <row r="17" ht="21" customHeight="1" x14ac:dyDescent="0.2"/>
    <row r="18" ht="21" customHeight="1" x14ac:dyDescent="0.2"/>
    <row r="19" ht="21.75" customHeight="1" x14ac:dyDescent="0.2"/>
    <row r="20" ht="21.75" customHeight="1" x14ac:dyDescent="0.2"/>
    <row r="21" ht="21" customHeight="1" x14ac:dyDescent="0.2"/>
    <row r="22" ht="21" customHeight="1" x14ac:dyDescent="0.2"/>
    <row r="23" ht="21" customHeight="1" x14ac:dyDescent="0.2"/>
    <row r="24" ht="21" customHeight="1" x14ac:dyDescent="0.2"/>
    <row r="25" ht="21.75" customHeight="1" x14ac:dyDescent="0.2"/>
    <row r="26" ht="21.75" customHeight="1" x14ac:dyDescent="0.2"/>
    <row r="27" ht="21" customHeight="1" x14ac:dyDescent="0.2"/>
    <row r="28" ht="21" customHeight="1" x14ac:dyDescent="0.2"/>
    <row r="29" ht="21" customHeight="1" x14ac:dyDescent="0.2"/>
    <row r="30" ht="23.25" customHeight="1" x14ac:dyDescent="0.2"/>
    <row r="31" ht="23.25" customHeight="1" x14ac:dyDescent="0.2"/>
    <row r="32" ht="23.25" customHeight="1" x14ac:dyDescent="0.2"/>
    <row r="33" ht="23.25" customHeight="1" x14ac:dyDescent="0.2"/>
    <row r="34" ht="23.25" customHeight="1" x14ac:dyDescent="0.2"/>
    <row r="35" ht="23.25" customHeight="1" x14ac:dyDescent="0.2"/>
    <row r="36" ht="23.25" customHeight="1" x14ac:dyDescent="0.2"/>
    <row r="37" ht="23.25" customHeight="1" x14ac:dyDescent="0.2"/>
    <row r="38" ht="23.25" customHeight="1" x14ac:dyDescent="0.2"/>
    <row r="39" ht="23.25" customHeight="1" x14ac:dyDescent="0.2"/>
    <row r="40" ht="23.25" customHeight="1" x14ac:dyDescent="0.2"/>
    <row r="41" ht="23.25" customHeight="1" x14ac:dyDescent="0.2"/>
    <row r="42" ht="21" customHeight="1" x14ac:dyDescent="0.2"/>
    <row r="43" ht="21" customHeight="1" x14ac:dyDescent="0.2"/>
    <row r="44" ht="21.75" customHeight="1" x14ac:dyDescent="0.2"/>
    <row r="45" ht="21.75" customHeight="1" x14ac:dyDescent="0.2"/>
    <row r="46" ht="21.75" customHeight="1" x14ac:dyDescent="0.2"/>
    <row r="47" ht="21.75" customHeight="1" x14ac:dyDescent="0.2"/>
    <row r="48" ht="21.75" customHeight="1" x14ac:dyDescent="0.2"/>
    <row r="49" ht="21.75" customHeight="1" x14ac:dyDescent="0.2"/>
    <row r="50" ht="21.75" customHeight="1" x14ac:dyDescent="0.2"/>
    <row r="51" ht="21.75" customHeight="1" x14ac:dyDescent="0.2"/>
    <row r="52" ht="21.75" customHeight="1" x14ac:dyDescent="0.2"/>
    <row r="53" ht="21.75" customHeight="1" x14ac:dyDescent="0.2"/>
    <row r="54" ht="21.75" customHeight="1" x14ac:dyDescent="0.2"/>
    <row r="55" ht="21.75" customHeight="1" x14ac:dyDescent="0.2"/>
    <row r="56" ht="21.75" customHeight="1" x14ac:dyDescent="0.2"/>
    <row r="57" ht="21" customHeight="1" x14ac:dyDescent="0.2"/>
    <row r="58" ht="21" customHeight="1" x14ac:dyDescent="0.2"/>
    <row r="59" ht="21" customHeight="1" x14ac:dyDescent="0.2"/>
    <row r="60" ht="21.75" customHeight="1" x14ac:dyDescent="0.2"/>
    <row r="61" ht="21.75" customHeight="1" x14ac:dyDescent="0.2"/>
    <row r="62" ht="21.75" customHeight="1" x14ac:dyDescent="0.2"/>
    <row r="63" ht="21.75" customHeight="1" x14ac:dyDescent="0.2"/>
    <row r="64"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1" customHeight="1" x14ac:dyDescent="0.2"/>
    <row r="73" ht="21" customHeight="1" x14ac:dyDescent="0.2"/>
    <row r="74" ht="21"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1.75" customHeight="1" x14ac:dyDescent="0.2"/>
    <row r="84" ht="21.75" customHeight="1" x14ac:dyDescent="0.2"/>
    <row r="85" ht="21.75" customHeight="1" x14ac:dyDescent="0.2"/>
    <row r="86" ht="21.75" customHeight="1" x14ac:dyDescent="0.2"/>
    <row r="87" ht="21" customHeight="1" x14ac:dyDescent="0.2"/>
    <row r="88" ht="21" customHeight="1" x14ac:dyDescent="0.2"/>
    <row r="89" ht="21" customHeight="1" x14ac:dyDescent="0.2"/>
    <row r="90" ht="23.25" customHeight="1" x14ac:dyDescent="0.2"/>
    <row r="91" ht="23.25" customHeight="1" x14ac:dyDescent="0.2"/>
    <row r="92" ht="23.25" customHeight="1" x14ac:dyDescent="0.2"/>
    <row r="93" ht="21" customHeight="1" x14ac:dyDescent="0.2"/>
    <row r="94" ht="21" customHeight="1" x14ac:dyDescent="0.2"/>
    <row r="95" ht="21.75" customHeight="1" x14ac:dyDescent="0.2"/>
    <row r="96" ht="21.75" customHeight="1" x14ac:dyDescent="0.2"/>
    <row r="97" ht="21.75" customHeight="1" x14ac:dyDescent="0.2"/>
    <row r="98" ht="21.75" customHeight="1" x14ac:dyDescent="0.2"/>
    <row r="99" ht="21" customHeight="1" x14ac:dyDescent="0.2"/>
    <row r="100" ht="21" customHeight="1" x14ac:dyDescent="0.2"/>
    <row r="101" ht="21" customHeight="1" x14ac:dyDescent="0.2"/>
    <row r="102" ht="21" customHeight="1" x14ac:dyDescent="0.2"/>
    <row r="103" ht="21" customHeight="1" x14ac:dyDescent="0.2"/>
    <row r="104" ht="21.75" customHeight="1" x14ac:dyDescent="0.2"/>
    <row r="105" ht="21" customHeight="1" x14ac:dyDescent="0.2"/>
    <row r="106" ht="21" customHeight="1" x14ac:dyDescent="0.2"/>
    <row r="107" ht="21.75" customHeight="1" x14ac:dyDescent="0.2"/>
    <row r="108" ht="21.75" customHeight="1" x14ac:dyDescent="0.2"/>
    <row r="109" ht="21.75" customHeight="1" x14ac:dyDescent="0.2"/>
    <row r="110" ht="21.75" customHeight="1" x14ac:dyDescent="0.2"/>
    <row r="111" ht="21.75" customHeight="1" x14ac:dyDescent="0.2"/>
    <row r="112" ht="21" customHeight="1" x14ac:dyDescent="0.2"/>
    <row r="113" ht="21" customHeight="1" x14ac:dyDescent="0.2"/>
    <row r="114" ht="21" customHeight="1" x14ac:dyDescent="0.2"/>
    <row r="115" ht="21" customHeight="1" x14ac:dyDescent="0.2"/>
    <row r="116" ht="21" customHeight="1" x14ac:dyDescent="0.2"/>
    <row r="117" ht="21.75" customHeight="1" x14ac:dyDescent="0.2"/>
    <row r="118" ht="21" customHeight="1" x14ac:dyDescent="0.2"/>
    <row r="119" ht="21" customHeight="1" x14ac:dyDescent="0.2"/>
    <row r="120" ht="21.75" customHeight="1" x14ac:dyDescent="0.2"/>
    <row r="121" ht="21.75" customHeight="1" x14ac:dyDescent="0.2"/>
    <row r="122" ht="21.75" customHeight="1" x14ac:dyDescent="0.2"/>
    <row r="123" ht="21.75" customHeight="1" x14ac:dyDescent="0.2"/>
    <row r="124" ht="21.75" customHeight="1" x14ac:dyDescent="0.2"/>
    <row r="125" ht="24" customHeight="1" x14ac:dyDescent="0.2"/>
    <row r="126" ht="23.25" customHeight="1" x14ac:dyDescent="0.2"/>
    <row r="127" ht="21" customHeight="1" x14ac:dyDescent="0.2"/>
    <row r="128" ht="21" customHeight="1" x14ac:dyDescent="0.2"/>
    <row r="129" ht="21" customHeight="1" x14ac:dyDescent="0.2"/>
    <row r="130" ht="21" customHeight="1" x14ac:dyDescent="0.2"/>
    <row r="131" ht="21" customHeight="1" x14ac:dyDescent="0.2"/>
    <row r="132" ht="21.75" customHeight="1" x14ac:dyDescent="0.2"/>
    <row r="133" ht="21" customHeight="1" x14ac:dyDescent="0.2"/>
    <row r="134" ht="21.75" customHeight="1" x14ac:dyDescent="0.2"/>
    <row r="135" ht="21.75" customHeight="1" x14ac:dyDescent="0.2"/>
    <row r="136" ht="21" customHeight="1" x14ac:dyDescent="0.2"/>
    <row r="137" ht="21" customHeight="1" x14ac:dyDescent="0.2"/>
    <row r="138" ht="21" customHeight="1" x14ac:dyDescent="0.2"/>
    <row r="139" ht="21" customHeight="1" x14ac:dyDescent="0.2"/>
    <row r="140" ht="21" customHeight="1" x14ac:dyDescent="0.2"/>
    <row r="141" ht="21.75" customHeight="1" x14ac:dyDescent="0.2"/>
    <row r="142" ht="21.75" customHeight="1" x14ac:dyDescent="0.2"/>
    <row r="143" ht="21.75" customHeight="1" x14ac:dyDescent="0.2"/>
    <row r="144" ht="21.75" customHeight="1" x14ac:dyDescent="0.2"/>
    <row r="145" ht="21.75" customHeight="1" x14ac:dyDescent="0.2"/>
    <row r="146" ht="21" customHeight="1" x14ac:dyDescent="0.2"/>
    <row r="147" ht="21" customHeight="1" x14ac:dyDescent="0.2"/>
    <row r="148" ht="21.75" customHeight="1" x14ac:dyDescent="0.2"/>
    <row r="149" ht="21" customHeight="1" x14ac:dyDescent="0.2"/>
    <row r="150" ht="21" customHeight="1" x14ac:dyDescent="0.2"/>
    <row r="151" ht="21.75" customHeight="1" x14ac:dyDescent="0.2"/>
    <row r="152" ht="21" customHeight="1" x14ac:dyDescent="0.2"/>
    <row r="153" ht="21" customHeight="1" x14ac:dyDescent="0.2"/>
    <row r="154" ht="21.75" customHeight="1" x14ac:dyDescent="0.2"/>
    <row r="155" ht="21.75"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75" customHeight="1" x14ac:dyDescent="0.2"/>
    <row r="166" ht="21.75" customHeight="1" x14ac:dyDescent="0.2"/>
    <row r="167" ht="21.75" customHeight="1" x14ac:dyDescent="0.2"/>
    <row r="168" ht="21.75" customHeight="1" x14ac:dyDescent="0.2"/>
    <row r="169" ht="21.75" customHeight="1" x14ac:dyDescent="0.2"/>
    <row r="170" ht="21.75" customHeight="1" x14ac:dyDescent="0.2"/>
    <row r="171" ht="21.75" customHeight="1" x14ac:dyDescent="0.2"/>
    <row r="172" ht="21.75" customHeight="1" x14ac:dyDescent="0.2"/>
    <row r="173" ht="21.75" customHeight="1" x14ac:dyDescent="0.2"/>
    <row r="174" ht="21.75" customHeight="1" x14ac:dyDescent="0.2"/>
    <row r="175" ht="21.75" customHeight="1" x14ac:dyDescent="0.2"/>
    <row r="176" ht="21.75" customHeight="1" x14ac:dyDescent="0.2"/>
    <row r="177" ht="21.75" customHeight="1" x14ac:dyDescent="0.2"/>
    <row r="178" ht="21.75" customHeight="1" x14ac:dyDescent="0.2"/>
    <row r="179" ht="21.75" customHeight="1" x14ac:dyDescent="0.2"/>
    <row r="180" ht="21.75" customHeight="1" x14ac:dyDescent="0.2"/>
    <row r="181" ht="21.75" customHeight="1" x14ac:dyDescent="0.2"/>
    <row r="182" ht="21.75" customHeight="1" x14ac:dyDescent="0.2"/>
    <row r="183" ht="21.75" customHeight="1" x14ac:dyDescent="0.2"/>
    <row r="184" ht="21.75" customHeight="1" x14ac:dyDescent="0.2"/>
    <row r="185" ht="21.75" customHeight="1" x14ac:dyDescent="0.2"/>
    <row r="186" ht="21" customHeight="1" x14ac:dyDescent="0.2"/>
    <row r="187" ht="21.75" customHeight="1" x14ac:dyDescent="0.2"/>
    <row r="188" ht="21" customHeight="1" x14ac:dyDescent="0.2"/>
    <row r="189" ht="21" customHeight="1" x14ac:dyDescent="0.2"/>
    <row r="190" ht="21.75" customHeight="1" x14ac:dyDescent="0.2"/>
    <row r="191" ht="21.75" customHeight="1" x14ac:dyDescent="0.2"/>
    <row r="192" ht="21.75" customHeight="1" x14ac:dyDescent="0.2"/>
    <row r="193" ht="21.75" customHeight="1" x14ac:dyDescent="0.2"/>
    <row r="194" ht="21.75" customHeight="1" x14ac:dyDescent="0.2"/>
    <row r="195" ht="21.75" customHeight="1" x14ac:dyDescent="0.2"/>
    <row r="196" ht="21.75" customHeight="1" x14ac:dyDescent="0.2"/>
    <row r="197" ht="21.75" customHeight="1" x14ac:dyDescent="0.2"/>
    <row r="198" ht="21" customHeight="1" x14ac:dyDescent="0.2"/>
    <row r="199" ht="21" customHeight="1" x14ac:dyDescent="0.2"/>
    <row r="200" ht="21.75" customHeight="1" x14ac:dyDescent="0.2"/>
    <row r="201" ht="21.75" customHeight="1" x14ac:dyDescent="0.2"/>
    <row r="202" ht="21.75" customHeight="1" x14ac:dyDescent="0.2"/>
    <row r="203" ht="21.75" customHeight="1" x14ac:dyDescent="0.2"/>
    <row r="204" ht="21.75" customHeight="1" x14ac:dyDescent="0.2"/>
    <row r="205" ht="21.75" customHeight="1" x14ac:dyDescent="0.2"/>
    <row r="206" ht="21.75" customHeight="1" x14ac:dyDescent="0.2"/>
    <row r="207" ht="21.75" customHeight="1" x14ac:dyDescent="0.2"/>
    <row r="208" ht="21" customHeight="1" x14ac:dyDescent="0.2"/>
    <row r="209" ht="21.75" customHeight="1" x14ac:dyDescent="0.2"/>
    <row r="210" ht="21.75" customHeight="1" x14ac:dyDescent="0.2"/>
    <row r="211" ht="21" customHeight="1" x14ac:dyDescent="0.2"/>
    <row r="212" ht="21.75" customHeight="1" x14ac:dyDescent="0.2"/>
    <row r="213" ht="21.75" customHeight="1" x14ac:dyDescent="0.2"/>
    <row r="214" ht="21" customHeight="1" x14ac:dyDescent="0.2"/>
    <row r="215" ht="21" customHeight="1" x14ac:dyDescent="0.2"/>
    <row r="216" ht="21" customHeight="1" x14ac:dyDescent="0.2"/>
    <row r="217" ht="21.75" customHeight="1" x14ac:dyDescent="0.2"/>
    <row r="218" ht="21.75" customHeight="1" x14ac:dyDescent="0.2"/>
    <row r="219" ht="21.75" customHeight="1" x14ac:dyDescent="0.2"/>
    <row r="220" ht="21.75" customHeight="1" x14ac:dyDescent="0.2"/>
    <row r="221" ht="21.75" customHeight="1" x14ac:dyDescent="0.2"/>
    <row r="222" ht="21.75" customHeight="1" x14ac:dyDescent="0.2"/>
    <row r="223" ht="21.75" customHeight="1" x14ac:dyDescent="0.2"/>
    <row r="224" ht="21.75" customHeight="1" x14ac:dyDescent="0.2"/>
    <row r="225" ht="21.75" customHeight="1" x14ac:dyDescent="0.2"/>
    <row r="226" ht="21.75" customHeight="1" x14ac:dyDescent="0.2"/>
    <row r="227" ht="21.75" customHeight="1" x14ac:dyDescent="0.2"/>
    <row r="228" ht="21.75" customHeight="1" x14ac:dyDescent="0.2"/>
    <row r="229" ht="21" customHeight="1" x14ac:dyDescent="0.2"/>
    <row r="230" ht="21" customHeight="1" x14ac:dyDescent="0.2"/>
    <row r="231" ht="21" customHeight="1" x14ac:dyDescent="0.2"/>
    <row r="232" ht="21.75" customHeight="1" x14ac:dyDescent="0.2"/>
    <row r="233" ht="21.75" customHeight="1" x14ac:dyDescent="0.2"/>
    <row r="234" ht="21.75" customHeight="1" x14ac:dyDescent="0.2"/>
    <row r="235" ht="21.75" customHeight="1" x14ac:dyDescent="0.2"/>
    <row r="236" ht="21.75" customHeight="1" x14ac:dyDescent="0.2"/>
    <row r="237" ht="21.75" customHeight="1" x14ac:dyDescent="0.2"/>
    <row r="238" ht="21.75" customHeight="1" x14ac:dyDescent="0.2"/>
    <row r="239" ht="21.75" customHeight="1" x14ac:dyDescent="0.2"/>
    <row r="240" ht="21.75" customHeight="1" x14ac:dyDescent="0.2"/>
    <row r="241" ht="21.75" customHeight="1" x14ac:dyDescent="0.2"/>
    <row r="242" ht="21.75" customHeight="1" x14ac:dyDescent="0.2"/>
    <row r="243" ht="21.75" customHeight="1" x14ac:dyDescent="0.2"/>
    <row r="244" ht="21" customHeight="1" x14ac:dyDescent="0.2"/>
    <row r="245" ht="21.75" customHeight="1" x14ac:dyDescent="0.2"/>
    <row r="246" ht="21.75" customHeight="1" x14ac:dyDescent="0.2"/>
    <row r="247" ht="21" customHeight="1" x14ac:dyDescent="0.2"/>
    <row r="248" ht="21.75" customHeight="1" x14ac:dyDescent="0.2"/>
    <row r="249" ht="21.75" customHeight="1" x14ac:dyDescent="0.2"/>
    <row r="250" ht="21" customHeight="1" x14ac:dyDescent="0.2"/>
    <row r="251" ht="21.75" customHeight="1" x14ac:dyDescent="0.2"/>
    <row r="252" ht="21.75" customHeight="1" x14ac:dyDescent="0.2"/>
    <row r="253" ht="21" customHeight="1" x14ac:dyDescent="0.2"/>
    <row r="254" ht="21.75" customHeight="1" x14ac:dyDescent="0.2"/>
    <row r="255" ht="21.75" customHeight="1" x14ac:dyDescent="0.2"/>
    <row r="256" ht="21" customHeight="1" x14ac:dyDescent="0.2"/>
    <row r="257" ht="21.75" customHeight="1" x14ac:dyDescent="0.2"/>
    <row r="258" ht="21.75" customHeight="1" x14ac:dyDescent="0.2"/>
    <row r="259" ht="21" customHeight="1" x14ac:dyDescent="0.2"/>
    <row r="260" ht="21.75" customHeight="1" x14ac:dyDescent="0.2"/>
    <row r="261" ht="21.75"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75" customHeight="1" x14ac:dyDescent="0.2"/>
    <row r="273" ht="21.75" customHeight="1" x14ac:dyDescent="0.2"/>
    <row r="274" ht="21.75" customHeight="1" x14ac:dyDescent="0.2"/>
    <row r="275" ht="21.75" customHeight="1" x14ac:dyDescent="0.2"/>
    <row r="276" ht="21.75" customHeight="1" x14ac:dyDescent="0.2"/>
    <row r="277" ht="21.75" customHeight="1" x14ac:dyDescent="0.2"/>
    <row r="278" ht="21.75" customHeight="1" x14ac:dyDescent="0.2"/>
    <row r="279" ht="21.75" customHeight="1" x14ac:dyDescent="0.2"/>
    <row r="280" ht="21.75" customHeight="1" x14ac:dyDescent="0.2"/>
    <row r="281" ht="21.75" customHeight="1" x14ac:dyDescent="0.2"/>
    <row r="282" ht="21.75" customHeight="1" x14ac:dyDescent="0.2"/>
    <row r="283" ht="21.75" customHeight="1" x14ac:dyDescent="0.2"/>
    <row r="284" ht="21.75" customHeight="1" x14ac:dyDescent="0.2"/>
    <row r="285" ht="21.75" customHeight="1" x14ac:dyDescent="0.2"/>
    <row r="286" ht="21.75" customHeight="1" x14ac:dyDescent="0.2"/>
    <row r="287" ht="21.75" customHeight="1" x14ac:dyDescent="0.2"/>
    <row r="288" ht="21.75" customHeight="1" x14ac:dyDescent="0.2"/>
    <row r="289" ht="21" customHeight="1" x14ac:dyDescent="0.2"/>
    <row r="290" ht="21" customHeight="1" x14ac:dyDescent="0.2"/>
    <row r="291" ht="21" customHeight="1" x14ac:dyDescent="0.2"/>
    <row r="292" ht="21" customHeight="1" x14ac:dyDescent="0.2"/>
    <row r="293" ht="21" customHeight="1" x14ac:dyDescent="0.2"/>
    <row r="294" ht="21.75" customHeight="1" x14ac:dyDescent="0.2"/>
    <row r="295" ht="21.75" customHeight="1" x14ac:dyDescent="0.2"/>
    <row r="296" ht="21.75" customHeight="1" x14ac:dyDescent="0.2"/>
    <row r="297" ht="21.75" customHeight="1" x14ac:dyDescent="0.2"/>
    <row r="298" ht="21.75" customHeight="1" x14ac:dyDescent="0.2"/>
    <row r="299" ht="21" customHeight="1" x14ac:dyDescent="0.2"/>
    <row r="300" ht="21" customHeight="1" x14ac:dyDescent="0.2"/>
    <row r="301" ht="21.75" customHeight="1" x14ac:dyDescent="0.2"/>
    <row r="302" ht="21.75" customHeight="1" x14ac:dyDescent="0.2"/>
    <row r="303" ht="21.75" customHeight="1" x14ac:dyDescent="0.2"/>
    <row r="304" ht="21.75" customHeight="1" x14ac:dyDescent="0.2"/>
    <row r="305" ht="21.75" customHeight="1" x14ac:dyDescent="0.2"/>
    <row r="306" ht="21.75" customHeight="1" x14ac:dyDescent="0.2"/>
    <row r="307" ht="21.75" customHeight="1" x14ac:dyDescent="0.2"/>
    <row r="308" ht="21.75"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3.25" customHeight="1" x14ac:dyDescent="0.2"/>
    <row r="320" ht="23.25" customHeight="1" x14ac:dyDescent="0.2"/>
    <row r="321" ht="23.25" customHeight="1" x14ac:dyDescent="0.2"/>
    <row r="322" ht="23.25" customHeight="1" x14ac:dyDescent="0.2"/>
    <row r="323" ht="23.25" customHeight="1" x14ac:dyDescent="0.2"/>
    <row r="324" ht="23.25" customHeight="1" x14ac:dyDescent="0.2"/>
    <row r="325" ht="23.25" customHeight="1" x14ac:dyDescent="0.2"/>
    <row r="326" ht="23.25" customHeight="1" x14ac:dyDescent="0.2"/>
    <row r="327" ht="23.25" customHeight="1" x14ac:dyDescent="0.2"/>
    <row r="328" ht="23.25" customHeight="1" x14ac:dyDescent="0.2"/>
    <row r="329" ht="23.25" customHeight="1" x14ac:dyDescent="0.2"/>
    <row r="330" ht="23.25" customHeight="1" x14ac:dyDescent="0.2"/>
    <row r="331" ht="23.25" customHeight="1" x14ac:dyDescent="0.2"/>
    <row r="332" ht="23.25" customHeight="1" x14ac:dyDescent="0.2"/>
    <row r="333" ht="23.25"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75" customHeight="1" x14ac:dyDescent="0.2"/>
  </sheetData>
  <autoFilter ref="B2:F11" xr:uid="{0E116127-BE6F-480B-AF91-17E6A56B089F}">
    <filterColumn colId="3">
      <colorFilter dxfId="346"/>
    </filterColumn>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3</vt:i4>
      </vt:variant>
    </vt:vector>
  </HeadingPairs>
  <TitlesOfParts>
    <vt:vector size="12" baseType="lpstr">
      <vt:lpstr>Erkek İl</vt:lpstr>
      <vt:lpstr>Kadın İl</vt:lpstr>
      <vt:lpstr>1.Asama_Mac_Programi</vt:lpstr>
      <vt:lpstr>Gruplar_il</vt:lpstr>
      <vt:lpstr>SIRALAMA</vt:lpstr>
      <vt:lpstr>Kadın Bireysel</vt:lpstr>
      <vt:lpstr>Erkek Bireysel</vt:lpstr>
      <vt:lpstr>Sayfa2</vt:lpstr>
      <vt:lpstr>Sayfa1</vt:lpstr>
      <vt:lpstr>'Erkek Bireysel'!Yazdırma_Alanı</vt:lpstr>
      <vt:lpstr>Gruplar_il!Yazdırma_Alanı</vt:lpstr>
      <vt:lpstr>'Kadın Bireysel'!Yazdırma_Alanı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Dilara</dc:creator>
  <cp:lastModifiedBy>A.Birol KASAPOĞLU</cp:lastModifiedBy>
  <cp:lastPrinted>2023-06-16T14:05:07Z</cp:lastPrinted>
  <dcterms:created xsi:type="dcterms:W3CDTF">2020-10-14T13:50:44Z</dcterms:created>
  <dcterms:modified xsi:type="dcterms:W3CDTF">2024-04-30T18:50:37Z</dcterms:modified>
</cp:coreProperties>
</file>